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FB43C5F8-057F-4066-8FD1-7E47A221D619}" xr6:coauthVersionLast="47" xr6:coauthVersionMax="47" xr10:uidLastSave="{00000000-0000-0000-0000-000000000000}"/>
  <bookViews>
    <workbookView xWindow="-108" yWindow="-108" windowWidth="23256" windowHeight="12456" firstSheet="3" activeTab="7" xr2:uid="{C765C3C3-176F-4CBA-B164-38106416435E}"/>
  </bookViews>
  <sheets>
    <sheet name="Curvature" sheetId="12" r:id="rId1"/>
    <sheet name="curveVSdistance" sheetId="52" r:id="rId2"/>
    <sheet name="Slope" sheetId="10" r:id="rId3"/>
    <sheet name="Outcrop" sheetId="11" r:id="rId4"/>
    <sheet name="hillslope_morph" sheetId="5" r:id="rId5"/>
    <sheet name="correlation_coeff's" sheetId="51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B8" i="6"/>
  <c r="C8" i="6"/>
  <c r="L8" i="6"/>
  <c r="N8" i="6"/>
  <c r="P8" i="6"/>
  <c r="Q8" i="6"/>
  <c r="R8" i="6"/>
  <c r="L343" i="10" l="1"/>
  <c r="M343" i="10" s="1"/>
  <c r="L341" i="10"/>
  <c r="M341" i="10" s="1"/>
  <c r="L343" i="12"/>
  <c r="M343" i="12" s="1"/>
  <c r="L341" i="12"/>
  <c r="L347" i="12"/>
  <c r="M347" i="12" s="1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2" i="12"/>
  <c r="M274" i="12"/>
  <c r="M276" i="12"/>
  <c r="M278" i="12"/>
  <c r="M280" i="12"/>
  <c r="M281" i="12"/>
  <c r="M282" i="12"/>
  <c r="M284" i="12"/>
  <c r="M286" i="12"/>
  <c r="M288" i="12"/>
  <c r="M290" i="12"/>
  <c r="M292" i="12"/>
  <c r="M294" i="12"/>
  <c r="M295" i="12"/>
  <c r="M296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4" i="12"/>
  <c r="M345" i="12"/>
  <c r="M346" i="12"/>
  <c r="M348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M293" i="12" s="1"/>
  <c r="L291" i="12"/>
  <c r="M291" i="12" s="1"/>
  <c r="L289" i="12"/>
  <c r="M289" i="12" s="1"/>
  <c r="L287" i="12"/>
  <c r="M287" i="12" s="1"/>
  <c r="L285" i="12"/>
  <c r="M285" i="12" s="1"/>
  <c r="L297" i="12"/>
  <c r="M297" i="12" s="1"/>
  <c r="K285" i="12"/>
  <c r="L279" i="12"/>
  <c r="M279" i="12" s="1"/>
  <c r="L277" i="12"/>
  <c r="M277" i="12" s="1"/>
  <c r="L275" i="12"/>
  <c r="M275" i="12" s="1"/>
  <c r="L273" i="12"/>
  <c r="M273" i="12" s="1"/>
  <c r="L271" i="12"/>
  <c r="M271" i="12" s="1"/>
  <c r="L269" i="12"/>
  <c r="M269" i="12" s="1"/>
  <c r="L297" i="10"/>
  <c r="K285" i="10"/>
  <c r="L279" i="10"/>
  <c r="L277" i="10"/>
  <c r="L275" i="10"/>
  <c r="L273" i="10"/>
  <c r="L271" i="10"/>
  <c r="L269" i="10"/>
  <c r="L283" i="10"/>
  <c r="K269" i="10"/>
  <c r="L283" i="12"/>
  <c r="M283" i="12" s="1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327" i="12" l="1"/>
  <c r="M253" i="12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AR8" i="5"/>
  <c r="Q2" i="6"/>
  <c r="Q3" i="6"/>
  <c r="Q4" i="6"/>
  <c r="Q5" i="6"/>
  <c r="Q6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S9" i="12"/>
  <c r="U9" i="12" s="1"/>
  <c r="O7" i="6" s="1"/>
  <c r="S10" i="12"/>
  <c r="U10" i="12" s="1"/>
  <c r="O8" i="6" s="1"/>
  <c r="S3" i="12"/>
  <c r="R4" i="12"/>
  <c r="M3" i="6" s="1"/>
  <c r="R5" i="12"/>
  <c r="M4" i="6" s="1"/>
  <c r="R6" i="12"/>
  <c r="M5" i="6" s="1"/>
  <c r="R7" i="12"/>
  <c r="M6" i="6" s="1"/>
  <c r="R8" i="12"/>
  <c r="R9" i="12"/>
  <c r="M7" i="6" s="1"/>
  <c r="R10" i="12"/>
  <c r="M8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8" i="6" s="1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L5" i="6"/>
  <c r="L6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7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<sst xmlns="http://schemas.openxmlformats.org/spreadsheetml/2006/main" count="1769" uniqueCount="575">
  <si>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</si>
  <si>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</si>
  <si>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</si>
  <si>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</si>
  <si>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</si>
  <si>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</si>
  <si>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</si>
  <si>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</si>
  <si>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</si>
  <si>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</si>
  <si>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</si>
  <si>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</si>
  <si>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</si>
  <si>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</si>
  <si>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</si>
  <si>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</si>
  <si>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</si>
  <si>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</si>
  <si>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</si>
  <si>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</si>
  <si>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</si>
  <si>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</si>
  <si>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</si>
  <si>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</si>
  <si>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</si>
  <si>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</si>
  <si>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</si>
  <si>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</si>
  <si>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</si>
  <si>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</si>
  <si>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</si>
  <si>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</si>
  <si>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</si>
  <si>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</si>
  <si>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</si>
  <si>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</si>
  <si>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</si>
  <si>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</si>
  <si>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</si>
  <si>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</si>
  <si>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</si>
  <si>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</si>
  <si>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</si>
  <si>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</si>
  <si>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</si>
  <si>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</si>
  <si>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</si>
  <si>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</si>
  <si>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</si>
  <si>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</si>
  <si>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</si>
  <si>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</si>
  <si>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</si>
  <si>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</si>
  <si>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</si>
  <si>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</si>
  <si>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</si>
  <si>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</si>
  <si>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</si>
  <si>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</si>
  <si>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</si>
  <si>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</si>
  <si>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</si>
  <si>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</si>
  <si>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</si>
  <si>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</si>
  <si>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</si>
  <si>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</si>
  <si>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</si>
  <si>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</si>
  <si>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</si>
  <si>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</si>
  <si>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</si>
  <si>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</si>
  <si>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</si>
  <si>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</si>
  <si>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</si>
  <si>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</si>
  <si>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</si>
  <si>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</si>
  <si>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</si>
  <si>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</si>
  <si>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</si>
  <si>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</si>
  <si>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</si>
  <si>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</si>
  <si>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</si>
  <si>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</si>
  <si>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</si>
  <si>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</si>
  <si>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</si>
  <si>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</si>
  <si>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</si>
  <si>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</si>
  <si>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</si>
  <si>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</si>
  <si>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</si>
  <si>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</si>
  <si>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</si>
  <si>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</si>
  <si>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</si>
  <si>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</si>
  <si>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</si>
  <si>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</si>
  <si>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</si>
  <si>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</si>
  <si>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</si>
  <si>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</si>
  <si>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</si>
  <si>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</si>
  <si>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</si>
  <si>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</si>
  <si>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</si>
  <si>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</si>
  <si>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</si>
  <si>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</si>
  <si>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</si>
  <si>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</si>
  <si>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</si>
  <si>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</si>
  <si>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</si>
  <si>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</si>
  <si>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</si>
  <si>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</si>
  <si>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</si>
  <si>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</si>
  <si>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</si>
  <si>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</si>
  <si>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</si>
  <si>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</si>
  <si>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</si>
  <si>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</si>
  <si>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</si>
  <si>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</si>
  <si>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</si>
  <si>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</si>
  <si>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</si>
  <si>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</si>
  <si>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</si>
  <si>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</si>
  <si>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</si>
  <si>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</si>
  <si>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</si>
  <si>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</si>
  <si>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</si>
  <si>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</si>
  <si>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</si>
  <si>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</si>
  <si>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</si>
  <si>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</si>
  <si>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</si>
  <si>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</si>
  <si>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</si>
  <si>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</si>
  <si>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</si>
  <si>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</si>
  <si>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</si>
  <si>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</si>
  <si>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</si>
  <si>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</si>
  <si>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</si>
  <si>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</si>
  <si>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</si>
  <si>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</si>
  <si>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</si>
  <si>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</si>
  <si>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</si>
  <si>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</si>
  <si>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</si>
  <si>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</si>
  <si>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</si>
  <si>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</si>
  <si>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</si>
  <si>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</si>
  <si>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</si>
  <si>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</si>
  <si>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</si>
  <si>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</si>
  <si>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</si>
  <si>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</si>
  <si>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</si>
  <si>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</si>
  <si>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</si>
  <si>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</si>
  <si>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</si>
  <si>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</si>
  <si>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</si>
  <si>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</si>
  <si>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</si>
  <si>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</si>
  <si>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</si>
  <si>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</si>
  <si>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</si>
  <si>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</si>
  <si>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</si>
  <si>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</si>
  <si>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</si>
  <si>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</si>
  <si>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</si>
  <si>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</si>
  <si>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</si>
  <si>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</si>
  <si>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</si>
  <si>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</si>
  <si>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</si>
  <si>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</si>
  <si>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</si>
  <si>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</si>
  <si>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</si>
  <si>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</si>
  <si>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</si>
  <si>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</si>
  <si>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</si>
  <si>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</si>
  <si>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</si>
  <si>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</si>
  <si>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</si>
  <si>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</si>
  <si>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</si>
  <si>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</si>
  <si>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</si>
  <si>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</si>
  <si>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</si>
  <si>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</si>
  <si>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</si>
  <si>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</si>
  <si>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</si>
  <si>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</si>
  <si>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</si>
  <si>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</si>
  <si>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</si>
  <si>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</si>
  <si>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</si>
  <si>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</si>
  <si>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</si>
  <si>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</si>
  <si>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</si>
  <si>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</si>
  <si>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</si>
  <si>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</si>
  <si>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</si>
  <si>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</si>
  <si>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</si>
  <si>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</si>
  <si>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</si>
  <si>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</si>
  <si>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</si>
  <si>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</si>
  <si>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</si>
  <si>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</si>
  <si>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</si>
  <si>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</si>
  <si>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</si>
  <si>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</si>
  <si>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</si>
  <si>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</si>
  <si>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</si>
  <si>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</si>
  <si>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</si>
  <si>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</si>
  <si>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</si>
  <si>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</si>
  <si>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</si>
  <si>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</si>
  <si>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</si>
  <si>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</si>
  <si>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</si>
  <si>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</si>
  <si>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</si>
  <si>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</si>
  <si>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</si>
  <si>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</si>
  <si>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</si>
  <si>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</si>
  <si>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</si>
  <si>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</si>
  <si>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</si>
  <si>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</si>
  <si>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</si>
  <si>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</si>
  <si>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</si>
  <si>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</si>
  <si>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</si>
  <si>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</si>
  <si>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</si>
  <si>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</si>
  <si>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</si>
  <si>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</si>
  <si>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</si>
  <si>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</si>
  <si>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</si>
  <si>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</si>
  <si>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</si>
  <si>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</si>
  <si>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</si>
  <si>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</si>
  <si>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</si>
  <si>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</si>
  <si>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</si>
  <si>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</si>
  <si>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</si>
  <si>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</si>
  <si>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</si>
  <si>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</si>
  <si>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</si>
  <si>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</si>
  <si>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</si>
  <si>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</si>
  <si>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</si>
  <si>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</si>
  <si>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</si>
  <si>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</si>
  <si>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</si>
  <si>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</si>
  <si>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</si>
  <si>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</si>
  <si>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</si>
  <si>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</si>
  <si>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</si>
  <si>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</si>
  <si>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</si>
  <si>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</si>
  <si>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</si>
  <si>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</si>
  <si>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</si>
  <si>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</si>
  <si>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</si>
  <si>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</si>
  <si>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</si>
  <si>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</si>
  <si>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</si>
  <si>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</si>
  <si>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</si>
  <si>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</si>
  <si>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</si>
  <si>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</si>
  <si>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</si>
  <si>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</si>
  <si>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</si>
  <si>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</si>
  <si>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</si>
  <si>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</si>
  <si>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</si>
  <si>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</si>
  <si>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</si>
  <si>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</si>
  <si>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</si>
  <si>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</si>
  <si>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</si>
  <si>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</si>
  <si>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</si>
  <si>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</si>
  <si>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</si>
  <si>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</si>
  <si>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</si>
  <si>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</si>
  <si>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</si>
  <si>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</si>
  <si>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</si>
  <si>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</si>
  <si>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</si>
  <si>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</si>
  <si>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</si>
  <si>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</si>
  <si>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</si>
  <si>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</si>
  <si>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</si>
  <si>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</si>
  <si>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</si>
  <si>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</si>
  <si>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</si>
  <si>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</si>
  <si>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</si>
  <si>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</si>
  <si>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</si>
  <si>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</si>
  <si>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</si>
  <si>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</si>
  <si>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</si>
  <si>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</si>
  <si>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</si>
  <si>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</si>
  <si>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</si>
  <si>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</si>
  <si>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</si>
  <si>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</si>
  <si>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</si>
  <si>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</si>
  <si>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</si>
  <si>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</si>
  <si>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</si>
  <si>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</si>
  <si>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</si>
  <si>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</si>
  <si>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</si>
  <si>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</si>
  <si>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</si>
  <si>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</si>
  <si>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</si>
  <si>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</si>
  <si>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</si>
  <si>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</si>
  <si>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</si>
  <si>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</si>
  <si>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</si>
  <si>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</si>
  <si>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</si>
  <si>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</si>
  <si>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</si>
  <si>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</si>
  <si>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</si>
  <si>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</si>
  <si>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</si>
  <si>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</si>
  <si>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</si>
  <si>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</si>
  <si>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</si>
  <si>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</si>
  <si>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</si>
  <si>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</si>
  <si>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</si>
  <si>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</si>
  <si>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</si>
  <si>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</si>
  <si>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</si>
  <si>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</si>
  <si>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</si>
  <si>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</si>
  <si>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</si>
  <si>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</si>
  <si>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</si>
  <si>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</si>
  <si>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</si>
  <si>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</si>
  <si>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</si>
  <si>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</si>
  <si>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</si>
  <si>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</si>
  <si>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</si>
  <si>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</si>
  <si>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</si>
  <si>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</si>
  <si>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</si>
  <si>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</si>
  <si>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</si>
  <si>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</si>
  <si>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</si>
  <si>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</si>
  <si>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</si>
  <si>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</si>
  <si>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</si>
  <si>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</si>
  <si>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</si>
  <si>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</si>
  <si>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</si>
  <si>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</si>
  <si>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</si>
  <si>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</si>
  <si>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</si>
  <si>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</si>
  <si>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</si>
  <si>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</si>
  <si>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</si>
  <si>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</si>
  <si>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</si>
  <si>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</si>
  <si>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</si>
  <si>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</si>
  <si>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</si>
  <si>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</si>
  <si>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</si>
  <si>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</si>
  <si>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</si>
  <si>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</si>
  <si>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</si>
  <si>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</si>
  <si>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</si>
  <si>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</si>
  <si>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</si>
  <si>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</si>
  <si>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</si>
  <si>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</si>
  <si>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</si>
  <si>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</si>
  <si>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</si>
  <si>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</si>
  <si>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</si>
  <si>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</si>
  <si>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</si>
  <si>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</si>
  <si>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</si>
  <si>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</si>
  <si>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</si>
  <si>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</si>
  <si>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</si>
  <si>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</si>
  <si>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</si>
  <si>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</si>
  <si>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</si>
  <si>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</si>
  <si>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</si>
  <si>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</si>
  <si>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</si>
  <si>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</si>
  <si>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</si>
  <si>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</si>
  <si>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</si>
  <si>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</si>
  <si>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</si>
  <si>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</si>
  <si>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</si>
  <si>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</si>
  <si>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</si>
  <si>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</si>
  <si>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</si>
  <si>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</si>
  <si>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</si>
  <si>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</si>
  <si>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</si>
  <si>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</si>
  <si>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</si>
  <si>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</si>
  <si>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</si>
  <si>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</si>
  <si>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</si>
  <si>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</si>
  <si>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</si>
  <si>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</si>
  <si>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</si>
  <si>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</si>
  <si>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</si>
  <si>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</si>
  <si>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</si>
  <si>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</si>
  <si>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</si>
  <si>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</si>
  <si>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</si>
  <si>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</si>
  <si>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</si>
  <si>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</si>
  <si>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</si>
  <si>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</si>
  <si>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</si>
  <si>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</si>
  <si>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</si>
  <si>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</si>
  <si>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</si>
  <si>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</si>
  <si>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</si>
  <si>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</si>
  <si>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</si>
  <si>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</si>
  <si>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</si>
  <si>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</si>
  <si>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</si>
  <si>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</si>
  <si>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</si>
  <si>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</si>
  <si>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</si>
  <si>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</si>
  <si>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</si>
  <si>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</si>
  <si>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</si>
  <si>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</si>
  <si>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</si>
  <si>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</si>
  <si>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</si>
  <si>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</si>
  <si>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</si>
  <si>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</si>
  <si>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</si>
  <si>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</si>
  <si>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</si>
  <si>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</si>
  <si>
    <t>Distance Downstream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</si>
</sst>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Curvature!$M$80:$M$85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xVal>
          <c:yVal>
            <c:numRef>
              <c:f>Curvature!$N$80:$N$85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4ED-A577-D32F1088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2816"/>
        <c:axId val="903729920"/>
      </c:scatterChart>
      <c:valAx>
        <c:axId val="902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29920"/>
        <c:crosses val="autoZero"/>
        <c:crossBetween val="midCat"/>
      </c:valAx>
      <c:valAx>
        <c:axId val="903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8836395450569E-2"/>
                  <c:y val="0.24397578385286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curveVSdistance!$B$233:$B$242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curveVSdistance!$C$233:$C$242</c:f>
              <c:numCache>
                <c:formatCode>General</c:formatCode>
                <c:ptCount val="10"/>
                <c:pt idx="0">
                  <c:v>-6.2875000000000014E-2</c:v>
                </c:pt>
                <c:pt idx="1">
                  <c:v>-3.7375000000000026E-2</c:v>
                </c:pt>
                <c:pt idx="2">
                  <c:v>-0.22375000000000003</c:v>
                </c:pt>
                <c:pt idx="3">
                  <c:v>-0.28275</c:v>
                </c:pt>
                <c:pt idx="4">
                  <c:v>-0.14025000000000001</c:v>
                </c:pt>
                <c:pt idx="5">
                  <c:v>-0.185</c:v>
                </c:pt>
                <c:pt idx="6">
                  <c:v>9.8750000000000331E-3</c:v>
                </c:pt>
                <c:pt idx="7">
                  <c:v>1.8374999999999985E-2</c:v>
                </c:pt>
                <c:pt idx="8">
                  <c:v>-7.5499999999999984E-2</c:v>
                </c:pt>
                <c:pt idx="9">
                  <c:v>-5.6250000000000001E-2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F21-8F8D-4D4E5CFA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1408"/>
        <c:axId val="940480224"/>
      </c:scatterChart>
      <c:valAx>
        <c:axId val="939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0224"/>
        <c:crosses val="autoZero"/>
        <c:crossBetween val="midCat"/>
      </c:valAx>
      <c:valAx>
        <c:axId val="940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63451443569554"/>
                  <c:y val="1.224190151955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curveVSdistance!$B$243:$B$248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curveVSdistance!$C$243:$C$248</c:f>
              <c:numCache>
                <c:formatCode>General</c:formatCode>
                <c:ptCount val="6"/>
                <c:pt idx="0">
                  <c:v>-7.4750000000000011E-2</c:v>
                </c:pt>
                <c:pt idx="1">
                  <c:v>-0.10975000000000001</c:v>
                </c:pt>
                <c:pt idx="2">
                  <c:v>-0.170125</c:v>
                </c:pt>
                <c:pt idx="3">
                  <c:v>-0.31287500000000001</c:v>
                </c:pt>
                <c:pt idx="4">
                  <c:v>-0.20624999999999999</c:v>
                </c:pt>
                <c:pt idx="5">
                  <c:v>-0.17124999999999999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2-490E-8A77-FCB3EEC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86768"/>
        <c:axId val="934543968"/>
      </c:scatterChart>
      <c:valAx>
        <c:axId val="93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968"/>
        <c:crosses val="autoZero"/>
        <c:crossBetween val="midCat"/>
      </c:valAx>
      <c:valAx>
        <c:axId val="934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57545931758533"/>
                  <c:y val="-0.2607886262443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curveVSdistance!$B$249:$B$252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curveVSdistance!$C$249:$C$252</c:f>
              <c:numCache>
                <c:formatCode>General</c:formatCode>
                <c:ptCount val="4"/>
                <c:pt idx="0">
                  <c:v>6.5375000000000003E-2</c:v>
                </c:pt>
                <c:pt idx="1">
                  <c:v>6.8250000000000005E-2</c:v>
                </c:pt>
                <c:pt idx="2">
                  <c:v>-2.6750000000000006E-2</c:v>
                </c:pt>
                <c:pt idx="3">
                  <c:v>1.1999999999999966E-2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F63-9865-7165F2A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0224"/>
        <c:axId val="940478784"/>
      </c:scatterChart>
      <c:valAx>
        <c:axId val="93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8784"/>
        <c:crosses val="autoZero"/>
        <c:crossBetween val="midCat"/>
      </c:valAx>
      <c:valAx>
        <c:axId val="94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0586176727909E-2"/>
                  <c:y val="-0.47711405022977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curveVSdistance!$B$253:$B$268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curveVSdistance!$C$253:$C$268</c:f>
              <c:numCache>
                <c:formatCode>General</c:formatCode>
                <c:ptCount val="16"/>
                <c:pt idx="0">
                  <c:v>3.4624999999999996E-2</c:v>
                </c:pt>
                <c:pt idx="1">
                  <c:v>0.123</c:v>
                </c:pt>
                <c:pt idx="2">
                  <c:v>-2.4249999999999973E-2</c:v>
                </c:pt>
                <c:pt idx="3">
                  <c:v>-0.10275000000000004</c:v>
                </c:pt>
                <c:pt idx="4">
                  <c:v>-5.4499999999999993E-2</c:v>
                </c:pt>
                <c:pt idx="5">
                  <c:v>-0.199375</c:v>
                </c:pt>
                <c:pt idx="6">
                  <c:v>-3.9625000000000021E-2</c:v>
                </c:pt>
                <c:pt idx="7">
                  <c:v>-9.7499999999999705E-3</c:v>
                </c:pt>
                <c:pt idx="8">
                  <c:v>-0.11237499999999997</c:v>
                </c:pt>
                <c:pt idx="9">
                  <c:v>-0.141875</c:v>
                </c:pt>
                <c:pt idx="10">
                  <c:v>-0.11074999999999999</c:v>
                </c:pt>
                <c:pt idx="11">
                  <c:v>-0.18375000000000002</c:v>
                </c:pt>
                <c:pt idx="12">
                  <c:v>-0.15775</c:v>
                </c:pt>
                <c:pt idx="13">
                  <c:v>-6.3500000000000001E-2</c:v>
                </c:pt>
                <c:pt idx="14">
                  <c:v>-0.11650000000000001</c:v>
                </c:pt>
                <c:pt idx="15">
                  <c:v>-7.2125000000000009E-2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D4B-A187-8C1A430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47760"/>
        <c:axId val="936359232"/>
      </c:scatterChart>
      <c:valAx>
        <c:axId val="1002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9232"/>
        <c:crosses val="autoZero"/>
        <c:crossBetween val="midCat"/>
      </c:valAx>
      <c:valAx>
        <c:axId val="93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18678915135606"/>
                  <c:y val="9.61699798401162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curveVSdistance!$B$269:$B$284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curveVSdistance!$C$269:$C$284</c:f>
              <c:numCache>
                <c:formatCode>General</c:formatCode>
                <c:ptCount val="16"/>
                <c:pt idx="0">
                  <c:v>0.12312500000000001</c:v>
                </c:pt>
                <c:pt idx="1">
                  <c:v>0.36687500000000001</c:v>
                </c:pt>
                <c:pt idx="2">
                  <c:v>6.2875000000000014E-2</c:v>
                </c:pt>
                <c:pt idx="3">
                  <c:v>1.1375000000000001E-2</c:v>
                </c:pt>
                <c:pt idx="4">
                  <c:v>0.15587499999999999</c:v>
                </c:pt>
                <c:pt idx="5">
                  <c:v>-0.14650000000000002</c:v>
                </c:pt>
                <c:pt idx="6">
                  <c:v>-3.1749999999999987E-2</c:v>
                </c:pt>
                <c:pt idx="7">
                  <c:v>-0.13987499999999997</c:v>
                </c:pt>
                <c:pt idx="8">
                  <c:v>-0.26087499999999997</c:v>
                </c:pt>
                <c:pt idx="9">
                  <c:v>-0.15924999999999997</c:v>
                </c:pt>
                <c:pt idx="10">
                  <c:v>-0.20125000000000001</c:v>
                </c:pt>
                <c:pt idx="11">
                  <c:v>-0.16887500000000003</c:v>
                </c:pt>
                <c:pt idx="12">
                  <c:v>-0.12637500000000002</c:v>
                </c:pt>
                <c:pt idx="13">
                  <c:v>-0.14687500000000001</c:v>
                </c:pt>
                <c:pt idx="14">
                  <c:v>-7.5874999999999998E-2</c:v>
                </c:pt>
                <c:pt idx="15">
                  <c:v>-3.9E-2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CF8-9455-4DF0E6E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32656"/>
        <c:axId val="902714576"/>
      </c:scatterChart>
      <c:valAx>
        <c:axId val="996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4576"/>
        <c:crosses val="autoZero"/>
        <c:crossBetween val="midCat"/>
      </c:valAx>
      <c:valAx>
        <c:axId val="90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6452318460192"/>
                  <c:y val="-6.9340698458582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curveVSdistance!$B$285:$B$298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xVal>
          <c:yVal>
            <c:numRef>
              <c:f>curveVSdistance!$C$285:$C$298</c:f>
              <c:numCache>
                <c:formatCode>General</c:formatCode>
                <c:ptCount val="14"/>
                <c:pt idx="0">
                  <c:v>0.16524999999999998</c:v>
                </c:pt>
                <c:pt idx="1">
                  <c:v>0.24050000000000002</c:v>
                </c:pt>
                <c:pt idx="2">
                  <c:v>7.1124999999999966E-2</c:v>
                </c:pt>
                <c:pt idx="3">
                  <c:v>4.9750000000000003E-2</c:v>
                </c:pt>
                <c:pt idx="4">
                  <c:v>0.19350000000000006</c:v>
                </c:pt>
                <c:pt idx="5">
                  <c:v>3.8124999999999964E-2</c:v>
                </c:pt>
                <c:pt idx="6">
                  <c:v>-0.12612499999999999</c:v>
                </c:pt>
                <c:pt idx="7">
                  <c:v>-0.16237499999999999</c:v>
                </c:pt>
                <c:pt idx="8">
                  <c:v>-0.42000000000000004</c:v>
                </c:pt>
                <c:pt idx="9">
                  <c:v>-0.43362499999999998</c:v>
                </c:pt>
                <c:pt idx="10">
                  <c:v>-0.29962499999999997</c:v>
                </c:pt>
                <c:pt idx="11">
                  <c:v>-0.25562499999999999</c:v>
                </c:pt>
                <c:pt idx="12">
                  <c:v>-0.140625</c:v>
                </c:pt>
                <c:pt idx="13">
                  <c:v>-4.6874999999999993E-2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E-4922-B437-C2B82E07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8688"/>
        <c:axId val="931683712"/>
      </c:scatterChart>
      <c:valAx>
        <c:axId val="997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3712"/>
        <c:crosses val="autoZero"/>
        <c:crossBetween val="midCat"/>
      </c:valAx>
      <c:valAx>
        <c:axId val="93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458442694664"/>
                  <c:y val="5.5305360634870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curveVSdistance!$B$299:$B$308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curveVSdistance!$C$299:$C$308</c:f>
              <c:numCache>
                <c:formatCode>General</c:formatCode>
                <c:ptCount val="10"/>
                <c:pt idx="0">
                  <c:v>0.59024999999999994</c:v>
                </c:pt>
                <c:pt idx="1">
                  <c:v>0.39012499999999994</c:v>
                </c:pt>
                <c:pt idx="2">
                  <c:v>-0.15550000000000003</c:v>
                </c:pt>
                <c:pt idx="3">
                  <c:v>-0.18075000000000002</c:v>
                </c:pt>
                <c:pt idx="4">
                  <c:v>-0.69962499999999994</c:v>
                </c:pt>
                <c:pt idx="5">
                  <c:v>-0.55762500000000004</c:v>
                </c:pt>
                <c:pt idx="6">
                  <c:v>-0.23287500000000003</c:v>
                </c:pt>
                <c:pt idx="7">
                  <c:v>-0.24225000000000002</c:v>
                </c:pt>
                <c:pt idx="8">
                  <c:v>-2.6125000000000002E-2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08F-992A-7612476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86848"/>
        <c:axId val="916668256"/>
      </c:scatterChart>
      <c:valAx>
        <c:axId val="9948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68256"/>
        <c:crosses val="autoZero"/>
        <c:crossBetween val="midCat"/>
      </c:valAx>
      <c:valAx>
        <c:axId val="916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7541557305336"/>
                  <c:y val="0.3469246227195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curveVSdistance!$B$309:$B$318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curveVSdistance!$C$309:$C$318</c:f>
              <c:numCache>
                <c:formatCode>General</c:formatCode>
                <c:ptCount val="10"/>
                <c:pt idx="0">
                  <c:v>-9.6249999999999988E-2</c:v>
                </c:pt>
                <c:pt idx="1">
                  <c:v>-0.12925</c:v>
                </c:pt>
                <c:pt idx="2">
                  <c:v>-0.42037500000000005</c:v>
                </c:pt>
                <c:pt idx="3">
                  <c:v>-0.48849999999999999</c:v>
                </c:pt>
                <c:pt idx="4">
                  <c:v>-0.24262500000000001</c:v>
                </c:pt>
                <c:pt idx="5">
                  <c:v>-0.21312500000000001</c:v>
                </c:pt>
                <c:pt idx="6">
                  <c:v>-0.11887499999999999</c:v>
                </c:pt>
                <c:pt idx="7">
                  <c:v>3.3750000000000002E-2</c:v>
                </c:pt>
                <c:pt idx="8">
                  <c:v>9.8750000000000001E-3</c:v>
                </c:pt>
                <c:pt idx="9">
                  <c:v>1.3375000000000001E-2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F0A-8BF6-A23338A2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9488"/>
        <c:axId val="934540608"/>
      </c:scatterChart>
      <c:valAx>
        <c:axId val="913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0608"/>
        <c:crosses val="autoZero"/>
        <c:crossBetween val="midCat"/>
      </c:valAx>
      <c:valAx>
        <c:axId val="9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0692290612551E-4"/>
                  <c:y val="0.166773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curveVSdistance!$B$319:$B$326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curveVSdistance!$C$319:$C$326</c:f>
              <c:numCache>
                <c:formatCode>General</c:formatCode>
                <c:ptCount val="8"/>
                <c:pt idx="0">
                  <c:v>5.8374999999999996E-2</c:v>
                </c:pt>
                <c:pt idx="1">
                  <c:v>2.6750000000000006E-2</c:v>
                </c:pt>
                <c:pt idx="2">
                  <c:v>-0.50924999999999998</c:v>
                </c:pt>
                <c:pt idx="3">
                  <c:v>-0.27437500000000004</c:v>
                </c:pt>
                <c:pt idx="4">
                  <c:v>-0.175125</c:v>
                </c:pt>
                <c:pt idx="5">
                  <c:v>-0.15950000000000003</c:v>
                </c:pt>
                <c:pt idx="6">
                  <c:v>-3.7249999999999991E-2</c:v>
                </c:pt>
                <c:pt idx="7">
                  <c:v>-4.8749999999999957E-3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00A-A585-B43050BC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3120"/>
        <c:axId val="940482144"/>
      </c:scatterChart>
      <c:valAx>
        <c:axId val="11531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2144"/>
        <c:crosses val="autoZero"/>
        <c:crossBetween val="midCat"/>
      </c:valAx>
      <c:valAx>
        <c:axId val="940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8017500573488E-2"/>
                  <c:y val="0.299937998706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curveVSdistance!$B$327:$B$332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curveVSdistance!$C$327:$C$332</c:f>
              <c:numCache>
                <c:formatCode>General</c:formatCode>
                <c:ptCount val="6"/>
                <c:pt idx="0">
                  <c:v>-0.37312500000000004</c:v>
                </c:pt>
                <c:pt idx="1">
                  <c:v>1.7375000000000008E-2</c:v>
                </c:pt>
                <c:pt idx="2">
                  <c:v>-0.47962500000000008</c:v>
                </c:pt>
                <c:pt idx="3">
                  <c:v>-0.24249999999999999</c:v>
                </c:pt>
                <c:pt idx="4">
                  <c:v>-0.29112499999999997</c:v>
                </c:pt>
                <c:pt idx="5">
                  <c:v>-5.5375000000000008E-2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DA9-A83F-57C29F2C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52944"/>
        <c:axId val="903731840"/>
      </c:scatterChart>
      <c:valAx>
        <c:axId val="91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1840"/>
        <c:crosses val="autoZero"/>
        <c:crossBetween val="midCat"/>
      </c:valAx>
      <c:valAx>
        <c:axId val="903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curveVSdistance!$B$80:$B$85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curveVSdistance!$C$80:$C$85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193-9004-D3F23D5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9760"/>
        <c:axId val="934538208"/>
      </c:scatterChart>
      <c:valAx>
        <c:axId val="9391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208"/>
        <c:crosses val="autoZero"/>
        <c:crossBetween val="midCat"/>
      </c:valAx>
      <c:valAx>
        <c:axId val="93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4654418197728E-3"/>
                  <c:y val="0.27257874015748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curveVSdistance!$B$333:$B$340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curveVSdistance!$C$333:$C$340</c:f>
              <c:numCache>
                <c:formatCode>General</c:formatCode>
                <c:ptCount val="8"/>
                <c:pt idx="0">
                  <c:v>-0.191</c:v>
                </c:pt>
                <c:pt idx="1">
                  <c:v>-0.26900000000000002</c:v>
                </c:pt>
                <c:pt idx="2">
                  <c:v>-0.22075</c:v>
                </c:pt>
                <c:pt idx="3">
                  <c:v>-0.23349999999999999</c:v>
                </c:pt>
                <c:pt idx="4">
                  <c:v>-0.10150000000000001</c:v>
                </c:pt>
                <c:pt idx="5">
                  <c:v>5.7499999999999999E-3</c:v>
                </c:pt>
                <c:pt idx="6">
                  <c:v>-3.2499999999999994E-2</c:v>
                </c:pt>
                <c:pt idx="7">
                  <c:v>-1.3000000000000001E-2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5DE-A295-857A0F6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48032"/>
        <c:axId val="996983872"/>
      </c:scatterChart>
      <c:valAx>
        <c:axId val="1001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83872"/>
        <c:crosses val="autoZero"/>
        <c:crossBetween val="midCat"/>
      </c:valAx>
      <c:valAx>
        <c:axId val="996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02012248468941E-3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curveVSdistance!$B$341:$B$348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curveVSdistance!$C$341:$C$348</c:f>
              <c:numCache>
                <c:formatCode>General</c:formatCode>
                <c:ptCount val="8"/>
                <c:pt idx="0">
                  <c:v>-0.22325</c:v>
                </c:pt>
                <c:pt idx="1">
                  <c:v>-0.25624999999999998</c:v>
                </c:pt>
                <c:pt idx="2">
                  <c:v>-0.32487499999999997</c:v>
                </c:pt>
                <c:pt idx="3">
                  <c:v>-0.123</c:v>
                </c:pt>
                <c:pt idx="4">
                  <c:v>-2.5500000000000005E-2</c:v>
                </c:pt>
                <c:pt idx="5">
                  <c:v>-5.875E-3</c:v>
                </c:pt>
                <c:pt idx="6">
                  <c:v>2.6000000000000002E-2</c:v>
                </c:pt>
                <c:pt idx="7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ADB-AE40-50ACC19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1024"/>
        <c:axId val="931686592"/>
      </c:scatterChart>
      <c:valAx>
        <c:axId val="10015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6592"/>
        <c:crosses val="autoZero"/>
        <c:crossBetween val="midCat"/>
      </c:valAx>
      <c:valAx>
        <c:axId val="93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90714898261476E-2"/>
          <c:y val="2.2113429705886638E-2"/>
          <c:w val="0.90278682986408876"/>
          <c:h val="0.88862207847877328"/>
        </c:manualLayout>
      </c:layout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0689171279332662E-5"/>
                  <c:y val="-3.0592988159105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7021348197811913"/>
          <c:y val="0.57111406730713821"/>
          <c:w val="0.26410995036511525"/>
          <c:h val="0.20354549351413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slope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40.669999999999995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244347853894084"/>
                        <c:y val="-2.69845454948531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18.989999999999998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channel_morph!$J$2:$J$8</c:f>
              <c:numCache>
                <c:formatCode>General</c:formatCode>
                <c:ptCount val="7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193.99</c:v>
                </c:pt>
                <c:pt idx="6">
                  <c:v>146.02000000000001</c:v>
                </c:pt>
              </c:numCache>
            </c:numRef>
          </c:xVal>
          <c:yVal>
            <c:numRef>
              <c:f>channel_morph!$P$2:$P$8</c:f>
              <c:numCache>
                <c:formatCode>General</c:formatCode>
                <c:ptCount val="7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325.40428485904749</c:v>
                </c:pt>
                <c:pt idx="6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6268591426073"/>
                  <c:y val="2.5084572761738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curveVSdistance!$B$86:$B$98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xVal>
          <c:yVal>
            <c:numRef>
              <c:f>curveVSdistance!$C$86:$C$98</c:f>
              <c:numCache>
                <c:formatCode>General</c:formatCode>
                <c:ptCount val="13"/>
                <c:pt idx="0">
                  <c:v>-1.2250000000000049E-2</c:v>
                </c:pt>
                <c:pt idx="1">
                  <c:v>-2.1250000000000036E-2</c:v>
                </c:pt>
                <c:pt idx="2">
                  <c:v>0.11187499999999999</c:v>
                </c:pt>
                <c:pt idx="3">
                  <c:v>0.13900000000000001</c:v>
                </c:pt>
                <c:pt idx="4">
                  <c:v>0.11050000000000004</c:v>
                </c:pt>
                <c:pt idx="5">
                  <c:v>2.9625000000000058E-2</c:v>
                </c:pt>
                <c:pt idx="6">
                  <c:v>3.7500000000000532E-3</c:v>
                </c:pt>
                <c:pt idx="7">
                  <c:v>-8.6624999999999994E-2</c:v>
                </c:pt>
                <c:pt idx="8">
                  <c:v>3.6624999999999998E-2</c:v>
                </c:pt>
                <c:pt idx="9">
                  <c:v>-8.8750000000000114E-3</c:v>
                </c:pt>
                <c:pt idx="10">
                  <c:v>-0.24862500000000004</c:v>
                </c:pt>
                <c:pt idx="11">
                  <c:v>-0.24737499999999998</c:v>
                </c:pt>
                <c:pt idx="12">
                  <c:v>-0.395625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F3E-8D69-FEE466D2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7600"/>
        <c:axId val="939355488"/>
      </c:scatterChart>
      <c:valAx>
        <c:axId val="90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488"/>
        <c:crosses val="autoZero"/>
        <c:crossBetween val="midCat"/>
      </c:valAx>
      <c:valAx>
        <c:axId val="939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90813648293965E-2"/>
                  <c:y val="0.111937518226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curveVSdistance!$B$99:$B$117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xVal>
          <c:yVal>
            <c:numRef>
              <c:f>curveVSdistance!$C$99:$C$117</c:f>
              <c:numCache>
                <c:formatCode>General</c:formatCode>
                <c:ptCount val="19"/>
                <c:pt idx="0">
                  <c:v>0.32100000000000006</c:v>
                </c:pt>
                <c:pt idx="1">
                  <c:v>0.175625</c:v>
                </c:pt>
                <c:pt idx="2">
                  <c:v>9.3749999999999997E-3</c:v>
                </c:pt>
                <c:pt idx="3">
                  <c:v>-6.3249999999999987E-2</c:v>
                </c:pt>
                <c:pt idx="4">
                  <c:v>-0.32600000000000001</c:v>
                </c:pt>
                <c:pt idx="5">
                  <c:v>-0.20099999999999998</c:v>
                </c:pt>
                <c:pt idx="6">
                  <c:v>-0.16262500000000002</c:v>
                </c:pt>
                <c:pt idx="7">
                  <c:v>-0.156</c:v>
                </c:pt>
                <c:pt idx="8">
                  <c:v>-6.5874999999999989E-2</c:v>
                </c:pt>
                <c:pt idx="9">
                  <c:v>-0.10837500000000003</c:v>
                </c:pt>
                <c:pt idx="10">
                  <c:v>-5.4624999999999993E-2</c:v>
                </c:pt>
                <c:pt idx="11">
                  <c:v>-3.2874999999999988E-2</c:v>
                </c:pt>
                <c:pt idx="12">
                  <c:v>-8.5125000000000006E-2</c:v>
                </c:pt>
                <c:pt idx="13">
                  <c:v>5.0250000000000017E-2</c:v>
                </c:pt>
                <c:pt idx="14">
                  <c:v>-7.1250000000000008E-2</c:v>
                </c:pt>
                <c:pt idx="15">
                  <c:v>-8.3000000000000004E-2</c:v>
                </c:pt>
                <c:pt idx="16">
                  <c:v>-3.0499999999999992E-2</c:v>
                </c:pt>
                <c:pt idx="17">
                  <c:v>-2.5250000000000015E-2</c:v>
                </c:pt>
                <c:pt idx="18">
                  <c:v>5.7124999999999995E-2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7E8-AD7A-3E367A4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288"/>
        <c:axId val="941177136"/>
      </c:scatterChart>
      <c:valAx>
        <c:axId val="9265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7136"/>
        <c:crosses val="autoZero"/>
        <c:crossBetween val="midCat"/>
      </c:valAx>
      <c:valAx>
        <c:axId val="941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42169728783901E-2"/>
                  <c:y val="-0.11515274132400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curveVSdistance!$B$118:$B$141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</c:numCache>
            </c:numRef>
          </c:xVal>
          <c:yVal>
            <c:numRef>
              <c:f>curveVSdistance!$C$118:$C$141</c:f>
              <c:numCache>
                <c:formatCode>General</c:formatCode>
                <c:ptCount val="24"/>
                <c:pt idx="0">
                  <c:v>0.11512500000000006</c:v>
                </c:pt>
                <c:pt idx="1">
                  <c:v>-5.0875000000000004E-2</c:v>
                </c:pt>
                <c:pt idx="2">
                  <c:v>-0.13187499999999996</c:v>
                </c:pt>
                <c:pt idx="3">
                  <c:v>-8.3749999999999991E-2</c:v>
                </c:pt>
                <c:pt idx="4">
                  <c:v>-0.22725000000000004</c:v>
                </c:pt>
                <c:pt idx="5">
                  <c:v>-0.10087499999999998</c:v>
                </c:pt>
                <c:pt idx="6">
                  <c:v>-0.13162500000000002</c:v>
                </c:pt>
                <c:pt idx="7">
                  <c:v>-3.125E-2</c:v>
                </c:pt>
                <c:pt idx="8">
                  <c:v>-4.0375000000000008E-2</c:v>
                </c:pt>
                <c:pt idx="9">
                  <c:v>-5.5625000000000001E-2</c:v>
                </c:pt>
                <c:pt idx="10">
                  <c:v>4.1999999999999996E-2</c:v>
                </c:pt>
                <c:pt idx="11">
                  <c:v>9.9624999999999991E-2</c:v>
                </c:pt>
                <c:pt idx="12">
                  <c:v>8.7250000000000008E-2</c:v>
                </c:pt>
                <c:pt idx="13">
                  <c:v>0.13212499999999999</c:v>
                </c:pt>
                <c:pt idx="14">
                  <c:v>2.250000000000001E-2</c:v>
                </c:pt>
                <c:pt idx="15">
                  <c:v>1.3750000000000017E-2</c:v>
                </c:pt>
                <c:pt idx="16">
                  <c:v>-5.425E-2</c:v>
                </c:pt>
                <c:pt idx="17">
                  <c:v>-5.4499999999999993E-2</c:v>
                </c:pt>
                <c:pt idx="18">
                  <c:v>6.874999999999987E-3</c:v>
                </c:pt>
                <c:pt idx="19">
                  <c:v>-6.1374999999999999E-2</c:v>
                </c:pt>
                <c:pt idx="20">
                  <c:v>-3.6125000000000004E-2</c:v>
                </c:pt>
                <c:pt idx="21">
                  <c:v>-9.6375000000000002E-2</c:v>
                </c:pt>
                <c:pt idx="22">
                  <c:v>-0.11412499999999999</c:v>
                </c:pt>
                <c:pt idx="23">
                  <c:v>-9.7249999999999989E-2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A6B-8DB7-A6FE22EE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8832"/>
        <c:axId val="934543488"/>
      </c:scatterChart>
      <c:valAx>
        <c:axId val="93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488"/>
        <c:crosses val="autoZero"/>
        <c:crossBetween val="midCat"/>
      </c:valAx>
      <c:valAx>
        <c:axId val="934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curveVSdistance!$B$142:$B$163</c:f>
              <c:numCache>
                <c:formatCode>General</c:formatCode>
                <c:ptCount val="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</c:numCache>
            </c:numRef>
          </c:xVal>
          <c:yVal>
            <c:numRef>
              <c:f>curveVSdistance!$C$142:$C$163</c:f>
              <c:numCache>
                <c:formatCode>General</c:formatCode>
                <c:ptCount val="22"/>
                <c:pt idx="0">
                  <c:v>-2.0000000000000018E-2</c:v>
                </c:pt>
                <c:pt idx="1">
                  <c:v>-3.3749999999999988E-2</c:v>
                </c:pt>
                <c:pt idx="2">
                  <c:v>-0.113625</c:v>
                </c:pt>
                <c:pt idx="3">
                  <c:v>-0.16950000000000004</c:v>
                </c:pt>
                <c:pt idx="4">
                  <c:v>-5.3749999999999964E-2</c:v>
                </c:pt>
                <c:pt idx="5">
                  <c:v>-9.4250000000000014E-2</c:v>
                </c:pt>
                <c:pt idx="6">
                  <c:v>-0.11587499999999999</c:v>
                </c:pt>
                <c:pt idx="7">
                  <c:v>-0.16824999999999998</c:v>
                </c:pt>
                <c:pt idx="8">
                  <c:v>-0.15575</c:v>
                </c:pt>
                <c:pt idx="9">
                  <c:v>-0.12337499999999998</c:v>
                </c:pt>
                <c:pt idx="10">
                  <c:v>-0.13800000000000001</c:v>
                </c:pt>
                <c:pt idx="11">
                  <c:v>-9.1249999999999984E-2</c:v>
                </c:pt>
                <c:pt idx="12">
                  <c:v>-4.9625000000000002E-2</c:v>
                </c:pt>
                <c:pt idx="13">
                  <c:v>8.2500000000000021E-3</c:v>
                </c:pt>
                <c:pt idx="14">
                  <c:v>9.9999999999999992E-2</c:v>
                </c:pt>
                <c:pt idx="15">
                  <c:v>0.10262499999999999</c:v>
                </c:pt>
                <c:pt idx="16">
                  <c:v>5.2500000000000012E-2</c:v>
                </c:pt>
                <c:pt idx="17">
                  <c:v>6.0749999999999992E-2</c:v>
                </c:pt>
                <c:pt idx="18">
                  <c:v>-9.9999999999999863E-3</c:v>
                </c:pt>
                <c:pt idx="19">
                  <c:v>-3.4749999999999989E-2</c:v>
                </c:pt>
                <c:pt idx="20">
                  <c:v>1.2499999999999955E-3</c:v>
                </c:pt>
                <c:pt idx="21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8E-9EC5-3121A24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01488"/>
        <c:axId val="939356448"/>
      </c:scatterChart>
      <c:valAx>
        <c:axId val="910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448"/>
        <c:crosses val="autoZero"/>
        <c:crossBetween val="midCat"/>
      </c:valAx>
      <c:valAx>
        <c:axId val="93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72637795275589"/>
                  <c:y val="7.20505249343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curveVSdistance!$B$164:$B$186</c:f>
              <c:numCache>
                <c:formatCode>General</c:formatCod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</c:numCache>
            </c:numRef>
          </c:xVal>
          <c:yVal>
            <c:numRef>
              <c:f>curveVSdistance!$C$164:$C$186</c:f>
              <c:numCache>
                <c:formatCode>General</c:formatCode>
                <c:ptCount val="23"/>
                <c:pt idx="0">
                  <c:v>5.2374999999999991E-2</c:v>
                </c:pt>
                <c:pt idx="1">
                  <c:v>5.3999999999999979E-2</c:v>
                </c:pt>
                <c:pt idx="2">
                  <c:v>-0.16625000000000001</c:v>
                </c:pt>
                <c:pt idx="3">
                  <c:v>-3.5250000000000004E-2</c:v>
                </c:pt>
                <c:pt idx="4">
                  <c:v>-7.8749999999999879E-3</c:v>
                </c:pt>
                <c:pt idx="5">
                  <c:v>0.10812500000000003</c:v>
                </c:pt>
                <c:pt idx="6">
                  <c:v>3.2125000000000001E-2</c:v>
                </c:pt>
                <c:pt idx="7">
                  <c:v>0.15687500000000001</c:v>
                </c:pt>
                <c:pt idx="8">
                  <c:v>0.11099999999999999</c:v>
                </c:pt>
                <c:pt idx="9">
                  <c:v>-3.5000000000000144E-3</c:v>
                </c:pt>
                <c:pt idx="10">
                  <c:v>5.5874999999999987E-2</c:v>
                </c:pt>
                <c:pt idx="11">
                  <c:v>-0.12574999999999997</c:v>
                </c:pt>
                <c:pt idx="12">
                  <c:v>-6.2375000000000028E-2</c:v>
                </c:pt>
                <c:pt idx="13">
                  <c:v>1.8624999999999982E-2</c:v>
                </c:pt>
                <c:pt idx="14">
                  <c:v>1.3750000000000017E-2</c:v>
                </c:pt>
                <c:pt idx="15">
                  <c:v>3.0749999999999965E-2</c:v>
                </c:pt>
                <c:pt idx="16">
                  <c:v>-2.437499999999999E-2</c:v>
                </c:pt>
                <c:pt idx="17">
                  <c:v>-0.11112499999999996</c:v>
                </c:pt>
                <c:pt idx="18">
                  <c:v>-0.191</c:v>
                </c:pt>
                <c:pt idx="19">
                  <c:v>-0.21325</c:v>
                </c:pt>
                <c:pt idx="20">
                  <c:v>-0.17674999999999999</c:v>
                </c:pt>
                <c:pt idx="21">
                  <c:v>-0.16175</c:v>
                </c:pt>
                <c:pt idx="22">
                  <c:v>-3.7375000000000005E-2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41E2-840C-EFB7728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0496"/>
        <c:axId val="902562352"/>
      </c:scatterChart>
      <c:valAx>
        <c:axId val="82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2352"/>
        <c:crosses val="autoZero"/>
        <c:crossBetween val="midCat"/>
      </c:valAx>
      <c:valAx>
        <c:axId val="90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0.16708333333333336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7069116360453"/>
                  <c:y val="0.1453645377661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curveVSdistance!$B$187:$B$213</c:f>
              <c:numCache>
                <c:formatCode>General</c:formatCode>
                <c:ptCount val="2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</c:numCache>
            </c:numRef>
          </c:xVal>
          <c:yVal>
            <c:numRef>
              <c:f>curveVSdistance!$C$187:$C$213</c:f>
              <c:numCache>
                <c:formatCode>General</c:formatCode>
                <c:ptCount val="27"/>
                <c:pt idx="0">
                  <c:v>-2.1249999999999991E-2</c:v>
                </c:pt>
                <c:pt idx="1">
                  <c:v>2.0000000000000018E-3</c:v>
                </c:pt>
                <c:pt idx="2">
                  <c:v>-3.2125000000000001E-2</c:v>
                </c:pt>
                <c:pt idx="3">
                  <c:v>-8.6999999999999994E-2</c:v>
                </c:pt>
                <c:pt idx="4">
                  <c:v>2.6124999999999999E-2</c:v>
                </c:pt>
                <c:pt idx="5">
                  <c:v>-3.3749999999999948E-3</c:v>
                </c:pt>
                <c:pt idx="6">
                  <c:v>5.0249999999999996E-2</c:v>
                </c:pt>
                <c:pt idx="7">
                  <c:v>5.8249999999999982E-2</c:v>
                </c:pt>
                <c:pt idx="8">
                  <c:v>-4.2750000000000024E-2</c:v>
                </c:pt>
                <c:pt idx="9">
                  <c:v>5.8624999999999969E-2</c:v>
                </c:pt>
                <c:pt idx="10">
                  <c:v>9.375E-2</c:v>
                </c:pt>
                <c:pt idx="11">
                  <c:v>1.3375000000000003E-2</c:v>
                </c:pt>
                <c:pt idx="12">
                  <c:v>3.5625000000000018E-2</c:v>
                </c:pt>
                <c:pt idx="13">
                  <c:v>-0.10024999999999999</c:v>
                </c:pt>
                <c:pt idx="14">
                  <c:v>-0.10637500000000003</c:v>
                </c:pt>
                <c:pt idx="15">
                  <c:v>-8.750000000000036E-4</c:v>
                </c:pt>
                <c:pt idx="16">
                  <c:v>-1.5874999999999993E-2</c:v>
                </c:pt>
                <c:pt idx="17">
                  <c:v>-0.106375</c:v>
                </c:pt>
                <c:pt idx="18">
                  <c:v>-0.13937499999999997</c:v>
                </c:pt>
                <c:pt idx="19">
                  <c:v>-9.9499999999999991E-2</c:v>
                </c:pt>
                <c:pt idx="20">
                  <c:v>-8.9750000000000024E-2</c:v>
                </c:pt>
                <c:pt idx="21">
                  <c:v>7.0000000000000062E-3</c:v>
                </c:pt>
                <c:pt idx="22">
                  <c:v>-6.0000000000000053E-3</c:v>
                </c:pt>
                <c:pt idx="23">
                  <c:v>-5.0374999999999989E-2</c:v>
                </c:pt>
                <c:pt idx="24">
                  <c:v>-0.06</c:v>
                </c:pt>
                <c:pt idx="25">
                  <c:v>-3.750000000000031E-4</c:v>
                </c:pt>
                <c:pt idx="26">
                  <c:v>-2.7874999999999994E-2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7B7-8A2C-1091C32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3728"/>
        <c:axId val="940477824"/>
      </c:scatterChart>
      <c:valAx>
        <c:axId val="939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7824"/>
        <c:crosses val="autoZero"/>
        <c:crossBetween val="midCat"/>
      </c:valAx>
      <c:valAx>
        <c:axId val="9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84689413823273E-3"/>
                  <c:y val="0.1068245017088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curveVSdistance!$B$215:$B$232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curveVSdistance!$C$215:$C$232</c:f>
              <c:numCache>
                <c:formatCode>General</c:formatCode>
                <c:ptCount val="18"/>
                <c:pt idx="0">
                  <c:v>8.8250000000000009E-2</c:v>
                </c:pt>
                <c:pt idx="1">
                  <c:v>0.12925</c:v>
                </c:pt>
                <c:pt idx="2">
                  <c:v>-1.7375000000000008E-2</c:v>
                </c:pt>
                <c:pt idx="3">
                  <c:v>0.11274999999999999</c:v>
                </c:pt>
                <c:pt idx="4">
                  <c:v>4.7999999999999973E-2</c:v>
                </c:pt>
                <c:pt idx="5">
                  <c:v>6.1624999999999999E-2</c:v>
                </c:pt>
                <c:pt idx="6">
                  <c:v>-0.24787499999999998</c:v>
                </c:pt>
                <c:pt idx="7">
                  <c:v>-0.23725000000000002</c:v>
                </c:pt>
                <c:pt idx="8">
                  <c:v>-0.13324999999999998</c:v>
                </c:pt>
                <c:pt idx="9">
                  <c:v>-0.18312499999999998</c:v>
                </c:pt>
                <c:pt idx="10">
                  <c:v>-3.500000000000001E-2</c:v>
                </c:pt>
                <c:pt idx="11">
                  <c:v>4.1124999999999988E-2</c:v>
                </c:pt>
                <c:pt idx="12">
                  <c:v>1.9124999999999993E-2</c:v>
                </c:pt>
                <c:pt idx="13">
                  <c:v>1.5499999999999991E-2</c:v>
                </c:pt>
                <c:pt idx="14">
                  <c:v>-6.2124999999999986E-2</c:v>
                </c:pt>
                <c:pt idx="15">
                  <c:v>-9.4E-2</c:v>
                </c:pt>
                <c:pt idx="16">
                  <c:v>-7.0499999999999993E-2</c:v>
                </c:pt>
                <c:pt idx="17">
                  <c:v>-7.1624999999999994E-2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E3-8B31-DA92C200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93184"/>
        <c:axId val="904841088"/>
      </c:scatterChart>
      <c:valAx>
        <c:axId val="900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1088"/>
        <c:crosses val="autoZero"/>
        <c:crossBetween val="midCat"/>
      </c:valAx>
      <c:valAx>
        <c:axId val="904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297656</xdr:colOff>
      <xdr:row>70</xdr:row>
      <xdr:rowOff>156368</xdr:rowOff>
    </xdr:from>
    <xdr:to>
      <xdr:col>16</xdr:col>
      <xdr:colOff>1321593</xdr:colOff>
      <xdr:row>85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A041-AD40-FDD0-5301-D6FD76C3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68</xdr:row>
      <xdr:rowOff>176212</xdr:rowOff>
    </xdr:from>
    <xdr:to>
      <xdr:col>12</xdr:col>
      <xdr:colOff>214312</xdr:colOff>
      <xdr:row>83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639BC-433A-AE1E-C2C6-CAE18A48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82</xdr:row>
      <xdr:rowOff>33337</xdr:rowOff>
    </xdr:from>
    <xdr:to>
      <xdr:col>12</xdr:col>
      <xdr:colOff>109537</xdr:colOff>
      <xdr:row>96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B729-D86B-47CF-1818-11F5C204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96</xdr:row>
      <xdr:rowOff>128587</xdr:rowOff>
    </xdr:from>
    <xdr:to>
      <xdr:col>13</xdr:col>
      <xdr:colOff>147637</xdr:colOff>
      <xdr:row>111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4D149-5D3F-CAD6-7AEE-4627DB6C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119</xdr:row>
      <xdr:rowOff>128587</xdr:rowOff>
    </xdr:from>
    <xdr:to>
      <xdr:col>13</xdr:col>
      <xdr:colOff>147637</xdr:colOff>
      <xdr:row>134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7B50-41F9-CB87-09A6-12860B5E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145</xdr:row>
      <xdr:rowOff>100012</xdr:rowOff>
    </xdr:from>
    <xdr:to>
      <xdr:col>13</xdr:col>
      <xdr:colOff>147637</xdr:colOff>
      <xdr:row>159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F730-787A-ACE2-0BFD-DF4EE665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452437</xdr:colOff>
      <xdr:row>166</xdr:row>
      <xdr:rowOff>109537</xdr:rowOff>
    </xdr:from>
    <xdr:to>
      <xdr:col>13</xdr:col>
      <xdr:colOff>147637</xdr:colOff>
      <xdr:row>180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8B020-C568-3919-C686-05EB7A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198</xdr:row>
      <xdr:rowOff>176212</xdr:rowOff>
    </xdr:from>
    <xdr:to>
      <xdr:col>13</xdr:col>
      <xdr:colOff>147637</xdr:colOff>
      <xdr:row>213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5A168-2991-2AB5-5D67-75237DE6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452437</xdr:colOff>
      <xdr:row>217</xdr:row>
      <xdr:rowOff>4762</xdr:rowOff>
    </xdr:from>
    <xdr:to>
      <xdr:col>13</xdr:col>
      <xdr:colOff>147637</xdr:colOff>
      <xdr:row>231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89685-A90F-B475-974A-130AE6C6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261937</xdr:colOff>
      <xdr:row>229</xdr:row>
      <xdr:rowOff>80962</xdr:rowOff>
    </xdr:from>
    <xdr:to>
      <xdr:col>10</xdr:col>
      <xdr:colOff>566737</xdr:colOff>
      <xdr:row>243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CC1C5-8174-20FB-8A8F-986EEB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471487</xdr:colOff>
      <xdr:row>234</xdr:row>
      <xdr:rowOff>119062</xdr:rowOff>
    </xdr:from>
    <xdr:to>
      <xdr:col>19</xdr:col>
      <xdr:colOff>166687</xdr:colOff>
      <xdr:row>249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E67DE-65E4-7BA3-7F50-920D9163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223837</xdr:colOff>
      <xdr:row>246</xdr:row>
      <xdr:rowOff>52387</xdr:rowOff>
    </xdr:from>
    <xdr:to>
      <xdr:col>11</xdr:col>
      <xdr:colOff>528637</xdr:colOff>
      <xdr:row>260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729FB-98B7-3293-D387-BC080A4C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176212</xdr:colOff>
      <xdr:row>250</xdr:row>
      <xdr:rowOff>4762</xdr:rowOff>
    </xdr:from>
    <xdr:to>
      <xdr:col>19</xdr:col>
      <xdr:colOff>481012</xdr:colOff>
      <xdr:row>264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1F57F0-C029-6401-7C71-FC12762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452437</xdr:colOff>
      <xdr:row>264</xdr:row>
      <xdr:rowOff>176212</xdr:rowOff>
    </xdr:from>
    <xdr:to>
      <xdr:col>13</xdr:col>
      <xdr:colOff>147637</xdr:colOff>
      <xdr:row>279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4B1A8C-DC6E-E10B-699F-A4A4772D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214312</xdr:colOff>
      <xdr:row>280</xdr:row>
      <xdr:rowOff>157162</xdr:rowOff>
    </xdr:from>
    <xdr:to>
      <xdr:col>11</xdr:col>
      <xdr:colOff>519112</xdr:colOff>
      <xdr:row>295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81619-9322-4AAC-90D7-8C9BB40A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271462</xdr:colOff>
      <xdr:row>292</xdr:row>
      <xdr:rowOff>176212</xdr:rowOff>
    </xdr:from>
    <xdr:to>
      <xdr:col>16</xdr:col>
      <xdr:colOff>576262</xdr:colOff>
      <xdr:row>307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20664-A8E0-1507-9E6B-EB3977FD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452437</xdr:colOff>
      <xdr:row>312</xdr:row>
      <xdr:rowOff>4762</xdr:rowOff>
    </xdr:from>
    <xdr:to>
      <xdr:col>13</xdr:col>
      <xdr:colOff>147637</xdr:colOff>
      <xdr:row>326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316BE1-076E-DBD1-FFB8-BB39FBB9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21387</xdr:colOff>
      <xdr:row>317</xdr:row>
      <xdr:rowOff>183139</xdr:rowOff>
    </xdr:from>
    <xdr:to>
      <xdr:col>11</xdr:col>
      <xdr:colOff>322723</xdr:colOff>
      <xdr:row>332</xdr:row>
      <xdr:rowOff>68839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865173-4C2C-654F-11A1-32A0EED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96202</xdr:colOff>
      <xdr:row>327</xdr:row>
      <xdr:rowOff>103304</xdr:rowOff>
    </xdr:from>
    <xdr:to>
      <xdr:col>20</xdr:col>
      <xdr:colOff>397538</xdr:colOff>
      <xdr:row>341</xdr:row>
      <xdr:rowOff>181408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C38A45-CC3E-A896-9CBA-7ACCA7BC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452437</xdr:colOff>
      <xdr:row>334</xdr:row>
      <xdr:rowOff>166687</xdr:rowOff>
    </xdr:from>
    <xdr:to>
      <xdr:col>13</xdr:col>
      <xdr:colOff>147637</xdr:colOff>
      <xdr:row>349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91F3DE-0D13-BFF8-8E66-7258E8FD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376237</xdr:colOff>
      <xdr:row>347</xdr:row>
      <xdr:rowOff>138112</xdr:rowOff>
    </xdr:from>
    <xdr:to>
      <xdr:col>18</xdr:col>
      <xdr:colOff>71437</xdr:colOff>
      <xdr:row>362</xdr:row>
      <xdr:rowOff>23812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80306F-C0D2-EF07-5B60-5230B4D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zoomScale="120" zoomScaleNormal="120" workbookViewId="0">
      <pane xSplit="1" topLeftCell="L1" activePane="topRight" state="frozen"/>
      <selection pane="topRight" activeCell="Q14" sqref="Q14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432</v>
      </c>
      <c r="O1" s="26" t="s">
        <v>51</v>
      </c>
      <c r="P1" s="47" t="s">
        <v>166</v>
      </c>
      <c r="Q1" s="48"/>
      <c r="R1" s="49"/>
      <c r="S1" s="47" t="s">
        <v>167</v>
      </c>
      <c r="T1" s="48"/>
      <c r="U1" s="49"/>
    </row>
    <row r="2" spans="1:257">
      <c r="A2" t="s">
        <v>51</v>
      </c>
      <c r="B2" s="13" t="s">
        <v>168</v>
      </c>
      <c r="C2" t="s">
        <v>169</v>
      </c>
      <c r="D2" t="s">
        <v>170</v>
      </c>
      <c r="E2" s="13" t="s">
        <v>168</v>
      </c>
      <c r="F2" t="s">
        <v>169</v>
      </c>
      <c r="G2" t="s">
        <v>170</v>
      </c>
      <c r="H2" s="13" t="s">
        <v>168</v>
      </c>
      <c r="I2" t="s">
        <v>169</v>
      </c>
      <c r="J2" s="15" t="s">
        <v>170</v>
      </c>
      <c r="K2" s="13" t="s">
        <v>168</v>
      </c>
      <c r="L2" t="s">
        <v>169</v>
      </c>
      <c r="M2" s="15" t="s">
        <v>170</v>
      </c>
      <c r="P2" s="13" t="s">
        <v>168</v>
      </c>
      <c r="Q2" t="s">
        <v>169</v>
      </c>
      <c r="R2" s="15" t="s">
        <v>170</v>
      </c>
      <c r="S2" s="13" t="s">
        <v>168</v>
      </c>
      <c r="T2" t="s">
        <v>169</v>
      </c>
      <c r="U2" s="15" t="s">
        <v>170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 t="e">
        <f>(Q8-P8)/channel_morph!#REF!</f>
        <v>#REF!</v>
      </c>
      <c r="S8" s="13">
        <f t="shared" si="4"/>
        <v>65.680000000000007</v>
      </c>
      <c r="T8">
        <v>6.85</v>
      </c>
      <c r="U8" s="15" t="e">
        <f>(T8-S8)/channel_morph!#REF!</f>
        <v>#REF!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(Q9-P9)/channel_morph!J7</f>
        <v>0.37058611268622094</v>
      </c>
      <c r="S9" s="13">
        <f t="shared" si="4"/>
        <v>79.34</v>
      </c>
      <c r="T9">
        <v>11.68</v>
      </c>
      <c r="U9" s="15">
        <f>(T9-S9)/channel_morph!K7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(Q10-P10)/channel_morph!J8</f>
        <v>-0.39508286536090942</v>
      </c>
      <c r="S10" s="4">
        <f t="shared" si="4"/>
        <v>21.01</v>
      </c>
      <c r="T10" s="5">
        <v>2.94</v>
      </c>
      <c r="U10" s="6">
        <f>(T10-S10)/channel_morph!K8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174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125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126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127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128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129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130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131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132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133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134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135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136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137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138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139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319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320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321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322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140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141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142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143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144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145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146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147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148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149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150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151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152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153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154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155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156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157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158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159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160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161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162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163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164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433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N80" s="13">
        <v>20</v>
      </c>
      <c r="O80"/>
      <c r="P80"/>
      <c r="R80"/>
      <c r="S80"/>
      <c r="U80"/>
    </row>
    <row r="81" spans="1:21">
      <c r="A81" s="3" t="s">
        <v>292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N81" s="13">
        <v>40</v>
      </c>
      <c r="O81"/>
      <c r="P81"/>
      <c r="R81"/>
      <c r="S81"/>
      <c r="U81"/>
    </row>
    <row r="82" spans="1:21">
      <c r="A82" s="15" t="s">
        <v>434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N82" s="13">
        <v>60</v>
      </c>
      <c r="O82"/>
      <c r="P82"/>
      <c r="R82"/>
      <c r="S82"/>
      <c r="U82"/>
    </row>
    <row r="83" spans="1:21">
      <c r="A83" s="15" t="s">
        <v>293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N83" s="13">
        <v>80</v>
      </c>
      <c r="O83"/>
      <c r="P83"/>
      <c r="R83"/>
      <c r="S83"/>
      <c r="U83"/>
    </row>
    <row r="84" spans="1:21">
      <c r="A84" s="15" t="s">
        <v>435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N84" s="13">
        <v>100</v>
      </c>
      <c r="O84"/>
      <c r="P84"/>
      <c r="R84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N85" s="13">
        <v>120</v>
      </c>
      <c r="O85"/>
      <c r="P85"/>
      <c r="R85"/>
      <c r="S85"/>
      <c r="U85"/>
    </row>
    <row r="86" spans="1:21">
      <c r="A86" s="15" t="s">
        <v>438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N86" s="13">
        <v>20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N87" s="13">
        <v>40</v>
      </c>
      <c r="O87"/>
      <c r="P87"/>
      <c r="R87"/>
      <c r="S87"/>
      <c r="U87"/>
    </row>
    <row r="88" spans="1:21">
      <c r="A88" s="15" t="s">
        <v>439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N88" s="13">
        <v>60</v>
      </c>
      <c r="O88"/>
      <c r="P88"/>
      <c r="R88"/>
      <c r="S88"/>
      <c r="U88"/>
    </row>
    <row r="89" spans="1:21">
      <c r="A89" s="15" t="s">
        <v>295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N89" s="13">
        <v>80</v>
      </c>
      <c r="O89"/>
      <c r="P89"/>
      <c r="R89"/>
      <c r="S89"/>
      <c r="U89"/>
    </row>
    <row r="90" spans="1:21">
      <c r="A90" s="15" t="s">
        <v>440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N90" s="13">
        <v>100</v>
      </c>
      <c r="O90"/>
      <c r="P90"/>
      <c r="R90"/>
      <c r="S90"/>
      <c r="U90"/>
    </row>
    <row r="91" spans="1:21">
      <c r="A91" s="15" t="s">
        <v>297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N91" s="13">
        <v>120</v>
      </c>
      <c r="O91"/>
      <c r="P91"/>
      <c r="R91"/>
      <c r="S91"/>
      <c r="U91"/>
    </row>
    <row r="92" spans="1:21">
      <c r="A92" s="15" t="s">
        <v>441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N92" s="13">
        <v>140</v>
      </c>
      <c r="O92"/>
      <c r="P92"/>
      <c r="R92"/>
      <c r="S92"/>
      <c r="U92"/>
    </row>
    <row r="93" spans="1:21">
      <c r="A93" s="15" t="s">
        <v>298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N93" s="13">
        <v>160</v>
      </c>
      <c r="O93"/>
      <c r="P93"/>
      <c r="R93"/>
      <c r="S93"/>
      <c r="U93"/>
    </row>
    <row r="94" spans="1:21">
      <c r="A94" s="15" t="s">
        <v>442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N94" s="13">
        <v>180</v>
      </c>
      <c r="O94"/>
      <c r="P94"/>
      <c r="R94"/>
      <c r="S94"/>
      <c r="U94"/>
    </row>
    <row r="95" spans="1:21">
      <c r="A95" s="15" t="s">
        <v>299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N95" s="13">
        <v>200</v>
      </c>
      <c r="O95"/>
      <c r="P95"/>
      <c r="R95"/>
      <c r="S95"/>
      <c r="U95"/>
    </row>
    <row r="96" spans="1:21">
      <c r="A96" s="15" t="s">
        <v>443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N96" s="13">
        <v>220</v>
      </c>
      <c r="O96"/>
      <c r="P96"/>
      <c r="R96"/>
      <c r="S96"/>
      <c r="U96"/>
    </row>
    <row r="97" spans="1:21">
      <c r="A97" s="15" t="s">
        <v>300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N97" s="13">
        <v>240</v>
      </c>
      <c r="O97"/>
      <c r="P97"/>
      <c r="R97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N98" s="13">
        <v>260</v>
      </c>
      <c r="O98"/>
      <c r="P98"/>
      <c r="R98"/>
      <c r="S98"/>
      <c r="U98"/>
    </row>
    <row r="99" spans="1:21">
      <c r="A99" s="15" t="s">
        <v>444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N99" s="13">
        <v>20</v>
      </c>
      <c r="O99"/>
      <c r="P99"/>
      <c r="R99"/>
      <c r="S99"/>
      <c r="U99"/>
    </row>
    <row r="100" spans="1:21">
      <c r="A100" s="15" t="s">
        <v>301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N100" s="13">
        <v>40</v>
      </c>
      <c r="O100"/>
      <c r="P100"/>
      <c r="R100"/>
      <c r="S100"/>
      <c r="U100"/>
    </row>
    <row r="101" spans="1:21">
      <c r="A101" s="15" t="s">
        <v>445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N101" s="13">
        <v>60</v>
      </c>
      <c r="O101"/>
      <c r="P101"/>
      <c r="R101"/>
      <c r="S101"/>
      <c r="U101"/>
    </row>
    <row r="102" spans="1:21">
      <c r="A102" s="15" t="s">
        <v>302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N102" s="13">
        <v>80</v>
      </c>
      <c r="O102"/>
      <c r="P102"/>
      <c r="R102"/>
      <c r="S102"/>
      <c r="U102"/>
    </row>
    <row r="103" spans="1:21">
      <c r="A103" s="15" t="s">
        <v>446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N103" s="13">
        <v>100</v>
      </c>
      <c r="O103"/>
      <c r="P103"/>
      <c r="R103"/>
      <c r="S103"/>
      <c r="U103"/>
    </row>
    <row r="104" spans="1:21">
      <c r="A104" s="15" t="s">
        <v>303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N104" s="13">
        <v>120</v>
      </c>
      <c r="O104"/>
      <c r="P104"/>
      <c r="R104"/>
      <c r="S104"/>
      <c r="U104"/>
    </row>
    <row r="105" spans="1:21">
      <c r="A105" s="15" t="s">
        <v>447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N105" s="13">
        <v>140</v>
      </c>
      <c r="O105"/>
      <c r="P105"/>
      <c r="R105"/>
      <c r="S105"/>
      <c r="U105"/>
    </row>
    <row r="106" spans="1:21">
      <c r="A106" s="15" t="s">
        <v>304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N106" s="13">
        <v>160</v>
      </c>
      <c r="O106"/>
      <c r="P106"/>
      <c r="R106"/>
      <c r="S106"/>
      <c r="U106"/>
    </row>
    <row r="107" spans="1:21">
      <c r="A107" s="15" t="s">
        <v>448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N107" s="13">
        <v>180</v>
      </c>
      <c r="O107"/>
      <c r="P107"/>
      <c r="R107"/>
      <c r="S107"/>
      <c r="U107"/>
    </row>
    <row r="108" spans="1:21">
      <c r="A108" s="15" t="s">
        <v>305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N108" s="13">
        <v>200</v>
      </c>
      <c r="O108"/>
      <c r="P108"/>
      <c r="R108"/>
      <c r="S108"/>
      <c r="U108"/>
    </row>
    <row r="109" spans="1:21">
      <c r="A109" s="15" t="s">
        <v>449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N109" s="13">
        <v>220</v>
      </c>
      <c r="O109"/>
      <c r="P109"/>
      <c r="R109"/>
      <c r="S109"/>
      <c r="U109"/>
    </row>
    <row r="110" spans="1:21">
      <c r="A110" s="15" t="s">
        <v>306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N110" s="13">
        <v>240</v>
      </c>
      <c r="O110"/>
      <c r="P110"/>
      <c r="R110"/>
      <c r="S110"/>
      <c r="U110"/>
    </row>
    <row r="111" spans="1:21">
      <c r="A111" s="15" t="s">
        <v>450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N111" s="13">
        <v>260</v>
      </c>
      <c r="O111"/>
      <c r="P111"/>
      <c r="R111"/>
      <c r="S111"/>
      <c r="U111"/>
    </row>
    <row r="112" spans="1:21">
      <c r="A112" s="15" t="s">
        <v>307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N112" s="13">
        <v>280</v>
      </c>
      <c r="O112"/>
      <c r="P112"/>
      <c r="R112"/>
      <c r="S112"/>
      <c r="U112"/>
    </row>
    <row r="113" spans="1:21">
      <c r="A113" s="15" t="s">
        <v>451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N113" s="13">
        <v>300</v>
      </c>
      <c r="O113"/>
      <c r="P113"/>
      <c r="R113"/>
      <c r="S113"/>
      <c r="U113"/>
    </row>
    <row r="114" spans="1:21">
      <c r="A114" s="15" t="s">
        <v>308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N114" s="13">
        <v>320</v>
      </c>
      <c r="O114"/>
      <c r="P114"/>
      <c r="R114"/>
      <c r="S114"/>
      <c r="U114"/>
    </row>
    <row r="115" spans="1:21">
      <c r="A115" s="15" t="s">
        <v>452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N115" s="13">
        <v>340</v>
      </c>
      <c r="O115"/>
      <c r="P115"/>
      <c r="R115"/>
      <c r="S115"/>
      <c r="U115"/>
    </row>
    <row r="116" spans="1:21">
      <c r="A116" s="15" t="s">
        <v>309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N116" s="13">
        <v>360</v>
      </c>
      <c r="O116"/>
      <c r="P116"/>
      <c r="R116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N117" s="13">
        <v>380</v>
      </c>
      <c r="O117"/>
      <c r="P117"/>
      <c r="R117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N118" s="13">
        <v>20</v>
      </c>
      <c r="O118"/>
      <c r="P118"/>
      <c r="R118"/>
      <c r="S118"/>
      <c r="U118"/>
    </row>
    <row r="119" spans="1:21">
      <c r="A119" s="15" t="s">
        <v>312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N119" s="13">
        <v>40</v>
      </c>
      <c r="O119"/>
      <c r="P119"/>
      <c r="R119"/>
      <c r="S119"/>
      <c r="U119"/>
    </row>
    <row r="120" spans="1:21">
      <c r="A120" s="15" t="s">
        <v>454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N120" s="13">
        <v>60</v>
      </c>
      <c r="O120"/>
      <c r="P120"/>
      <c r="R120"/>
      <c r="S120"/>
      <c r="U120"/>
    </row>
    <row r="121" spans="1:21">
      <c r="A121" s="15" t="s">
        <v>310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N121" s="13">
        <v>80</v>
      </c>
      <c r="O121"/>
      <c r="P121"/>
      <c r="R121"/>
      <c r="S121"/>
      <c r="U121"/>
    </row>
    <row r="122" spans="1:21">
      <c r="A122" s="15" t="s">
        <v>455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N122" s="13">
        <v>100</v>
      </c>
      <c r="O122"/>
      <c r="P122"/>
      <c r="R122"/>
      <c r="S122"/>
      <c r="U122"/>
    </row>
    <row r="123" spans="1:21">
      <c r="A123" s="15" t="s">
        <v>311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N123" s="13">
        <v>120</v>
      </c>
      <c r="O123"/>
      <c r="P123"/>
      <c r="R123"/>
      <c r="S123"/>
      <c r="U123"/>
    </row>
    <row r="124" spans="1:21">
      <c r="A124" s="15" t="s">
        <v>456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N124" s="13">
        <v>140</v>
      </c>
      <c r="O124"/>
      <c r="P124"/>
      <c r="R124"/>
      <c r="S124"/>
      <c r="U124"/>
    </row>
    <row r="125" spans="1:21">
      <c r="A125" s="15" t="s">
        <v>313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N125" s="13">
        <v>160</v>
      </c>
      <c r="O125"/>
      <c r="P125"/>
      <c r="R125"/>
      <c r="S125"/>
      <c r="U125"/>
    </row>
    <row r="126" spans="1:21">
      <c r="A126" s="15" t="s">
        <v>457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N126" s="13">
        <v>180</v>
      </c>
      <c r="O126"/>
      <c r="P126"/>
      <c r="R126"/>
      <c r="S126"/>
      <c r="U126"/>
    </row>
    <row r="127" spans="1:21">
      <c r="A127" s="15" t="s">
        <v>314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N127" s="13">
        <v>200</v>
      </c>
      <c r="O127"/>
      <c r="P127"/>
      <c r="R127"/>
      <c r="S127"/>
      <c r="U127"/>
    </row>
    <row r="128" spans="1:21">
      <c r="A128" s="15" t="s">
        <v>458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N128" s="13">
        <v>220</v>
      </c>
      <c r="O128"/>
      <c r="P128"/>
      <c r="R128"/>
      <c r="S128"/>
      <c r="U128"/>
    </row>
    <row r="129" spans="1:21">
      <c r="A129" s="15" t="s">
        <v>315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N129" s="13">
        <v>240</v>
      </c>
      <c r="O129"/>
      <c r="P129"/>
      <c r="R129"/>
      <c r="S129"/>
      <c r="U129"/>
    </row>
    <row r="130" spans="1:21">
      <c r="A130" s="15" t="s">
        <v>459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N130" s="13">
        <v>260</v>
      </c>
      <c r="O130"/>
      <c r="P130"/>
      <c r="R130"/>
      <c r="S130"/>
      <c r="U130"/>
    </row>
    <row r="131" spans="1:21">
      <c r="A131" s="15" t="s">
        <v>316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N131" s="13">
        <v>280</v>
      </c>
      <c r="O131"/>
      <c r="P131"/>
      <c r="R131"/>
      <c r="S131"/>
      <c r="U131"/>
    </row>
    <row r="132" spans="1:21">
      <c r="A132" s="15" t="s">
        <v>460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N132" s="13">
        <v>300</v>
      </c>
      <c r="O132"/>
      <c r="P132"/>
      <c r="R132"/>
      <c r="S132"/>
      <c r="U132"/>
    </row>
    <row r="133" spans="1:21">
      <c r="A133" s="15" t="s">
        <v>317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N133" s="13">
        <v>320</v>
      </c>
      <c r="O133"/>
      <c r="P133"/>
      <c r="R133"/>
      <c r="S133"/>
      <c r="U133"/>
    </row>
    <row r="134" spans="1:21">
      <c r="A134" s="15" t="s">
        <v>461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N134" s="13">
        <v>340</v>
      </c>
      <c r="O134"/>
      <c r="P134"/>
      <c r="R134"/>
      <c r="S134"/>
      <c r="U134"/>
    </row>
    <row r="135" spans="1:21">
      <c r="A135" s="15" t="s">
        <v>318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N135" s="13">
        <v>360</v>
      </c>
      <c r="O135"/>
      <c r="P135"/>
      <c r="R135"/>
      <c r="S135"/>
      <c r="U135"/>
    </row>
    <row r="136" spans="1:21">
      <c r="A136" s="15" t="s">
        <v>462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N136" s="13">
        <v>380</v>
      </c>
      <c r="O136"/>
      <c r="P136"/>
      <c r="R136"/>
      <c r="S136"/>
      <c r="U136"/>
    </row>
    <row r="137" spans="1:21">
      <c r="A137" s="15" t="s">
        <v>324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N137" s="13">
        <v>400</v>
      </c>
      <c r="O137"/>
      <c r="P137"/>
      <c r="R137"/>
      <c r="S137"/>
      <c r="U137"/>
    </row>
    <row r="138" spans="1:21">
      <c r="A138" s="15" t="s">
        <v>463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N138" s="13">
        <v>420</v>
      </c>
      <c r="O138"/>
      <c r="P138"/>
      <c r="R138"/>
      <c r="S138"/>
      <c r="U138"/>
    </row>
    <row r="139" spans="1:21">
      <c r="A139" s="15" t="s">
        <v>325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N139" s="13">
        <v>440</v>
      </c>
      <c r="O139"/>
      <c r="P139"/>
      <c r="R139"/>
      <c r="S139"/>
      <c r="U139"/>
    </row>
    <row r="140" spans="1:21">
      <c r="A140" s="15" t="s">
        <v>464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N140" s="13">
        <v>460</v>
      </c>
      <c r="O140"/>
      <c r="P140"/>
      <c r="R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N141" s="13">
        <v>480</v>
      </c>
      <c r="O141"/>
      <c r="P141"/>
      <c r="R141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N142" s="13">
        <v>20</v>
      </c>
      <c r="O142"/>
      <c r="P142"/>
      <c r="R142"/>
      <c r="S142"/>
      <c r="U142"/>
    </row>
    <row r="143" spans="1:21">
      <c r="A143" s="15" t="s">
        <v>327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N143" s="13">
        <v>40</v>
      </c>
      <c r="O143"/>
      <c r="P143"/>
      <c r="R143"/>
      <c r="S143"/>
      <c r="U143"/>
    </row>
    <row r="144" spans="1:21">
      <c r="A144" t="s">
        <v>466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N144" s="13">
        <v>60</v>
      </c>
      <c r="O144"/>
      <c r="P144"/>
      <c r="R144"/>
      <c r="S144"/>
      <c r="U144"/>
    </row>
    <row r="145" spans="1:21">
      <c r="A145" t="s">
        <v>328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N145" s="13">
        <v>80</v>
      </c>
      <c r="O145"/>
      <c r="P145"/>
      <c r="R145"/>
      <c r="S145"/>
      <c r="U145"/>
    </row>
    <row r="146" spans="1:21">
      <c r="A146" t="s">
        <v>467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N146" s="13">
        <v>100</v>
      </c>
      <c r="O146"/>
      <c r="P146"/>
      <c r="R146"/>
      <c r="S146"/>
      <c r="U146"/>
    </row>
    <row r="147" spans="1:21">
      <c r="A147" t="s">
        <v>329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N147" s="13">
        <v>120</v>
      </c>
      <c r="O147"/>
      <c r="P147"/>
      <c r="R147"/>
      <c r="S147"/>
      <c r="U147"/>
    </row>
    <row r="148" spans="1:21">
      <c r="A148" t="s">
        <v>468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N148" s="13">
        <v>140</v>
      </c>
      <c r="O148"/>
      <c r="P148"/>
      <c r="R148"/>
      <c r="S148"/>
      <c r="U148"/>
    </row>
    <row r="149" spans="1:21">
      <c r="A149" t="s">
        <v>330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N149" s="13">
        <v>160</v>
      </c>
      <c r="O149"/>
      <c r="P149"/>
      <c r="R149"/>
      <c r="S149"/>
      <c r="U149"/>
    </row>
    <row r="150" spans="1:21">
      <c r="A150" t="s">
        <v>469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N150" s="13">
        <v>180</v>
      </c>
      <c r="O150"/>
      <c r="P150"/>
      <c r="R150"/>
      <c r="S150"/>
      <c r="U150"/>
    </row>
    <row r="151" spans="1:21">
      <c r="A151" t="s">
        <v>331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N151" s="13">
        <v>200</v>
      </c>
      <c r="O151"/>
      <c r="P151"/>
      <c r="R151"/>
      <c r="S151"/>
      <c r="U151"/>
    </row>
    <row r="152" spans="1:21">
      <c r="A152" t="s">
        <v>470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N152" s="13">
        <v>220</v>
      </c>
      <c r="O152"/>
      <c r="P152"/>
      <c r="R152"/>
      <c r="S152"/>
      <c r="U152"/>
    </row>
    <row r="153" spans="1:21">
      <c r="A153" t="s">
        <v>332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N153" s="13">
        <v>240</v>
      </c>
      <c r="O153"/>
      <c r="P153"/>
      <c r="R153"/>
      <c r="S153"/>
      <c r="U153"/>
    </row>
    <row r="154" spans="1:21">
      <c r="A154" t="s">
        <v>471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N154" s="13">
        <v>260</v>
      </c>
      <c r="O154"/>
      <c r="P154"/>
      <c r="R154"/>
      <c r="S154"/>
      <c r="U154"/>
    </row>
    <row r="155" spans="1:21">
      <c r="A155" t="s">
        <v>333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N155" s="13">
        <v>280</v>
      </c>
      <c r="O155"/>
      <c r="P155"/>
      <c r="R155"/>
      <c r="S155"/>
      <c r="U155"/>
    </row>
    <row r="156" spans="1:21">
      <c r="A156" t="s">
        <v>472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N156" s="13">
        <v>300</v>
      </c>
      <c r="O156"/>
      <c r="P156"/>
      <c r="R156"/>
      <c r="S156"/>
      <c r="U156"/>
    </row>
    <row r="157" spans="1:21">
      <c r="A157" t="s">
        <v>334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N157" s="13">
        <v>320</v>
      </c>
      <c r="O157"/>
      <c r="P157"/>
      <c r="R157"/>
      <c r="S157"/>
      <c r="U157"/>
    </row>
    <row r="158" spans="1:21">
      <c r="A158" t="s">
        <v>473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N158" s="13">
        <v>340</v>
      </c>
      <c r="O158"/>
      <c r="P158"/>
      <c r="R158"/>
      <c r="S158"/>
      <c r="U158"/>
    </row>
    <row r="159" spans="1:21">
      <c r="A159" t="s">
        <v>335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N159" s="13">
        <v>360</v>
      </c>
      <c r="O159"/>
      <c r="P159"/>
      <c r="R159"/>
      <c r="S159"/>
      <c r="U159"/>
    </row>
    <row r="160" spans="1:21">
      <c r="A160" t="s">
        <v>474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N160" s="13">
        <v>380</v>
      </c>
      <c r="O160"/>
      <c r="P160"/>
      <c r="R160"/>
      <c r="S160"/>
      <c r="U160"/>
    </row>
    <row r="161" spans="1:21">
      <c r="A161" t="s">
        <v>336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N161" s="13">
        <v>400</v>
      </c>
      <c r="O161"/>
      <c r="P161"/>
      <c r="R161"/>
      <c r="S161"/>
      <c r="U161"/>
    </row>
    <row r="162" spans="1:21">
      <c r="A162" t="s">
        <v>475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N162" s="13">
        <v>420</v>
      </c>
      <c r="O162"/>
      <c r="P162"/>
      <c r="R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N163" s="13">
        <v>440</v>
      </c>
      <c r="O163"/>
      <c r="P163"/>
      <c r="R163"/>
      <c r="S163"/>
      <c r="U163"/>
    </row>
    <row r="164" spans="1:21">
      <c r="A164" t="s">
        <v>476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N164" s="13">
        <v>20</v>
      </c>
      <c r="O164"/>
      <c r="P164"/>
      <c r="R164"/>
      <c r="S164"/>
      <c r="U164"/>
    </row>
    <row r="165" spans="1:21">
      <c r="A165" t="s">
        <v>338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N165" s="13">
        <v>40</v>
      </c>
      <c r="O165"/>
      <c r="P165"/>
      <c r="R165"/>
      <c r="S165"/>
      <c r="U165"/>
    </row>
    <row r="166" spans="1:21">
      <c r="A166" t="s">
        <v>477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N166" s="13">
        <v>60</v>
      </c>
      <c r="O166"/>
      <c r="P166"/>
      <c r="R166"/>
      <c r="S166"/>
      <c r="U166"/>
    </row>
    <row r="167" spans="1:21">
      <c r="A167" t="s">
        <v>339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N167" s="13">
        <v>80</v>
      </c>
      <c r="O167"/>
      <c r="P167"/>
      <c r="R167"/>
      <c r="S167"/>
      <c r="U167"/>
    </row>
    <row r="168" spans="1:21">
      <c r="A168" t="s">
        <v>478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N168" s="13">
        <v>100</v>
      </c>
      <c r="O168"/>
      <c r="P168"/>
      <c r="R168"/>
      <c r="S168"/>
      <c r="U168"/>
    </row>
    <row r="169" spans="1:21">
      <c r="A169" t="s">
        <v>340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N169" s="13">
        <v>120</v>
      </c>
      <c r="O169"/>
      <c r="P169"/>
      <c r="R169"/>
      <c r="S169"/>
      <c r="U169"/>
    </row>
    <row r="170" spans="1:21">
      <c r="A170" t="s">
        <v>479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N170" s="13">
        <v>140</v>
      </c>
      <c r="O170"/>
      <c r="P170"/>
      <c r="R170"/>
      <c r="S170"/>
      <c r="U170"/>
    </row>
    <row r="171" spans="1:21">
      <c r="A171" t="s">
        <v>341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N171" s="13">
        <v>160</v>
      </c>
      <c r="O171"/>
      <c r="P171"/>
      <c r="R171"/>
      <c r="S171"/>
      <c r="U171"/>
    </row>
    <row r="172" spans="1:21">
      <c r="A172" t="s">
        <v>480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N172" s="13">
        <v>180</v>
      </c>
      <c r="O172"/>
      <c r="P172"/>
      <c r="R172"/>
      <c r="S172"/>
      <c r="U172"/>
    </row>
    <row r="173" spans="1:21">
      <c r="A173" t="s">
        <v>342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N173" s="13">
        <v>200</v>
      </c>
      <c r="O173"/>
      <c r="P173"/>
      <c r="R173"/>
      <c r="S173"/>
      <c r="U173"/>
    </row>
    <row r="174" spans="1:21">
      <c r="A174" t="s">
        <v>481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N174" s="13">
        <v>220</v>
      </c>
      <c r="O174"/>
      <c r="P174"/>
      <c r="R174"/>
      <c r="S174"/>
      <c r="U174"/>
    </row>
    <row r="175" spans="1:21">
      <c r="A175" t="s">
        <v>343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N175" s="13">
        <v>240</v>
      </c>
      <c r="O175"/>
      <c r="P175"/>
      <c r="R175"/>
      <c r="S175"/>
      <c r="U175"/>
    </row>
    <row r="176" spans="1:21">
      <c r="A176" t="s">
        <v>482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N176" s="13">
        <v>260</v>
      </c>
      <c r="O176"/>
      <c r="P176"/>
      <c r="R176"/>
      <c r="S176"/>
      <c r="U176"/>
    </row>
    <row r="177" spans="1:21">
      <c r="A177" t="s">
        <v>344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N177" s="13">
        <v>280</v>
      </c>
      <c r="O177"/>
      <c r="P177"/>
      <c r="R177"/>
      <c r="S177"/>
      <c r="U177"/>
    </row>
    <row r="178" spans="1:21">
      <c r="A178" t="s">
        <v>483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N178" s="13">
        <v>300</v>
      </c>
      <c r="O178"/>
      <c r="P178"/>
      <c r="R178"/>
      <c r="S178"/>
      <c r="U178"/>
    </row>
    <row r="179" spans="1:21">
      <c r="A179" t="s">
        <v>345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N179" s="13">
        <v>320</v>
      </c>
      <c r="O179"/>
      <c r="P179"/>
      <c r="R179"/>
      <c r="S179"/>
      <c r="U179"/>
    </row>
    <row r="180" spans="1:21">
      <c r="A180" t="s">
        <v>484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N180" s="13">
        <v>340</v>
      </c>
      <c r="O180"/>
      <c r="P180"/>
      <c r="R180"/>
      <c r="S180"/>
      <c r="U180"/>
    </row>
    <row r="181" spans="1:21">
      <c r="A181" t="s">
        <v>346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N181" s="13">
        <v>360</v>
      </c>
      <c r="O181"/>
      <c r="P181"/>
      <c r="R181"/>
      <c r="S181"/>
      <c r="U181"/>
    </row>
    <row r="182" spans="1:21">
      <c r="A182" t="s">
        <v>485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N182" s="13">
        <v>380</v>
      </c>
      <c r="O182"/>
      <c r="P182"/>
      <c r="R182"/>
      <c r="S182"/>
      <c r="U182"/>
    </row>
    <row r="183" spans="1:21">
      <c r="A183" t="s">
        <v>347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N183" s="13">
        <v>400</v>
      </c>
      <c r="O183"/>
      <c r="P183"/>
      <c r="R183"/>
      <c r="S183"/>
      <c r="U183"/>
    </row>
    <row r="184" spans="1:21">
      <c r="A184" t="s">
        <v>486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N184" s="13">
        <v>420</v>
      </c>
      <c r="O184"/>
      <c r="P184"/>
      <c r="R184"/>
      <c r="S184"/>
      <c r="U184"/>
    </row>
    <row r="185" spans="1:21">
      <c r="A185" t="s">
        <v>348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N185" s="13">
        <v>440</v>
      </c>
      <c r="O185"/>
      <c r="P185"/>
      <c r="R18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N186" s="13">
        <v>460</v>
      </c>
      <c r="O186"/>
      <c r="P186"/>
      <c r="R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N187" s="13">
        <v>20</v>
      </c>
      <c r="O187"/>
      <c r="P187"/>
      <c r="R187"/>
      <c r="S187"/>
      <c r="U187"/>
    </row>
    <row r="188" spans="1:21">
      <c r="A188" t="s">
        <v>349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N188" s="13">
        <v>40</v>
      </c>
      <c r="O188"/>
      <c r="P188"/>
      <c r="R188"/>
      <c r="S188"/>
      <c r="U188"/>
    </row>
    <row r="189" spans="1:21">
      <c r="A189" t="s">
        <v>488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N189" s="13">
        <v>60</v>
      </c>
      <c r="O189"/>
      <c r="P189"/>
      <c r="R189"/>
      <c r="S189"/>
      <c r="U189"/>
    </row>
    <row r="190" spans="1:21">
      <c r="A190" t="s">
        <v>350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N190" s="13">
        <v>80</v>
      </c>
      <c r="O190"/>
      <c r="P190"/>
      <c r="R190"/>
      <c r="S190"/>
      <c r="U190"/>
    </row>
    <row r="191" spans="1:21">
      <c r="A191" t="s">
        <v>489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N191" s="13">
        <v>100</v>
      </c>
      <c r="O191"/>
      <c r="P191"/>
      <c r="R191"/>
      <c r="S191"/>
      <c r="U191"/>
    </row>
    <row r="192" spans="1:21">
      <c r="A192" t="s">
        <v>351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N192" s="13">
        <v>120</v>
      </c>
      <c r="O192"/>
      <c r="P192"/>
      <c r="R192"/>
      <c r="S192"/>
      <c r="U192"/>
    </row>
    <row r="193" spans="1:21">
      <c r="A193" t="s">
        <v>490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N193" s="13">
        <v>140</v>
      </c>
      <c r="O193"/>
      <c r="P193"/>
      <c r="R193"/>
      <c r="S193"/>
      <c r="U193"/>
    </row>
    <row r="194" spans="1:21">
      <c r="A194" t="s">
        <v>352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N194" s="13">
        <v>160</v>
      </c>
      <c r="O194"/>
      <c r="P194"/>
      <c r="R194"/>
      <c r="S194"/>
      <c r="U194"/>
    </row>
    <row r="195" spans="1:21">
      <c r="A195" t="s">
        <v>491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N195" s="13">
        <v>180</v>
      </c>
      <c r="O195"/>
      <c r="P195"/>
      <c r="R195"/>
      <c r="S195"/>
      <c r="U195"/>
    </row>
    <row r="196" spans="1:21">
      <c r="A196" t="s">
        <v>353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N196" s="13">
        <v>200</v>
      </c>
      <c r="O196"/>
      <c r="P196"/>
      <c r="R196"/>
      <c r="S196"/>
      <c r="U196"/>
    </row>
    <row r="197" spans="1:21">
      <c r="A197" t="s">
        <v>492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N197" s="13">
        <v>220</v>
      </c>
      <c r="O197"/>
      <c r="P197"/>
      <c r="R197"/>
      <c r="S197"/>
      <c r="U197"/>
    </row>
    <row r="198" spans="1:21">
      <c r="A198" t="s">
        <v>354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N198" s="13">
        <v>240</v>
      </c>
      <c r="O198"/>
      <c r="P198"/>
      <c r="R198"/>
      <c r="S198"/>
      <c r="U198"/>
    </row>
    <row r="199" spans="1:21">
      <c r="A199" t="s">
        <v>493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N199" s="13">
        <v>260</v>
      </c>
      <c r="O199"/>
      <c r="P199"/>
      <c r="R199"/>
      <c r="S199"/>
      <c r="U199"/>
    </row>
    <row r="200" spans="1:21">
      <c r="A200" t="s">
        <v>355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N200" s="13">
        <v>280</v>
      </c>
      <c r="O200"/>
      <c r="P200"/>
      <c r="R200"/>
      <c r="S200"/>
      <c r="U200"/>
    </row>
    <row r="201" spans="1:21">
      <c r="A201" t="s">
        <v>494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N201" s="13">
        <v>300</v>
      </c>
      <c r="O201"/>
      <c r="P201"/>
      <c r="R201"/>
      <c r="S201"/>
      <c r="U201"/>
    </row>
    <row r="202" spans="1:21">
      <c r="A202" t="s">
        <v>356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N202" s="13">
        <v>320</v>
      </c>
      <c r="O202"/>
      <c r="P202"/>
      <c r="R202"/>
      <c r="S202"/>
      <c r="U202"/>
    </row>
    <row r="203" spans="1:21">
      <c r="A203" t="s">
        <v>495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N203" s="13">
        <v>340</v>
      </c>
      <c r="O203"/>
      <c r="P203"/>
      <c r="R203"/>
      <c r="S203"/>
      <c r="U203"/>
    </row>
    <row r="204" spans="1:21">
      <c r="A204" t="s">
        <v>357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N204" s="13">
        <v>360</v>
      </c>
      <c r="O204"/>
      <c r="P204"/>
      <c r="R204"/>
      <c r="S204"/>
      <c r="U204"/>
    </row>
    <row r="205" spans="1:21">
      <c r="A205" t="s">
        <v>496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N205" s="13">
        <v>380</v>
      </c>
      <c r="O205"/>
      <c r="P205"/>
      <c r="R205"/>
      <c r="S205"/>
      <c r="U205"/>
    </row>
    <row r="206" spans="1:21">
      <c r="A206" t="s">
        <v>358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N206" s="13">
        <v>400</v>
      </c>
      <c r="O206"/>
      <c r="P206"/>
      <c r="R206"/>
      <c r="S206"/>
      <c r="U206"/>
    </row>
    <row r="207" spans="1:21">
      <c r="A207" t="s">
        <v>497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N207" s="13">
        <v>420</v>
      </c>
      <c r="O207"/>
      <c r="P207"/>
      <c r="R207"/>
      <c r="S207"/>
      <c r="U207"/>
    </row>
    <row r="208" spans="1:21">
      <c r="A208" t="s">
        <v>359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N208" s="13">
        <v>440</v>
      </c>
      <c r="O208"/>
      <c r="P208"/>
      <c r="R208"/>
      <c r="S208"/>
      <c r="U208"/>
    </row>
    <row r="209" spans="1:21">
      <c r="A209" t="s">
        <v>498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N209" s="13">
        <v>460</v>
      </c>
      <c r="O209"/>
      <c r="P209"/>
      <c r="R209"/>
      <c r="S209"/>
      <c r="U209"/>
    </row>
    <row r="210" spans="1:21">
      <c r="A210" t="s">
        <v>360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N210" s="13">
        <v>480</v>
      </c>
      <c r="O210"/>
      <c r="P210"/>
      <c r="R210"/>
      <c r="S210"/>
      <c r="U210"/>
    </row>
    <row r="211" spans="1:21">
      <c r="A211" t="s">
        <v>499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N211" s="13">
        <v>500</v>
      </c>
      <c r="O211"/>
      <c r="P211"/>
      <c r="R211"/>
      <c r="S211"/>
      <c r="U211"/>
    </row>
    <row r="212" spans="1:21">
      <c r="A212" t="s">
        <v>361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N212" s="13">
        <v>520</v>
      </c>
      <c r="O212"/>
      <c r="P212"/>
      <c r="R212"/>
      <c r="S212"/>
      <c r="U212"/>
    </row>
    <row r="213" spans="1:21">
      <c r="A213" t="s">
        <v>500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N213" s="13">
        <v>540</v>
      </c>
      <c r="O213"/>
      <c r="P213"/>
      <c r="R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N214" s="13">
        <v>560</v>
      </c>
      <c r="O214"/>
      <c r="P214"/>
      <c r="R214"/>
      <c r="S214"/>
      <c r="U214"/>
    </row>
    <row r="215" spans="1:21">
      <c r="A215" t="s">
        <v>501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N215" s="13">
        <v>20</v>
      </c>
      <c r="O215"/>
      <c r="P215"/>
      <c r="R215"/>
      <c r="S215"/>
      <c r="U215"/>
    </row>
    <row r="216" spans="1:21">
      <c r="A216" t="s">
        <v>363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N216" s="13">
        <v>40</v>
      </c>
      <c r="O216"/>
      <c r="P216"/>
      <c r="R216"/>
      <c r="S216"/>
      <c r="U216"/>
    </row>
    <row r="217" spans="1:21">
      <c r="A217" t="s">
        <v>502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N217" s="13">
        <v>60</v>
      </c>
      <c r="O217"/>
      <c r="P217"/>
      <c r="R217"/>
      <c r="S217"/>
      <c r="U217"/>
    </row>
    <row r="218" spans="1:21">
      <c r="A218" t="s">
        <v>365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N218" s="13">
        <v>80</v>
      </c>
      <c r="O218"/>
      <c r="P218"/>
      <c r="R218"/>
      <c r="S218"/>
      <c r="U218"/>
    </row>
    <row r="219" spans="1:21">
      <c r="A219" t="s">
        <v>503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N219" s="13">
        <v>100</v>
      </c>
      <c r="O219"/>
      <c r="P219"/>
      <c r="R219"/>
      <c r="S219"/>
      <c r="U219"/>
    </row>
    <row r="220" spans="1:21">
      <c r="A220" t="s">
        <v>364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N220" s="13">
        <v>120</v>
      </c>
      <c r="O220"/>
      <c r="P220"/>
      <c r="R220"/>
      <c r="S220"/>
      <c r="U220"/>
    </row>
    <row r="221" spans="1:21">
      <c r="A221" t="s">
        <v>504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N221" s="13">
        <v>140</v>
      </c>
      <c r="O221"/>
      <c r="P221"/>
      <c r="R221"/>
      <c r="S221"/>
      <c r="U221"/>
    </row>
    <row r="222" spans="1:21">
      <c r="A222" t="s">
        <v>366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N222" s="13">
        <v>160</v>
      </c>
      <c r="O222"/>
      <c r="P222"/>
      <c r="R222"/>
      <c r="S222"/>
      <c r="U222"/>
    </row>
    <row r="223" spans="1:21">
      <c r="A223" t="s">
        <v>505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N223" s="13">
        <v>180</v>
      </c>
      <c r="O223"/>
      <c r="P223"/>
      <c r="R223"/>
      <c r="S223"/>
      <c r="U223"/>
    </row>
    <row r="224" spans="1:21">
      <c r="A224" t="s">
        <v>367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N224" s="13">
        <v>200</v>
      </c>
      <c r="O224"/>
      <c r="P224"/>
      <c r="R224"/>
      <c r="S224"/>
      <c r="U224"/>
    </row>
    <row r="225" spans="1:21">
      <c r="A225" t="s">
        <v>506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N225" s="13">
        <v>220</v>
      </c>
      <c r="O225"/>
      <c r="P225"/>
      <c r="R225"/>
      <c r="S225"/>
      <c r="U225"/>
    </row>
    <row r="226" spans="1:21">
      <c r="A226" t="s">
        <v>368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N226" s="13">
        <v>240</v>
      </c>
      <c r="O226"/>
      <c r="P226"/>
      <c r="R226"/>
      <c r="S226"/>
      <c r="U226"/>
    </row>
    <row r="227" spans="1:21">
      <c r="A227" t="s">
        <v>507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N227" s="13">
        <v>260</v>
      </c>
      <c r="O227"/>
      <c r="P227"/>
      <c r="R227"/>
      <c r="S227"/>
      <c r="U227"/>
    </row>
    <row r="228" spans="1:21">
      <c r="A228" t="s">
        <v>369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N228" s="13">
        <v>280</v>
      </c>
      <c r="O228"/>
      <c r="P228"/>
      <c r="R228"/>
      <c r="S228"/>
      <c r="U228"/>
    </row>
    <row r="229" spans="1:21">
      <c r="A229" t="s">
        <v>508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N229" s="13">
        <v>300</v>
      </c>
      <c r="O229"/>
      <c r="P229"/>
      <c r="R229"/>
      <c r="S229"/>
      <c r="U229"/>
    </row>
    <row r="230" spans="1:21">
      <c r="A230" t="s">
        <v>370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N230" s="13">
        <v>320</v>
      </c>
      <c r="O230"/>
      <c r="P230"/>
      <c r="R230"/>
      <c r="S230"/>
      <c r="U230"/>
    </row>
    <row r="231" spans="1:21">
      <c r="A231" t="s">
        <v>509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N231" s="13">
        <v>340</v>
      </c>
      <c r="O231"/>
      <c r="P231"/>
      <c r="R231"/>
      <c r="S231"/>
      <c r="U231"/>
    </row>
    <row r="232" spans="1:21">
      <c r="A232" t="s">
        <v>371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N232" s="13">
        <v>360</v>
      </c>
      <c r="O232"/>
      <c r="P232"/>
      <c r="R232"/>
      <c r="S232"/>
      <c r="U232"/>
    </row>
    <row r="233" spans="1:21">
      <c r="A233" s="2" t="s">
        <v>511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N233" s="13">
        <v>20</v>
      </c>
      <c r="O233"/>
      <c r="P233"/>
      <c r="R233"/>
      <c r="S233"/>
      <c r="U233"/>
    </row>
    <row r="234" spans="1:21">
      <c r="A234" t="s">
        <v>372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N234" s="13">
        <v>40</v>
      </c>
      <c r="O234"/>
      <c r="P234"/>
      <c r="R234"/>
      <c r="S234"/>
      <c r="U234"/>
    </row>
    <row r="235" spans="1:21">
      <c r="A235" t="s">
        <v>510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N235" s="13">
        <v>60</v>
      </c>
      <c r="O235"/>
      <c r="P235"/>
      <c r="R235"/>
      <c r="S235"/>
      <c r="U235"/>
    </row>
    <row r="236" spans="1:21">
      <c r="A236" t="s">
        <v>373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N236" s="13">
        <v>80</v>
      </c>
      <c r="O236"/>
      <c r="P236"/>
      <c r="R236"/>
      <c r="S236"/>
      <c r="U236"/>
    </row>
    <row r="237" spans="1:21">
      <c r="A237" t="s">
        <v>512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N237" s="13">
        <v>100</v>
      </c>
      <c r="O237"/>
      <c r="P237"/>
      <c r="R237"/>
      <c r="S237"/>
      <c r="U237"/>
    </row>
    <row r="238" spans="1:21">
      <c r="A238" t="s">
        <v>374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N238" s="13">
        <v>120</v>
      </c>
      <c r="O238"/>
      <c r="P238"/>
      <c r="R238"/>
      <c r="S238"/>
      <c r="U238"/>
    </row>
    <row r="239" spans="1:21">
      <c r="A239" t="s">
        <v>513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N239" s="13">
        <v>140</v>
      </c>
      <c r="O239"/>
      <c r="P239"/>
      <c r="R239"/>
      <c r="S239"/>
      <c r="U239"/>
    </row>
    <row r="240" spans="1:21">
      <c r="A240" t="s">
        <v>375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N240" s="13">
        <v>160</v>
      </c>
      <c r="O240"/>
      <c r="P240"/>
      <c r="R240"/>
      <c r="S240"/>
      <c r="U240"/>
    </row>
    <row r="241" spans="1:21">
      <c r="A241" t="s">
        <v>514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N241" s="13">
        <v>180</v>
      </c>
      <c r="O241"/>
      <c r="P241"/>
      <c r="R241"/>
      <c r="S241"/>
      <c r="U241"/>
    </row>
    <row r="242" spans="1:21">
      <c r="A242" s="5" t="s">
        <v>376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N242" s="13">
        <v>200</v>
      </c>
      <c r="O242"/>
      <c r="P242"/>
      <c r="R242"/>
      <c r="S242"/>
      <c r="U242"/>
    </row>
    <row r="243" spans="1:21">
      <c r="A243" t="s">
        <v>515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N243" s="13">
        <v>20</v>
      </c>
      <c r="O243"/>
      <c r="P243"/>
      <c r="R243"/>
      <c r="S243"/>
      <c r="U243"/>
    </row>
    <row r="244" spans="1:21">
      <c r="A244" t="s">
        <v>377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N244" s="13">
        <v>40</v>
      </c>
      <c r="O244"/>
      <c r="P244"/>
      <c r="R244"/>
      <c r="S244"/>
      <c r="U244"/>
    </row>
    <row r="245" spans="1:21">
      <c r="A245" t="s">
        <v>516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N245" s="13">
        <v>60</v>
      </c>
      <c r="O245"/>
      <c r="P245"/>
      <c r="R245"/>
      <c r="S245"/>
      <c r="U245"/>
    </row>
    <row r="246" spans="1:21">
      <c r="A246" t="s">
        <v>378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N246" s="13">
        <v>80</v>
      </c>
      <c r="O246"/>
      <c r="P246"/>
      <c r="R246"/>
      <c r="S246"/>
      <c r="U246"/>
    </row>
    <row r="247" spans="1:21">
      <c r="A247" t="s">
        <v>517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N247" s="13">
        <v>100</v>
      </c>
      <c r="O247"/>
      <c r="P247"/>
      <c r="R247"/>
      <c r="S247"/>
      <c r="U247"/>
    </row>
    <row r="248" spans="1:21">
      <c r="A248" t="s">
        <v>379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N248" s="13">
        <v>120</v>
      </c>
      <c r="O248"/>
      <c r="P248"/>
      <c r="R248"/>
      <c r="S248"/>
      <c r="U248"/>
    </row>
    <row r="249" spans="1:21">
      <c r="A249" s="2" t="s">
        <v>521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N249" s="13">
        <v>20</v>
      </c>
      <c r="O249"/>
      <c r="P249"/>
      <c r="R249"/>
      <c r="S249"/>
      <c r="U249"/>
    </row>
    <row r="250" spans="1:21">
      <c r="A250" t="s">
        <v>380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N250" s="13">
        <v>40</v>
      </c>
      <c r="O250"/>
      <c r="P250"/>
      <c r="R250"/>
      <c r="S250"/>
      <c r="U250"/>
    </row>
    <row r="251" spans="1:21">
      <c r="A251" t="s">
        <v>520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N251" s="13">
        <v>60</v>
      </c>
      <c r="O251"/>
      <c r="P251"/>
      <c r="R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N252" s="13">
        <v>80</v>
      </c>
      <c r="O252"/>
      <c r="P252"/>
      <c r="R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N253" s="13">
        <v>20</v>
      </c>
      <c r="O253"/>
      <c r="P253"/>
      <c r="R253"/>
      <c r="S253"/>
      <c r="U253"/>
    </row>
    <row r="254" spans="1:21">
      <c r="A254" t="s">
        <v>382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N254" s="13">
        <v>40</v>
      </c>
      <c r="O254"/>
      <c r="P254"/>
      <c r="R254"/>
      <c r="S254"/>
      <c r="U254"/>
    </row>
    <row r="255" spans="1:21">
      <c r="A255" t="s">
        <v>527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N255" s="13">
        <v>60</v>
      </c>
      <c r="O255"/>
      <c r="P255"/>
      <c r="R255"/>
      <c r="S255"/>
      <c r="U255"/>
    </row>
    <row r="256" spans="1:21">
      <c r="A256" t="s">
        <v>383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N256" s="13">
        <v>80</v>
      </c>
      <c r="O256"/>
      <c r="P256"/>
      <c r="R256"/>
      <c r="S256"/>
      <c r="U256"/>
    </row>
    <row r="257" spans="1:21">
      <c r="A257" t="s">
        <v>528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N257" s="13">
        <v>100</v>
      </c>
      <c r="O257"/>
      <c r="P257"/>
      <c r="R257"/>
      <c r="S257"/>
      <c r="U257"/>
    </row>
    <row r="258" spans="1:21">
      <c r="A258" t="s">
        <v>384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N258" s="13">
        <v>120</v>
      </c>
      <c r="O258"/>
      <c r="P258"/>
      <c r="R258"/>
      <c r="S258"/>
      <c r="U258"/>
    </row>
    <row r="259" spans="1:21">
      <c r="A259" t="s">
        <v>529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N259" s="13">
        <v>140</v>
      </c>
      <c r="O259"/>
      <c r="P259"/>
      <c r="R259"/>
      <c r="S259"/>
      <c r="U259"/>
    </row>
    <row r="260" spans="1:21">
      <c r="A260" t="s">
        <v>385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N260" s="13">
        <v>160</v>
      </c>
      <c r="O260"/>
      <c r="P260"/>
      <c r="R260"/>
      <c r="S260"/>
      <c r="U260"/>
    </row>
    <row r="261" spans="1:21">
      <c r="A261" t="s">
        <v>530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N261" s="13">
        <v>180</v>
      </c>
      <c r="O261"/>
      <c r="P261"/>
      <c r="R261"/>
      <c r="S261"/>
      <c r="U261"/>
    </row>
    <row r="262" spans="1:21">
      <c r="A262" t="s">
        <v>386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N262" s="13">
        <v>200</v>
      </c>
      <c r="O262"/>
      <c r="P262"/>
      <c r="R262"/>
      <c r="S262"/>
      <c r="U262"/>
    </row>
    <row r="263" spans="1:21">
      <c r="A263" t="s">
        <v>531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N263" s="13">
        <v>220</v>
      </c>
      <c r="O263"/>
      <c r="P263"/>
      <c r="R263"/>
      <c r="S263"/>
      <c r="U263"/>
    </row>
    <row r="264" spans="1:21">
      <c r="A264" t="s">
        <v>387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N264" s="13">
        <v>240</v>
      </c>
      <c r="O264"/>
      <c r="P264"/>
      <c r="R264"/>
      <c r="S264"/>
      <c r="U264"/>
    </row>
    <row r="265" spans="1:21">
      <c r="A265" t="s">
        <v>532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N265" s="13">
        <v>260</v>
      </c>
      <c r="O265"/>
      <c r="P265"/>
      <c r="R265"/>
      <c r="S265"/>
      <c r="U265"/>
    </row>
    <row r="266" spans="1:21">
      <c r="A266" t="s">
        <v>388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N266" s="13">
        <v>280</v>
      </c>
      <c r="O266"/>
      <c r="P266"/>
      <c r="R266"/>
      <c r="S266"/>
      <c r="U266"/>
    </row>
    <row r="267" spans="1:21">
      <c r="A267" t="s">
        <v>533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N267" s="13">
        <v>300</v>
      </c>
      <c r="O267"/>
      <c r="P267"/>
      <c r="R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N268" s="13">
        <v>320</v>
      </c>
      <c r="O268"/>
      <c r="P268"/>
      <c r="R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N269" s="13">
        <v>20</v>
      </c>
      <c r="O269"/>
      <c r="P269"/>
      <c r="R269"/>
      <c r="S269"/>
      <c r="U269"/>
    </row>
    <row r="270" spans="1:21">
      <c r="A270" t="s">
        <v>390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N270" s="13">
        <v>40</v>
      </c>
      <c r="O270"/>
      <c r="P270"/>
      <c r="R270"/>
      <c r="S270"/>
      <c r="U270"/>
    </row>
    <row r="271" spans="1:21">
      <c r="A271" t="s">
        <v>535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N271" s="13">
        <v>60</v>
      </c>
      <c r="O271"/>
      <c r="P271"/>
      <c r="R271"/>
      <c r="S271"/>
      <c r="U271"/>
    </row>
    <row r="272" spans="1:21">
      <c r="A272" t="s">
        <v>391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N272" s="13">
        <v>80</v>
      </c>
      <c r="O272"/>
      <c r="P272"/>
      <c r="R272"/>
      <c r="S272"/>
      <c r="U272"/>
    </row>
    <row r="273" spans="1:21">
      <c r="A273" t="s">
        <v>536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N273" s="13">
        <v>100</v>
      </c>
      <c r="O273"/>
      <c r="P273"/>
      <c r="R273"/>
      <c r="S273"/>
      <c r="U273"/>
    </row>
    <row r="274" spans="1:21">
      <c r="A274" t="s">
        <v>392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N274" s="13">
        <v>120</v>
      </c>
      <c r="O274"/>
      <c r="P274"/>
      <c r="R274"/>
      <c r="S274"/>
      <c r="U274"/>
    </row>
    <row r="275" spans="1:21">
      <c r="A275" t="s">
        <v>537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N275" s="13">
        <v>140</v>
      </c>
      <c r="O275"/>
      <c r="P275"/>
      <c r="R275"/>
      <c r="S275"/>
      <c r="U275"/>
    </row>
    <row r="276" spans="1:21">
      <c r="A276" t="s">
        <v>393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N276" s="13">
        <v>160</v>
      </c>
      <c r="O276"/>
      <c r="P276"/>
      <c r="R276"/>
      <c r="S276"/>
      <c r="U276"/>
    </row>
    <row r="277" spans="1:21">
      <c r="A277" t="s">
        <v>538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N277" s="13">
        <v>180</v>
      </c>
      <c r="O277"/>
      <c r="P277"/>
      <c r="R277"/>
      <c r="S277"/>
      <c r="U277"/>
    </row>
    <row r="278" spans="1:21">
      <c r="A278" t="s">
        <v>394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N278" s="13">
        <v>200</v>
      </c>
      <c r="O278"/>
      <c r="P278"/>
      <c r="R278"/>
      <c r="S278"/>
      <c r="U278"/>
    </row>
    <row r="279" spans="1:21">
      <c r="A279" t="s">
        <v>539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N279" s="13">
        <v>220</v>
      </c>
      <c r="O279"/>
      <c r="P279"/>
      <c r="R279"/>
      <c r="S279"/>
      <c r="U279"/>
    </row>
    <row r="280" spans="1:21">
      <c r="A280" t="s">
        <v>395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N280" s="13">
        <v>240</v>
      </c>
      <c r="O280"/>
      <c r="P280"/>
      <c r="R280"/>
      <c r="S280"/>
      <c r="U280"/>
    </row>
    <row r="281" spans="1:21">
      <c r="A281" t="s">
        <v>540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N281" s="13">
        <v>260</v>
      </c>
      <c r="O281"/>
      <c r="P281"/>
      <c r="R281"/>
      <c r="S281"/>
      <c r="U281"/>
    </row>
    <row r="282" spans="1:21">
      <c r="A282" t="s">
        <v>396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N282" s="13">
        <v>280</v>
      </c>
      <c r="O282"/>
      <c r="P282"/>
      <c r="R282"/>
      <c r="S282"/>
      <c r="U282"/>
    </row>
    <row r="283" spans="1:21">
      <c r="A283" t="s">
        <v>541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N283" s="13">
        <v>300</v>
      </c>
      <c r="O283"/>
      <c r="P283"/>
      <c r="R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N284" s="13">
        <v>320</v>
      </c>
      <c r="O284"/>
      <c r="P284"/>
      <c r="R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N285" s="13">
        <v>20</v>
      </c>
      <c r="O285"/>
      <c r="P285"/>
      <c r="R285"/>
      <c r="S285"/>
      <c r="U285"/>
    </row>
    <row r="286" spans="1:21">
      <c r="A286" t="s">
        <v>398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N286" s="13">
        <v>40</v>
      </c>
      <c r="O286"/>
      <c r="P286"/>
      <c r="R286"/>
      <c r="S286"/>
      <c r="U286"/>
    </row>
    <row r="287" spans="1:21">
      <c r="A287" t="s">
        <v>543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N287" s="13">
        <v>60</v>
      </c>
      <c r="O287"/>
      <c r="P287"/>
      <c r="R287"/>
      <c r="S287"/>
      <c r="U287"/>
    </row>
    <row r="288" spans="1:21">
      <c r="A288" t="s">
        <v>399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N288" s="13">
        <v>80</v>
      </c>
      <c r="O288"/>
      <c r="P288"/>
      <c r="R288"/>
      <c r="S288"/>
      <c r="U288"/>
    </row>
    <row r="289" spans="1:21">
      <c r="A289" t="s">
        <v>544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N289" s="13">
        <v>100</v>
      </c>
      <c r="O289"/>
      <c r="P289"/>
      <c r="R289"/>
      <c r="S289"/>
      <c r="U289"/>
    </row>
    <row r="290" spans="1:21">
      <c r="A290" t="s">
        <v>400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N290" s="13">
        <v>120</v>
      </c>
      <c r="O290"/>
      <c r="P290"/>
      <c r="R290"/>
      <c r="S290"/>
      <c r="U290"/>
    </row>
    <row r="291" spans="1:21">
      <c r="A291" t="s">
        <v>545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N291" s="13">
        <v>140</v>
      </c>
      <c r="O291"/>
      <c r="P291"/>
      <c r="R291"/>
      <c r="S291"/>
      <c r="U291"/>
    </row>
    <row r="292" spans="1:21">
      <c r="A292" t="s">
        <v>401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N292" s="13">
        <v>160</v>
      </c>
      <c r="O292"/>
      <c r="P292"/>
      <c r="R292"/>
      <c r="S292"/>
      <c r="U292"/>
    </row>
    <row r="293" spans="1:21">
      <c r="A293" t="s">
        <v>546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N293" s="13">
        <v>180</v>
      </c>
      <c r="O293"/>
      <c r="P293"/>
      <c r="R293"/>
      <c r="S293"/>
      <c r="U293"/>
    </row>
    <row r="294" spans="1:21">
      <c r="A294" t="s">
        <v>402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N294" s="13">
        <v>200</v>
      </c>
      <c r="O294"/>
      <c r="P294"/>
      <c r="R294"/>
      <c r="S294"/>
      <c r="U294"/>
    </row>
    <row r="295" spans="1:21">
      <c r="A295" t="s">
        <v>547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N295" s="13">
        <v>220</v>
      </c>
      <c r="O295"/>
      <c r="P295"/>
      <c r="R295"/>
      <c r="S295"/>
      <c r="U295"/>
    </row>
    <row r="296" spans="1:21">
      <c r="A296" t="s">
        <v>403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N296" s="13">
        <v>240</v>
      </c>
      <c r="O296"/>
      <c r="P296"/>
      <c r="R296"/>
      <c r="S296"/>
      <c r="U296"/>
    </row>
    <row r="297" spans="1:21">
      <c r="A297" t="s">
        <v>548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N297" s="13">
        <v>260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N298" s="13">
        <v>280</v>
      </c>
      <c r="O298"/>
      <c r="P298"/>
      <c r="R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N299" s="13">
        <v>20</v>
      </c>
      <c r="O299"/>
      <c r="P299"/>
      <c r="R299"/>
      <c r="S299"/>
      <c r="U299"/>
    </row>
    <row r="300" spans="1:21">
      <c r="A300" t="s">
        <v>404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N300" s="13">
        <v>40</v>
      </c>
      <c r="O300"/>
      <c r="P300"/>
      <c r="R300"/>
      <c r="S300"/>
      <c r="U300"/>
    </row>
    <row r="301" spans="1:21">
      <c r="A301" t="s">
        <v>550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N301" s="13">
        <v>60</v>
      </c>
      <c r="O301"/>
      <c r="P301"/>
      <c r="R301"/>
      <c r="S301"/>
      <c r="U301"/>
    </row>
    <row r="302" spans="1:21">
      <c r="A302" t="s">
        <v>405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N302" s="13">
        <v>80</v>
      </c>
      <c r="O302"/>
      <c r="P302"/>
      <c r="R302"/>
      <c r="S302"/>
      <c r="U302"/>
    </row>
    <row r="303" spans="1:21">
      <c r="A303" t="s">
        <v>551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N303" s="13">
        <v>100</v>
      </c>
      <c r="O303"/>
      <c r="P303"/>
      <c r="R303"/>
      <c r="S303"/>
      <c r="U303"/>
    </row>
    <row r="304" spans="1:21">
      <c r="A304" t="s">
        <v>406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N304" s="13">
        <v>120</v>
      </c>
      <c r="O304"/>
      <c r="P304"/>
      <c r="R304"/>
      <c r="S304"/>
      <c r="U304"/>
    </row>
    <row r="305" spans="1:21">
      <c r="A305" t="s">
        <v>552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N305" s="13">
        <v>140</v>
      </c>
      <c r="O305"/>
      <c r="P305"/>
      <c r="R305"/>
      <c r="S305"/>
      <c r="U305"/>
    </row>
    <row r="306" spans="1:21">
      <c r="A306" t="s">
        <v>407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N306" s="13">
        <v>160</v>
      </c>
      <c r="O306"/>
      <c r="P306"/>
      <c r="R306"/>
      <c r="S306"/>
      <c r="U306"/>
    </row>
    <row r="307" spans="1:21">
      <c r="A307" t="s">
        <v>553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N307" s="13">
        <v>180</v>
      </c>
      <c r="O307"/>
      <c r="P307"/>
      <c r="R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N308" s="13">
        <v>200</v>
      </c>
      <c r="O308"/>
      <c r="P308"/>
      <c r="R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N309" s="13">
        <v>20</v>
      </c>
      <c r="O309"/>
      <c r="P309"/>
      <c r="R309"/>
      <c r="S309"/>
      <c r="U309"/>
    </row>
    <row r="310" spans="1:21">
      <c r="A310" t="s">
        <v>409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N310" s="13">
        <v>40</v>
      </c>
      <c r="O310"/>
      <c r="P310"/>
      <c r="R310"/>
      <c r="S310"/>
      <c r="U310"/>
    </row>
    <row r="311" spans="1:21">
      <c r="A311" t="s">
        <v>555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N311" s="13">
        <v>60</v>
      </c>
      <c r="O311"/>
      <c r="P311"/>
      <c r="R311"/>
      <c r="S311"/>
      <c r="U311"/>
    </row>
    <row r="312" spans="1:21">
      <c r="A312" t="s">
        <v>410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N312" s="13">
        <v>80</v>
      </c>
      <c r="O312"/>
      <c r="P312"/>
      <c r="R312"/>
      <c r="S312"/>
      <c r="U312"/>
    </row>
    <row r="313" spans="1:21">
      <c r="A313" t="s">
        <v>556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N313" s="13">
        <v>100</v>
      </c>
      <c r="O313"/>
      <c r="P313"/>
      <c r="R313"/>
      <c r="S313"/>
      <c r="U313"/>
    </row>
    <row r="314" spans="1:21">
      <c r="A314" t="s">
        <v>411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N314" s="13">
        <v>120</v>
      </c>
      <c r="O314"/>
      <c r="P314"/>
      <c r="R314"/>
      <c r="S314"/>
      <c r="U314"/>
    </row>
    <row r="315" spans="1:21">
      <c r="A315" t="s">
        <v>558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N315" s="13">
        <v>140</v>
      </c>
      <c r="O315"/>
      <c r="P315"/>
      <c r="R315"/>
      <c r="S315"/>
      <c r="U315"/>
    </row>
    <row r="316" spans="1:21">
      <c r="A316" t="s">
        <v>412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N316" s="13">
        <v>160</v>
      </c>
      <c r="O316"/>
      <c r="P316"/>
      <c r="R316"/>
      <c r="S316"/>
      <c r="U316"/>
    </row>
    <row r="317" spans="1:21">
      <c r="A317" t="s">
        <v>557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N317" s="13">
        <v>180</v>
      </c>
      <c r="O317"/>
      <c r="P317"/>
      <c r="R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N318" s="13">
        <v>200</v>
      </c>
      <c r="O318"/>
      <c r="P318"/>
      <c r="R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N319" s="13">
        <v>20</v>
      </c>
      <c r="O319"/>
      <c r="P319"/>
      <c r="R319"/>
      <c r="S319"/>
      <c r="U319"/>
    </row>
    <row r="320" spans="1:21">
      <c r="A320" t="s">
        <v>414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N320" s="13">
        <v>40</v>
      </c>
      <c r="O320"/>
      <c r="P320"/>
      <c r="R320"/>
      <c r="S320"/>
      <c r="U320"/>
    </row>
    <row r="321" spans="1:21">
      <c r="A321" t="s">
        <v>560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N321" s="13">
        <v>60</v>
      </c>
      <c r="O321"/>
      <c r="P321"/>
      <c r="R321"/>
      <c r="S321"/>
      <c r="U321"/>
    </row>
    <row r="322" spans="1:21">
      <c r="A322" t="s">
        <v>417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N322" s="13">
        <v>80</v>
      </c>
      <c r="O322"/>
      <c r="P322"/>
      <c r="R322"/>
      <c r="S322"/>
      <c r="U322"/>
    </row>
    <row r="323" spans="1:21">
      <c r="A323" t="s">
        <v>561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N323" s="13">
        <v>100</v>
      </c>
      <c r="O323"/>
      <c r="P323"/>
      <c r="R323"/>
      <c r="S323"/>
      <c r="U323"/>
    </row>
    <row r="324" spans="1:21">
      <c r="A324" t="s">
        <v>415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N324" s="13">
        <v>120</v>
      </c>
      <c r="O324"/>
      <c r="P324"/>
      <c r="R324"/>
      <c r="S324"/>
      <c r="U324"/>
    </row>
    <row r="325" spans="1:21">
      <c r="A325" t="s">
        <v>562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N325" s="13">
        <v>140</v>
      </c>
      <c r="O325"/>
      <c r="P325"/>
      <c r="R325"/>
      <c r="S325"/>
      <c r="U325"/>
    </row>
    <row r="326" spans="1:21">
      <c r="A326" s="5" t="s">
        <v>416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N326" s="13">
        <v>160</v>
      </c>
      <c r="O326"/>
      <c r="P326"/>
      <c r="R326"/>
      <c r="S326"/>
      <c r="U326"/>
    </row>
    <row r="327" spans="1:21">
      <c r="A327" t="s">
        <v>563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N327" s="13">
        <v>20</v>
      </c>
      <c r="O327"/>
      <c r="P327"/>
      <c r="R327"/>
      <c r="S327"/>
      <c r="U327"/>
    </row>
    <row r="328" spans="1:21">
      <c r="A328" t="s">
        <v>418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N328" s="13">
        <v>40</v>
      </c>
      <c r="O328"/>
      <c r="P328"/>
      <c r="R328"/>
      <c r="S328"/>
      <c r="U328"/>
    </row>
    <row r="329" spans="1:21">
      <c r="A329" t="s">
        <v>564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N329" s="13">
        <v>60</v>
      </c>
      <c r="O329"/>
      <c r="P329"/>
      <c r="R329"/>
      <c r="S329"/>
      <c r="U329"/>
    </row>
    <row r="330" spans="1:21">
      <c r="A330" t="s">
        <v>419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N330" s="13">
        <v>80</v>
      </c>
      <c r="O330"/>
      <c r="P330"/>
      <c r="R330"/>
      <c r="S330"/>
      <c r="U330"/>
    </row>
    <row r="331" spans="1:21">
      <c r="A331" t="s">
        <v>565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N331" s="13">
        <v>100</v>
      </c>
      <c r="O331"/>
      <c r="P331"/>
      <c r="R331"/>
      <c r="S331"/>
      <c r="U331"/>
    </row>
    <row r="332" spans="1:21">
      <c r="A332" s="5" t="s">
        <v>420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N332" s="13">
        <v>120</v>
      </c>
      <c r="O332"/>
      <c r="P332"/>
      <c r="R332"/>
      <c r="S332"/>
      <c r="U332"/>
    </row>
    <row r="333" spans="1:21">
      <c r="A333" t="s">
        <v>566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N333" s="13">
        <v>20</v>
      </c>
      <c r="O333"/>
      <c r="P333"/>
      <c r="R333"/>
      <c r="S333"/>
      <c r="U333"/>
    </row>
    <row r="334" spans="1:21">
      <c r="A334" t="s">
        <v>421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N334" s="13">
        <v>40</v>
      </c>
      <c r="O334"/>
      <c r="P334"/>
      <c r="R334"/>
      <c r="S334"/>
      <c r="U334"/>
    </row>
    <row r="335" spans="1:21">
      <c r="A335" t="s">
        <v>567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N335" s="13">
        <v>60</v>
      </c>
      <c r="O335"/>
      <c r="P335"/>
      <c r="R335"/>
      <c r="S335"/>
      <c r="U335"/>
    </row>
    <row r="336" spans="1:21">
      <c r="A336" t="s">
        <v>422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N336" s="13">
        <v>80</v>
      </c>
      <c r="O336"/>
      <c r="P336"/>
      <c r="R336"/>
      <c r="S336"/>
      <c r="U336"/>
    </row>
    <row r="337" spans="1:21">
      <c r="A337" t="s">
        <v>568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N337" s="13">
        <v>100</v>
      </c>
      <c r="O337"/>
      <c r="P337"/>
      <c r="R337"/>
      <c r="S337"/>
      <c r="U337"/>
    </row>
    <row r="338" spans="1:21">
      <c r="A338" t="s">
        <v>423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N338" s="13">
        <v>120</v>
      </c>
      <c r="O338"/>
      <c r="P338"/>
      <c r="R338"/>
      <c r="S338"/>
      <c r="U338"/>
    </row>
    <row r="339" spans="1:21">
      <c r="A339" t="s">
        <v>569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N339" s="13">
        <v>140</v>
      </c>
      <c r="O339"/>
      <c r="P339"/>
      <c r="R339"/>
      <c r="S339"/>
      <c r="U339"/>
    </row>
    <row r="340" spans="1:21">
      <c r="A340" s="5" t="s">
        <v>424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N340" s="13">
        <v>160</v>
      </c>
      <c r="O340"/>
      <c r="P340"/>
      <c r="R340"/>
      <c r="S340"/>
      <c r="U340"/>
    </row>
    <row r="341" spans="1:21">
      <c r="A341" t="s">
        <v>570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N341" s="13">
        <v>20</v>
      </c>
      <c r="O341"/>
      <c r="P341"/>
      <c r="R341"/>
      <c r="S341"/>
      <c r="U341"/>
    </row>
    <row r="342" spans="1:21">
      <c r="A342" t="s">
        <v>425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N342" s="13">
        <v>40</v>
      </c>
      <c r="O342"/>
      <c r="P342"/>
      <c r="R342"/>
      <c r="S342"/>
      <c r="U342"/>
    </row>
    <row r="343" spans="1:21">
      <c r="A343" t="s">
        <v>571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N343" s="13">
        <v>60</v>
      </c>
      <c r="O343"/>
      <c r="P343"/>
      <c r="R343"/>
      <c r="S343"/>
      <c r="U343"/>
    </row>
    <row r="344" spans="1:21">
      <c r="A344" t="s">
        <v>426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N344" s="13">
        <v>80</v>
      </c>
      <c r="O344"/>
      <c r="P344"/>
      <c r="R344"/>
      <c r="S344"/>
      <c r="U344"/>
    </row>
    <row r="345" spans="1:21">
      <c r="A345" t="s">
        <v>572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N345" s="13">
        <v>100</v>
      </c>
      <c r="O345"/>
      <c r="P345"/>
      <c r="R345"/>
      <c r="S345"/>
      <c r="U345"/>
    </row>
    <row r="346" spans="1:21">
      <c r="A346" t="s">
        <v>427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N346" s="13">
        <v>120</v>
      </c>
      <c r="O346"/>
      <c r="P346"/>
      <c r="R346"/>
      <c r="S346"/>
      <c r="U346"/>
    </row>
    <row r="347" spans="1:21">
      <c r="A347" t="s">
        <v>573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N347" s="13">
        <v>140</v>
      </c>
      <c r="O347"/>
      <c r="P347"/>
      <c r="R347"/>
      <c r="S347"/>
      <c r="U347"/>
    </row>
    <row r="348" spans="1:21">
      <c r="A348" s="5" t="s">
        <v>428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N348" s="13">
        <v>160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265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208</v>
      </c>
      <c r="C2" t="s">
        <v>257</v>
      </c>
      <c r="D2" t="s">
        <v>252</v>
      </c>
      <c r="E2" t="s">
        <v>207</v>
      </c>
      <c r="F2" t="s">
        <v>206</v>
      </c>
      <c r="H2" t="s">
        <v>205</v>
      </c>
      <c r="I2" t="s">
        <v>258</v>
      </c>
      <c r="J2" t="s">
        <v>259</v>
      </c>
      <c r="K2" t="s">
        <v>204</v>
      </c>
      <c r="L2" t="s">
        <v>203</v>
      </c>
      <c r="O2" t="s">
        <v>257</v>
      </c>
      <c r="P2" t="s">
        <v>252</v>
      </c>
      <c r="Q2" t="s">
        <v>207</v>
      </c>
      <c r="R2" t="s">
        <v>206</v>
      </c>
      <c r="T2" t="s">
        <v>258</v>
      </c>
      <c r="U2" t="s">
        <v>259</v>
      </c>
      <c r="V2" t="s">
        <v>204</v>
      </c>
      <c r="W2" t="s">
        <v>203</v>
      </c>
      <c r="X2" s="15"/>
    </row>
    <row r="3" spans="1:24">
      <c r="A3" s="41" t="s">
        <v>202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202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201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201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200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200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199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199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198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198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197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209</v>
      </c>
      <c r="B1" t="s">
        <v>210</v>
      </c>
      <c r="C1" t="s">
        <v>257</v>
      </c>
      <c r="D1" t="s">
        <v>252</v>
      </c>
      <c r="E1" t="s">
        <v>207</v>
      </c>
      <c r="F1" t="s">
        <v>206</v>
      </c>
      <c r="G1" t="s">
        <v>260</v>
      </c>
      <c r="H1" t="s">
        <v>261</v>
      </c>
      <c r="I1" t="s">
        <v>204</v>
      </c>
      <c r="J1" t="s">
        <v>203</v>
      </c>
      <c r="L1" t="s">
        <v>211</v>
      </c>
      <c r="M1" t="s">
        <v>251</v>
      </c>
      <c r="N1" t="s">
        <v>252</v>
      </c>
      <c r="O1" t="s">
        <v>208</v>
      </c>
      <c r="P1" t="s">
        <v>207</v>
      </c>
      <c r="Q1" t="s">
        <v>206</v>
      </c>
      <c r="S1" t="s">
        <v>249</v>
      </c>
      <c r="T1" t="s">
        <v>250</v>
      </c>
      <c r="U1" t="s">
        <v>205</v>
      </c>
      <c r="V1" t="s">
        <v>204</v>
      </c>
      <c r="W1" t="s">
        <v>203</v>
      </c>
    </row>
    <row r="2" spans="1:23">
      <c r="A2" t="s">
        <v>212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212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213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213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214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214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215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215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216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217</v>
      </c>
      <c r="V12">
        <v>44.8</v>
      </c>
      <c r="W12">
        <v>53.2</v>
      </c>
    </row>
    <row r="17" spans="1:23">
      <c r="A17" t="s">
        <v>197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218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219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209</v>
      </c>
      <c r="B1" t="s">
        <v>220</v>
      </c>
      <c r="C1" t="s">
        <v>221</v>
      </c>
      <c r="D1">
        <v>1500</v>
      </c>
      <c r="E1" t="s">
        <v>222</v>
      </c>
    </row>
    <row r="2" spans="1:5">
      <c r="A2" t="s">
        <v>212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213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214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215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223</v>
      </c>
      <c r="B1" s="43" t="s">
        <v>224</v>
      </c>
      <c r="D1" s="41" t="s">
        <v>225</v>
      </c>
      <c r="E1" s="43" t="s">
        <v>224</v>
      </c>
      <c r="G1" s="41" t="s">
        <v>226</v>
      </c>
      <c r="H1" s="43" t="s">
        <v>224</v>
      </c>
      <c r="I1" s="43" t="s">
        <v>253</v>
      </c>
      <c r="J1" s="43" t="s">
        <v>224</v>
      </c>
      <c r="K1" s="43" t="s">
        <v>254</v>
      </c>
      <c r="L1" s="43" t="s">
        <v>224</v>
      </c>
      <c r="N1" s="41" t="s">
        <v>227</v>
      </c>
      <c r="O1" s="43" t="s">
        <v>224</v>
      </c>
      <c r="Q1" s="41" t="s">
        <v>228</v>
      </c>
      <c r="R1" s="43" t="s">
        <v>224</v>
      </c>
      <c r="T1" s="41" t="s">
        <v>229</v>
      </c>
      <c r="U1" s="43" t="s">
        <v>224</v>
      </c>
      <c r="V1" s="43" t="s">
        <v>256</v>
      </c>
      <c r="W1" s="43" t="s">
        <v>224</v>
      </c>
      <c r="X1" s="43" t="s">
        <v>255</v>
      </c>
      <c r="Y1" s="43" t="s">
        <v>224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223</v>
      </c>
      <c r="B1" s="43" t="s">
        <v>224</v>
      </c>
      <c r="D1" s="41" t="s">
        <v>225</v>
      </c>
      <c r="E1" s="43" t="s">
        <v>224</v>
      </c>
      <c r="G1" s="43" t="s">
        <v>253</v>
      </c>
      <c r="H1" s="43" t="s">
        <v>224</v>
      </c>
      <c r="I1" s="43" t="s">
        <v>254</v>
      </c>
      <c r="J1" s="43" t="s">
        <v>224</v>
      </c>
      <c r="L1" s="41" t="s">
        <v>227</v>
      </c>
      <c r="M1" s="43" t="s">
        <v>224</v>
      </c>
      <c r="O1" s="41" t="s">
        <v>228</v>
      </c>
      <c r="P1" s="43" t="s">
        <v>224</v>
      </c>
      <c r="R1" s="43" t="s">
        <v>256</v>
      </c>
      <c r="S1" s="43" t="s">
        <v>224</v>
      </c>
      <c r="T1" s="43" t="s">
        <v>255</v>
      </c>
      <c r="U1" s="43" t="s">
        <v>224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183</v>
      </c>
      <c r="B3" s="38" t="s">
        <v>184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193</v>
      </c>
      <c r="L3" s="37"/>
      <c r="M3" s="38" t="s">
        <v>194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195</v>
      </c>
      <c r="R4" s="38" t="s">
        <v>196</v>
      </c>
      <c r="S4" t="s">
        <v>262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230</v>
      </c>
      <c r="O4" s="65" t="s">
        <v>231</v>
      </c>
      <c r="P4" t="s">
        <v>194</v>
      </c>
    </row>
    <row r="5" spans="1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O5" s="65"/>
      <c r="P5">
        <f>0.004963421241^2</f>
        <v>2.4635550415609982E-5</v>
      </c>
      <c r="T5" t="s">
        <v>232</v>
      </c>
      <c r="U5" t="s">
        <v>196</v>
      </c>
      <c r="V5" t="s">
        <v>262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230</v>
      </c>
    </row>
    <row r="4" spans="1:26" ht="25.2" customHeight="1">
      <c r="A4" t="s">
        <v>233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O4" s="44" t="s">
        <v>234</v>
      </c>
      <c r="P4" t="s">
        <v>235</v>
      </c>
      <c r="U4" t="s">
        <v>195</v>
      </c>
      <c r="V4" t="s">
        <v>236</v>
      </c>
      <c r="W4" t="s">
        <v>263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209</v>
      </c>
      <c r="U9" s="39">
        <f t="shared" si="0"/>
        <v>262.20969001368229</v>
      </c>
      <c r="W9" s="39">
        <f>E9*V5</f>
        <v>344.62338507064203</v>
      </c>
      <c r="Y9" t="s">
        <v>237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212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212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213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213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214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214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215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215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239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240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230</v>
      </c>
    </row>
    <row r="5" spans="2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N5" t="s">
        <v>242</v>
      </c>
      <c r="O5" t="s">
        <v>235</v>
      </c>
      <c r="T5" t="s">
        <v>195</v>
      </c>
      <c r="U5" t="s">
        <v>236</v>
      </c>
      <c r="V5" t="s">
        <v>262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209</v>
      </c>
      <c r="Q9" t="s">
        <v>221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212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213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214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215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234</v>
      </c>
      <c r="V4" t="s">
        <v>195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209</v>
      </c>
      <c r="R9" t="s">
        <v>221</v>
      </c>
      <c r="V9">
        <v>311.77196219595214</v>
      </c>
      <c r="X9" t="s">
        <v>243</v>
      </c>
      <c r="Y9" t="s">
        <v>221</v>
      </c>
    </row>
    <row r="10" spans="15:25">
      <c r="O10">
        <v>7.0447481603754095E-2</v>
      </c>
      <c r="Q10" t="s">
        <v>212</v>
      </c>
      <c r="R10">
        <f>AVERAGE(O:O)</f>
        <v>0.10433270075399846</v>
      </c>
      <c r="V10">
        <v>348.57979098002789</v>
      </c>
      <c r="X10" t="s">
        <v>212</v>
      </c>
      <c r="Y10">
        <f>AVERAGE(V:V)</f>
        <v>260.47643868438541</v>
      </c>
    </row>
    <row r="11" spans="15:25">
      <c r="O11">
        <v>3.0438628843886206E-2</v>
      </c>
      <c r="Q11" t="s">
        <v>213</v>
      </c>
      <c r="R11">
        <f>MEDIAN(O:O)</f>
        <v>3.9811455814500005E-2</v>
      </c>
      <c r="V11">
        <v>118.56287334829223</v>
      </c>
      <c r="X11" t="s">
        <v>213</v>
      </c>
      <c r="Y11">
        <f>MEDIAN(V:V)</f>
        <v>198.09837738830407</v>
      </c>
    </row>
    <row r="12" spans="15:25">
      <c r="O12">
        <v>6.8719524507812962E-2</v>
      </c>
      <c r="Q12" t="s">
        <v>214</v>
      </c>
      <c r="R12">
        <f>STDEV(O:O)</f>
        <v>0.213408022737443</v>
      </c>
      <c r="V12">
        <v>412.61907010258989</v>
      </c>
      <c r="X12" t="s">
        <v>214</v>
      </c>
      <c r="Y12">
        <f>STDEV(V:V)</f>
        <v>177.02063162475872</v>
      </c>
    </row>
    <row r="13" spans="15:25">
      <c r="O13">
        <v>9.6898517149314606E-2</v>
      </c>
      <c r="Q13" t="s">
        <v>215</v>
      </c>
      <c r="R13">
        <f>VAR(O:O)</f>
        <v>4.5542984168704989E-2</v>
      </c>
      <c r="V13">
        <v>117.61298188434691</v>
      </c>
      <c r="X13" t="s">
        <v>215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A5D-6C19-4CA9-9A27-185C4DB2F7BA}">
  <dimension ref="A1:C348"/>
  <sheetViews>
    <sheetView topLeftCell="A178" zoomScale="120" zoomScaleNormal="120" workbookViewId="0">
      <selection activeCell="N323" sqref="N323"/>
    </sheetView>
  </sheetViews>
  <sheetFormatPr defaultRowHeight="14.4"/>
  <cols>
    <col min="1" max="1" width="18.5546875" customWidth="1"/>
  </cols>
  <sheetData>
    <row r="1" spans="1:3">
      <c r="B1" t="s">
        <v>432</v>
      </c>
    </row>
    <row r="2" spans="1:3">
      <c r="A2" t="s">
        <v>51</v>
      </c>
      <c r="C2" t="s">
        <v>170</v>
      </c>
    </row>
    <row r="3" spans="1:3">
      <c r="A3" t="s">
        <v>72</v>
      </c>
      <c r="B3">
        <v>20</v>
      </c>
      <c r="C3">
        <v>0.41037499999999999</v>
      </c>
    </row>
    <row r="4" spans="1:3">
      <c r="A4" t="s">
        <v>73</v>
      </c>
      <c r="B4">
        <v>40</v>
      </c>
      <c r="C4">
        <v>0.55587500000000001</v>
      </c>
    </row>
    <row r="5" spans="1:3">
      <c r="A5" t="s">
        <v>74</v>
      </c>
      <c r="B5">
        <v>60</v>
      </c>
      <c r="C5">
        <v>-0.31825000000000003</v>
      </c>
    </row>
    <row r="6" spans="1:3">
      <c r="A6" t="s">
        <v>75</v>
      </c>
      <c r="B6">
        <v>80</v>
      </c>
      <c r="C6">
        <v>-0.47074999999999995</v>
      </c>
    </row>
    <row r="7" spans="1:3">
      <c r="A7" t="s">
        <v>76</v>
      </c>
      <c r="B7">
        <v>100</v>
      </c>
      <c r="C7">
        <v>-0.30074999999999996</v>
      </c>
    </row>
    <row r="8" spans="1:3">
      <c r="A8" t="s">
        <v>88</v>
      </c>
      <c r="B8">
        <v>20</v>
      </c>
      <c r="C8">
        <v>-0.16762500000000005</v>
      </c>
    </row>
    <row r="9" spans="1:3">
      <c r="A9" t="s">
        <v>89</v>
      </c>
      <c r="B9">
        <v>40</v>
      </c>
      <c r="C9">
        <v>-0.52787500000000009</v>
      </c>
    </row>
    <row r="10" spans="1:3">
      <c r="A10" t="s">
        <v>90</v>
      </c>
      <c r="B10">
        <v>60</v>
      </c>
      <c r="C10">
        <v>-0.1845</v>
      </c>
    </row>
    <row r="11" spans="1:3">
      <c r="A11" t="s">
        <v>91</v>
      </c>
      <c r="B11">
        <v>80</v>
      </c>
      <c r="C11">
        <v>0.44424999999999998</v>
      </c>
    </row>
    <row r="12" spans="1:3">
      <c r="A12" t="s">
        <v>92</v>
      </c>
      <c r="B12">
        <v>100</v>
      </c>
      <c r="C12">
        <v>-0.42787499999999995</v>
      </c>
    </row>
    <row r="13" spans="1:3">
      <c r="A13" t="s">
        <v>93</v>
      </c>
      <c r="B13">
        <v>120</v>
      </c>
      <c r="C13">
        <v>-0.43312500000000009</v>
      </c>
    </row>
    <row r="14" spans="1:3">
      <c r="A14" t="s">
        <v>94</v>
      </c>
      <c r="B14">
        <v>140</v>
      </c>
      <c r="C14">
        <v>0.96312500000000001</v>
      </c>
    </row>
    <row r="15" spans="1:3">
      <c r="A15" t="s">
        <v>95</v>
      </c>
      <c r="B15">
        <v>160</v>
      </c>
      <c r="C15">
        <v>-8.2874999999999949E-2</v>
      </c>
    </row>
    <row r="16" spans="1:3">
      <c r="A16" t="s">
        <v>96</v>
      </c>
      <c r="B16">
        <v>180</v>
      </c>
      <c r="C16">
        <v>0.79962499999999992</v>
      </c>
    </row>
    <row r="17" spans="1:3">
      <c r="A17" t="s">
        <v>97</v>
      </c>
      <c r="B17">
        <v>200</v>
      </c>
      <c r="C17">
        <v>0.39112500000000006</v>
      </c>
    </row>
    <row r="18" spans="1:3">
      <c r="A18" t="s">
        <v>98</v>
      </c>
      <c r="B18">
        <v>220</v>
      </c>
      <c r="C18">
        <v>-0.767625</v>
      </c>
    </row>
    <row r="19" spans="1:3">
      <c r="A19" t="s">
        <v>174</v>
      </c>
      <c r="B19">
        <v>240</v>
      </c>
      <c r="C19">
        <v>-0.72700000000000009</v>
      </c>
    </row>
    <row r="20" spans="1:3">
      <c r="A20" t="s">
        <v>103</v>
      </c>
      <c r="B20">
        <v>20</v>
      </c>
      <c r="C20">
        <v>0.35537500000000005</v>
      </c>
    </row>
    <row r="21" spans="1:3">
      <c r="A21" t="s">
        <v>104</v>
      </c>
      <c r="B21">
        <v>40</v>
      </c>
      <c r="C21">
        <v>0.97624999999999995</v>
      </c>
    </row>
    <row r="22" spans="1:3">
      <c r="A22" t="s">
        <v>105</v>
      </c>
      <c r="B22">
        <v>60</v>
      </c>
      <c r="C22">
        <v>-0.22237499999999991</v>
      </c>
    </row>
    <row r="23" spans="1:3">
      <c r="A23" t="s">
        <v>106</v>
      </c>
      <c r="B23">
        <v>80</v>
      </c>
      <c r="C23">
        <v>1.0749999999999992E-2</v>
      </c>
    </row>
    <row r="24" spans="1:3">
      <c r="A24" t="s">
        <v>107</v>
      </c>
      <c r="B24">
        <v>100</v>
      </c>
      <c r="C24">
        <v>5.9249999999999935E-2</v>
      </c>
    </row>
    <row r="25" spans="1:3">
      <c r="A25" t="s">
        <v>109</v>
      </c>
      <c r="B25">
        <v>120</v>
      </c>
      <c r="C25">
        <v>0.63112500000000016</v>
      </c>
    </row>
    <row r="26" spans="1:3">
      <c r="A26" t="s">
        <v>108</v>
      </c>
      <c r="B26">
        <v>140</v>
      </c>
      <c r="C26">
        <v>-0.424875</v>
      </c>
    </row>
    <row r="27" spans="1:3">
      <c r="A27" t="s">
        <v>110</v>
      </c>
      <c r="B27">
        <v>160</v>
      </c>
      <c r="C27">
        <v>-0.27524999999999994</v>
      </c>
    </row>
    <row r="28" spans="1:3">
      <c r="A28" t="s">
        <v>111</v>
      </c>
      <c r="B28">
        <v>180</v>
      </c>
      <c r="C28">
        <v>-0.5891249999999999</v>
      </c>
    </row>
    <row r="29" spans="1:3">
      <c r="A29" t="s">
        <v>112</v>
      </c>
      <c r="B29">
        <v>200</v>
      </c>
      <c r="C29">
        <v>-1.48325</v>
      </c>
    </row>
    <row r="30" spans="1:3">
      <c r="A30" t="s">
        <v>113</v>
      </c>
      <c r="B30">
        <v>220</v>
      </c>
      <c r="C30">
        <v>-0.26775000000000004</v>
      </c>
    </row>
    <row r="31" spans="1:3">
      <c r="A31" t="s">
        <v>114</v>
      </c>
      <c r="B31">
        <v>240</v>
      </c>
      <c r="C31">
        <v>8.7374999999999939E-2</v>
      </c>
    </row>
    <row r="32" spans="1:3">
      <c r="A32" t="s">
        <v>115</v>
      </c>
      <c r="B32">
        <v>260</v>
      </c>
      <c r="C32">
        <v>1.0728750000000002</v>
      </c>
    </row>
    <row r="33" spans="1:3">
      <c r="A33" t="s">
        <v>117</v>
      </c>
      <c r="B33">
        <v>280</v>
      </c>
      <c r="C33">
        <v>-0.20962500000000003</v>
      </c>
    </row>
    <row r="34" spans="1:3">
      <c r="A34" t="s">
        <v>116</v>
      </c>
      <c r="B34">
        <v>300</v>
      </c>
      <c r="C34">
        <v>-0.17724999999999999</v>
      </c>
    </row>
    <row r="35" spans="1:3">
      <c r="A35" t="s">
        <v>125</v>
      </c>
      <c r="B35">
        <v>20</v>
      </c>
      <c r="C35">
        <v>-0.175625</v>
      </c>
    </row>
    <row r="36" spans="1:3">
      <c r="A36" t="s">
        <v>126</v>
      </c>
      <c r="B36">
        <v>40</v>
      </c>
      <c r="C36">
        <v>-0.20812499999999998</v>
      </c>
    </row>
    <row r="37" spans="1:3">
      <c r="A37" t="s">
        <v>127</v>
      </c>
      <c r="B37">
        <v>60</v>
      </c>
      <c r="C37">
        <v>0.28912499999999997</v>
      </c>
    </row>
    <row r="38" spans="1:3">
      <c r="A38" t="s">
        <v>128</v>
      </c>
      <c r="B38">
        <v>80</v>
      </c>
      <c r="C38">
        <v>-0.270625</v>
      </c>
    </row>
    <row r="39" spans="1:3">
      <c r="A39" t="s">
        <v>129</v>
      </c>
      <c r="B39">
        <v>100</v>
      </c>
      <c r="C39">
        <v>-1.1624999999999996E-2</v>
      </c>
    </row>
    <row r="40" spans="1:3">
      <c r="A40" t="s">
        <v>130</v>
      </c>
      <c r="B40">
        <v>120</v>
      </c>
      <c r="C40">
        <v>0.17487499999999997</v>
      </c>
    </row>
    <row r="41" spans="1:3">
      <c r="A41" t="s">
        <v>131</v>
      </c>
      <c r="B41">
        <v>140</v>
      </c>
      <c r="C41">
        <v>-0.52037499999999992</v>
      </c>
    </row>
    <row r="42" spans="1:3">
      <c r="A42" t="s">
        <v>132</v>
      </c>
      <c r="B42">
        <v>20</v>
      </c>
      <c r="C42">
        <v>-9.1250000000000012E-2</v>
      </c>
    </row>
    <row r="43" spans="1:3">
      <c r="A43" t="s">
        <v>133</v>
      </c>
      <c r="B43">
        <v>40</v>
      </c>
      <c r="C43">
        <v>0.47462499999999996</v>
      </c>
    </row>
    <row r="44" spans="1:3">
      <c r="A44" t="s">
        <v>134</v>
      </c>
      <c r="B44">
        <v>60</v>
      </c>
      <c r="C44">
        <v>0.62650000000000006</v>
      </c>
    </row>
    <row r="45" spans="1:3">
      <c r="A45" t="s">
        <v>135</v>
      </c>
      <c r="B45">
        <v>80</v>
      </c>
      <c r="C45">
        <v>-0.484375</v>
      </c>
    </row>
    <row r="46" spans="1:3">
      <c r="A46" t="s">
        <v>136</v>
      </c>
      <c r="B46">
        <v>100</v>
      </c>
      <c r="C46">
        <v>-4.9249999999999974E-2</v>
      </c>
    </row>
    <row r="47" spans="1:3">
      <c r="A47" t="s">
        <v>137</v>
      </c>
      <c r="B47">
        <v>120</v>
      </c>
      <c r="C47">
        <v>-0.67100000000000004</v>
      </c>
    </row>
    <row r="48" spans="1:3">
      <c r="A48" t="s">
        <v>138</v>
      </c>
      <c r="B48">
        <v>140</v>
      </c>
      <c r="C48">
        <v>-0.760625</v>
      </c>
    </row>
    <row r="49" spans="1:3">
      <c r="A49" t="s">
        <v>139</v>
      </c>
      <c r="B49">
        <v>20</v>
      </c>
      <c r="C49">
        <v>0.104625</v>
      </c>
    </row>
    <row r="50" spans="1:3">
      <c r="A50" t="s">
        <v>319</v>
      </c>
      <c r="B50">
        <v>40</v>
      </c>
      <c r="C50">
        <v>-2.749999999999999E-2</v>
      </c>
    </row>
    <row r="51" spans="1:3">
      <c r="A51" t="s">
        <v>320</v>
      </c>
      <c r="B51">
        <v>60</v>
      </c>
      <c r="C51">
        <v>-0.33474999999999999</v>
      </c>
    </row>
    <row r="52" spans="1:3">
      <c r="A52" t="s">
        <v>321</v>
      </c>
      <c r="B52">
        <v>80</v>
      </c>
      <c r="C52">
        <v>-0.29275000000000001</v>
      </c>
    </row>
    <row r="53" spans="1:3">
      <c r="A53" t="s">
        <v>322</v>
      </c>
      <c r="B53">
        <v>100</v>
      </c>
      <c r="C53">
        <v>-0.21224999999999997</v>
      </c>
    </row>
    <row r="54" spans="1:3">
      <c r="A54" t="s">
        <v>323</v>
      </c>
      <c r="B54">
        <v>120</v>
      </c>
      <c r="C54">
        <v>-8.0125000000000002E-2</v>
      </c>
    </row>
    <row r="55" spans="1:3">
      <c r="A55" t="s">
        <v>140</v>
      </c>
      <c r="B55">
        <v>20</v>
      </c>
      <c r="C55">
        <v>0.65187499999999998</v>
      </c>
    </row>
    <row r="56" spans="1:3">
      <c r="A56" t="s">
        <v>141</v>
      </c>
      <c r="B56">
        <v>40</v>
      </c>
      <c r="C56">
        <v>0.26024999999999998</v>
      </c>
    </row>
    <row r="57" spans="1:3">
      <c r="A57" t="s">
        <v>142</v>
      </c>
      <c r="B57">
        <v>60</v>
      </c>
      <c r="C57">
        <v>-0.29300000000000004</v>
      </c>
    </row>
    <row r="58" spans="1:3">
      <c r="A58" t="s">
        <v>143</v>
      </c>
      <c r="B58">
        <v>80</v>
      </c>
      <c r="C58">
        <v>-0.16250000000000001</v>
      </c>
    </row>
    <row r="59" spans="1:3">
      <c r="A59" t="s">
        <v>144</v>
      </c>
      <c r="B59">
        <v>100</v>
      </c>
      <c r="C59">
        <v>7.3749999999999982E-2</v>
      </c>
    </row>
    <row r="60" spans="1:3">
      <c r="A60" t="s">
        <v>145</v>
      </c>
      <c r="B60">
        <v>120</v>
      </c>
      <c r="C60">
        <v>7.2874999999999981E-2</v>
      </c>
    </row>
    <row r="61" spans="1:3">
      <c r="A61" t="s">
        <v>146</v>
      </c>
      <c r="B61">
        <v>140</v>
      </c>
      <c r="C61">
        <v>-0.18112499999999998</v>
      </c>
    </row>
    <row r="62" spans="1:3">
      <c r="A62" t="s">
        <v>147</v>
      </c>
      <c r="B62">
        <v>160</v>
      </c>
      <c r="C62">
        <v>-0.40350000000000003</v>
      </c>
    </row>
    <row r="63" spans="1:3">
      <c r="A63" t="s">
        <v>148</v>
      </c>
      <c r="B63">
        <v>180</v>
      </c>
      <c r="C63">
        <v>-0.27537499999999993</v>
      </c>
    </row>
    <row r="64" spans="1:3">
      <c r="A64" t="s">
        <v>149</v>
      </c>
      <c r="B64">
        <v>200</v>
      </c>
      <c r="C64">
        <v>8.2500000000000018E-2</v>
      </c>
    </row>
    <row r="65" spans="1:3">
      <c r="A65" t="s">
        <v>150</v>
      </c>
      <c r="B65">
        <v>220</v>
      </c>
      <c r="C65">
        <v>1.937500000000001E-2</v>
      </c>
    </row>
    <row r="66" spans="1:3">
      <c r="A66" t="s">
        <v>151</v>
      </c>
      <c r="B66">
        <v>240</v>
      </c>
      <c r="C66">
        <v>-0.20224999999999999</v>
      </c>
    </row>
    <row r="67" spans="1:3">
      <c r="A67" t="s">
        <v>152</v>
      </c>
      <c r="B67">
        <v>260</v>
      </c>
      <c r="C67">
        <v>-0.389625</v>
      </c>
    </row>
    <row r="68" spans="1:3">
      <c r="A68" t="s">
        <v>153</v>
      </c>
      <c r="B68">
        <v>280</v>
      </c>
      <c r="C68">
        <v>-0.355375</v>
      </c>
    </row>
    <row r="69" spans="1:3">
      <c r="A69" t="s">
        <v>154</v>
      </c>
      <c r="B69">
        <v>20</v>
      </c>
      <c r="C69">
        <v>-0.83125000000000004</v>
      </c>
    </row>
    <row r="70" spans="1:3">
      <c r="A70" t="s">
        <v>155</v>
      </c>
      <c r="B70">
        <v>40</v>
      </c>
      <c r="C70">
        <v>-0.68149999999999999</v>
      </c>
    </row>
    <row r="71" spans="1:3">
      <c r="A71" t="s">
        <v>156</v>
      </c>
      <c r="B71">
        <v>60</v>
      </c>
      <c r="C71">
        <v>-0.42075000000000007</v>
      </c>
    </row>
    <row r="72" spans="1:3">
      <c r="A72" t="s">
        <v>157</v>
      </c>
      <c r="B72">
        <v>80</v>
      </c>
      <c r="C72">
        <v>0.42162500000000003</v>
      </c>
    </row>
    <row r="73" spans="1:3">
      <c r="A73" t="s">
        <v>158</v>
      </c>
      <c r="B73">
        <v>100</v>
      </c>
      <c r="C73">
        <v>0.12612499999999999</v>
      </c>
    </row>
    <row r="74" spans="1:3">
      <c r="A74" t="s">
        <v>159</v>
      </c>
      <c r="B74">
        <v>120</v>
      </c>
      <c r="C74">
        <v>0.43325000000000002</v>
      </c>
    </row>
    <row r="75" spans="1:3">
      <c r="A75" t="s">
        <v>160</v>
      </c>
      <c r="B75">
        <v>140</v>
      </c>
      <c r="C75">
        <v>1.2499999999999735E-4</v>
      </c>
    </row>
    <row r="76" spans="1:3">
      <c r="A76" t="s">
        <v>161</v>
      </c>
      <c r="B76">
        <v>160</v>
      </c>
      <c r="C76">
        <v>-0.42750000000000005</v>
      </c>
    </row>
    <row r="77" spans="1:3">
      <c r="A77" t="s">
        <v>162</v>
      </c>
      <c r="B77">
        <v>180</v>
      </c>
      <c r="C77">
        <v>-0.105625</v>
      </c>
    </row>
    <row r="78" spans="1:3">
      <c r="A78" t="s">
        <v>163</v>
      </c>
      <c r="B78">
        <v>200</v>
      </c>
      <c r="C78">
        <v>-0.46275000000000005</v>
      </c>
    </row>
    <row r="79" spans="1:3">
      <c r="A79" t="s">
        <v>164</v>
      </c>
      <c r="B79">
        <v>220</v>
      </c>
      <c r="C79">
        <v>0.19024999999999997</v>
      </c>
    </row>
    <row r="80" spans="1:3">
      <c r="A80" t="s">
        <v>433</v>
      </c>
      <c r="B80">
        <v>20</v>
      </c>
      <c r="C80">
        <v>0.13037500000000002</v>
      </c>
    </row>
    <row r="81" spans="1:3">
      <c r="A81" t="s">
        <v>292</v>
      </c>
      <c r="B81">
        <v>40</v>
      </c>
      <c r="C81">
        <v>0.34887500000000005</v>
      </c>
    </row>
    <row r="82" spans="1:3">
      <c r="A82" t="s">
        <v>434</v>
      </c>
      <c r="B82">
        <v>60</v>
      </c>
      <c r="C82">
        <v>-0.14024999999999999</v>
      </c>
    </row>
    <row r="83" spans="1:3">
      <c r="A83" t="s">
        <v>293</v>
      </c>
      <c r="B83">
        <v>80</v>
      </c>
      <c r="C83">
        <v>0.10562499999999994</v>
      </c>
    </row>
    <row r="84" spans="1:3">
      <c r="A84" t="s">
        <v>435</v>
      </c>
      <c r="B84">
        <v>100</v>
      </c>
      <c r="C84">
        <v>0.21112499999999995</v>
      </c>
    </row>
    <row r="85" spans="1:3">
      <c r="A85" t="s">
        <v>294</v>
      </c>
      <c r="B85">
        <v>120</v>
      </c>
      <c r="C85">
        <v>-7.375000000000043E-3</v>
      </c>
    </row>
    <row r="86" spans="1:3">
      <c r="A86" t="s">
        <v>438</v>
      </c>
      <c r="B86">
        <v>20</v>
      </c>
      <c r="C86">
        <v>-1.2250000000000049E-2</v>
      </c>
    </row>
    <row r="87" spans="1:3">
      <c r="A87" t="s">
        <v>296</v>
      </c>
      <c r="B87">
        <v>40</v>
      </c>
      <c r="C87">
        <v>-2.1250000000000036E-2</v>
      </c>
    </row>
    <row r="88" spans="1:3">
      <c r="A88" t="s">
        <v>439</v>
      </c>
      <c r="B88">
        <v>60</v>
      </c>
      <c r="C88">
        <v>0.11187499999999999</v>
      </c>
    </row>
    <row r="89" spans="1:3">
      <c r="A89" t="s">
        <v>295</v>
      </c>
      <c r="B89">
        <v>80</v>
      </c>
      <c r="C89">
        <v>0.13900000000000001</v>
      </c>
    </row>
    <row r="90" spans="1:3">
      <c r="A90" t="s">
        <v>440</v>
      </c>
      <c r="B90">
        <v>100</v>
      </c>
      <c r="C90">
        <v>0.11050000000000004</v>
      </c>
    </row>
    <row r="91" spans="1:3">
      <c r="A91" t="s">
        <v>297</v>
      </c>
      <c r="B91">
        <v>120</v>
      </c>
      <c r="C91">
        <v>2.9625000000000058E-2</v>
      </c>
    </row>
    <row r="92" spans="1:3">
      <c r="A92" t="s">
        <v>441</v>
      </c>
      <c r="B92">
        <v>140</v>
      </c>
      <c r="C92">
        <v>3.7500000000000532E-3</v>
      </c>
    </row>
    <row r="93" spans="1:3">
      <c r="A93" t="s">
        <v>298</v>
      </c>
      <c r="B93">
        <v>160</v>
      </c>
      <c r="C93">
        <v>-8.6624999999999994E-2</v>
      </c>
    </row>
    <row r="94" spans="1:3">
      <c r="A94" t="s">
        <v>442</v>
      </c>
      <c r="B94">
        <v>180</v>
      </c>
      <c r="C94">
        <v>3.6624999999999998E-2</v>
      </c>
    </row>
    <row r="95" spans="1:3">
      <c r="A95" t="s">
        <v>299</v>
      </c>
      <c r="B95">
        <v>200</v>
      </c>
      <c r="C95">
        <v>-8.8750000000000114E-3</v>
      </c>
    </row>
    <row r="96" spans="1:3">
      <c r="A96" t="s">
        <v>443</v>
      </c>
      <c r="B96">
        <v>220</v>
      </c>
      <c r="C96">
        <v>-0.24862500000000004</v>
      </c>
    </row>
    <row r="97" spans="1:3">
      <c r="A97" t="s">
        <v>300</v>
      </c>
      <c r="B97">
        <v>240</v>
      </c>
      <c r="C97">
        <v>-0.24737499999999998</v>
      </c>
    </row>
    <row r="98" spans="1:3">
      <c r="A98" t="s">
        <v>525</v>
      </c>
      <c r="B98">
        <v>260</v>
      </c>
      <c r="C98">
        <v>-0.395625</v>
      </c>
    </row>
    <row r="99" spans="1:3">
      <c r="A99" t="s">
        <v>444</v>
      </c>
      <c r="B99">
        <v>20</v>
      </c>
      <c r="C99">
        <v>0.32100000000000006</v>
      </c>
    </row>
    <row r="100" spans="1:3">
      <c r="A100" t="s">
        <v>301</v>
      </c>
      <c r="B100">
        <v>40</v>
      </c>
      <c r="C100">
        <v>0.175625</v>
      </c>
    </row>
    <row r="101" spans="1:3">
      <c r="A101" t="s">
        <v>445</v>
      </c>
      <c r="B101">
        <v>60</v>
      </c>
      <c r="C101">
        <v>9.3749999999999997E-3</v>
      </c>
    </row>
    <row r="102" spans="1:3">
      <c r="A102" t="s">
        <v>302</v>
      </c>
      <c r="B102">
        <v>80</v>
      </c>
      <c r="C102">
        <v>-6.3249999999999987E-2</v>
      </c>
    </row>
    <row r="103" spans="1:3">
      <c r="A103" t="s">
        <v>446</v>
      </c>
      <c r="B103">
        <v>100</v>
      </c>
      <c r="C103">
        <v>-0.32600000000000001</v>
      </c>
    </row>
    <row r="104" spans="1:3">
      <c r="A104" t="s">
        <v>303</v>
      </c>
      <c r="B104">
        <v>120</v>
      </c>
      <c r="C104">
        <v>-0.20099999999999998</v>
      </c>
    </row>
    <row r="105" spans="1:3">
      <c r="A105" t="s">
        <v>447</v>
      </c>
      <c r="B105">
        <v>140</v>
      </c>
      <c r="C105">
        <v>-0.16262500000000002</v>
      </c>
    </row>
    <row r="106" spans="1:3">
      <c r="A106" t="s">
        <v>304</v>
      </c>
      <c r="B106">
        <v>160</v>
      </c>
      <c r="C106">
        <v>-0.156</v>
      </c>
    </row>
    <row r="107" spans="1:3">
      <c r="A107" t="s">
        <v>448</v>
      </c>
      <c r="B107">
        <v>180</v>
      </c>
      <c r="C107">
        <v>-6.5874999999999989E-2</v>
      </c>
    </row>
    <row r="108" spans="1:3">
      <c r="A108" t="s">
        <v>305</v>
      </c>
      <c r="B108">
        <v>200</v>
      </c>
      <c r="C108">
        <v>-0.10837500000000003</v>
      </c>
    </row>
    <row r="109" spans="1:3">
      <c r="A109" t="s">
        <v>449</v>
      </c>
      <c r="B109">
        <v>220</v>
      </c>
      <c r="C109">
        <v>-5.4624999999999993E-2</v>
      </c>
    </row>
    <row r="110" spans="1:3">
      <c r="A110" t="s">
        <v>306</v>
      </c>
      <c r="B110">
        <v>240</v>
      </c>
      <c r="C110">
        <v>-3.2874999999999988E-2</v>
      </c>
    </row>
    <row r="111" spans="1:3">
      <c r="A111" t="s">
        <v>450</v>
      </c>
      <c r="B111">
        <v>260</v>
      </c>
      <c r="C111">
        <v>-8.5125000000000006E-2</v>
      </c>
    </row>
    <row r="112" spans="1:3">
      <c r="A112" t="s">
        <v>307</v>
      </c>
      <c r="B112">
        <v>280</v>
      </c>
      <c r="C112">
        <v>5.0250000000000017E-2</v>
      </c>
    </row>
    <row r="113" spans="1:3">
      <c r="A113" t="s">
        <v>451</v>
      </c>
      <c r="B113">
        <v>300</v>
      </c>
      <c r="C113">
        <v>-7.1250000000000008E-2</v>
      </c>
    </row>
    <row r="114" spans="1:3">
      <c r="A114" t="s">
        <v>308</v>
      </c>
      <c r="B114">
        <v>320</v>
      </c>
      <c r="C114">
        <v>-8.3000000000000004E-2</v>
      </c>
    </row>
    <row r="115" spans="1:3">
      <c r="A115" t="s">
        <v>452</v>
      </c>
      <c r="B115">
        <v>340</v>
      </c>
      <c r="C115">
        <v>-3.0499999999999992E-2</v>
      </c>
    </row>
    <row r="116" spans="1:3">
      <c r="A116" t="s">
        <v>309</v>
      </c>
      <c r="B116">
        <v>360</v>
      </c>
      <c r="C116">
        <v>-2.5250000000000015E-2</v>
      </c>
    </row>
    <row r="117" spans="1:3">
      <c r="A117" t="s">
        <v>523</v>
      </c>
      <c r="B117">
        <v>380</v>
      </c>
      <c r="C117">
        <v>5.7124999999999995E-2</v>
      </c>
    </row>
    <row r="118" spans="1:3">
      <c r="A118" t="s">
        <v>453</v>
      </c>
      <c r="B118">
        <v>20</v>
      </c>
      <c r="C118">
        <v>0.11512500000000006</v>
      </c>
    </row>
    <row r="119" spans="1:3">
      <c r="A119" t="s">
        <v>312</v>
      </c>
      <c r="B119">
        <v>40</v>
      </c>
      <c r="C119">
        <v>-5.0875000000000004E-2</v>
      </c>
    </row>
    <row r="120" spans="1:3">
      <c r="A120" t="s">
        <v>454</v>
      </c>
      <c r="B120">
        <v>60</v>
      </c>
      <c r="C120">
        <v>-0.13187499999999996</v>
      </c>
    </row>
    <row r="121" spans="1:3">
      <c r="A121" t="s">
        <v>310</v>
      </c>
      <c r="B121">
        <v>80</v>
      </c>
      <c r="C121">
        <v>-8.3749999999999991E-2</v>
      </c>
    </row>
    <row r="122" spans="1:3">
      <c r="A122" t="s">
        <v>455</v>
      </c>
      <c r="B122">
        <v>100</v>
      </c>
      <c r="C122">
        <v>-0.22725000000000004</v>
      </c>
    </row>
    <row r="123" spans="1:3">
      <c r="A123" t="s">
        <v>311</v>
      </c>
      <c r="B123">
        <v>120</v>
      </c>
      <c r="C123">
        <v>-0.10087499999999998</v>
      </c>
    </row>
    <row r="124" spans="1:3">
      <c r="A124" t="s">
        <v>456</v>
      </c>
      <c r="B124">
        <v>140</v>
      </c>
      <c r="C124">
        <v>-0.13162500000000002</v>
      </c>
    </row>
    <row r="125" spans="1:3">
      <c r="A125" t="s">
        <v>313</v>
      </c>
      <c r="B125">
        <v>160</v>
      </c>
      <c r="C125">
        <v>-3.125E-2</v>
      </c>
    </row>
    <row r="126" spans="1:3">
      <c r="A126" t="s">
        <v>457</v>
      </c>
      <c r="B126">
        <v>180</v>
      </c>
      <c r="C126">
        <v>-4.0375000000000008E-2</v>
      </c>
    </row>
    <row r="127" spans="1:3">
      <c r="A127" t="s">
        <v>314</v>
      </c>
      <c r="B127">
        <v>200</v>
      </c>
      <c r="C127">
        <v>-5.5625000000000001E-2</v>
      </c>
    </row>
    <row r="128" spans="1:3">
      <c r="A128" t="s">
        <v>458</v>
      </c>
      <c r="B128">
        <v>220</v>
      </c>
      <c r="C128">
        <v>4.1999999999999996E-2</v>
      </c>
    </row>
    <row r="129" spans="1:3">
      <c r="A129" t="s">
        <v>315</v>
      </c>
      <c r="B129">
        <v>240</v>
      </c>
      <c r="C129">
        <v>9.9624999999999991E-2</v>
      </c>
    </row>
    <row r="130" spans="1:3">
      <c r="A130" t="s">
        <v>459</v>
      </c>
      <c r="B130">
        <v>260</v>
      </c>
      <c r="C130">
        <v>8.7250000000000008E-2</v>
      </c>
    </row>
    <row r="131" spans="1:3">
      <c r="A131" t="s">
        <v>316</v>
      </c>
      <c r="B131">
        <v>280</v>
      </c>
      <c r="C131">
        <v>0.13212499999999999</v>
      </c>
    </row>
    <row r="132" spans="1:3">
      <c r="A132" t="s">
        <v>460</v>
      </c>
      <c r="B132">
        <v>300</v>
      </c>
      <c r="C132">
        <v>2.250000000000001E-2</v>
      </c>
    </row>
    <row r="133" spans="1:3">
      <c r="A133" t="s">
        <v>317</v>
      </c>
      <c r="B133">
        <v>320</v>
      </c>
      <c r="C133">
        <v>1.3750000000000017E-2</v>
      </c>
    </row>
    <row r="134" spans="1:3">
      <c r="A134" t="s">
        <v>461</v>
      </c>
      <c r="B134">
        <v>340</v>
      </c>
      <c r="C134">
        <v>-5.425E-2</v>
      </c>
    </row>
    <row r="135" spans="1:3">
      <c r="A135" t="s">
        <v>318</v>
      </c>
      <c r="B135">
        <v>360</v>
      </c>
      <c r="C135">
        <v>-5.4499999999999993E-2</v>
      </c>
    </row>
    <row r="136" spans="1:3">
      <c r="A136" t="s">
        <v>462</v>
      </c>
      <c r="B136">
        <v>380</v>
      </c>
      <c r="C136">
        <v>6.874999999999987E-3</v>
      </c>
    </row>
    <row r="137" spans="1:3">
      <c r="A137" t="s">
        <v>324</v>
      </c>
      <c r="B137">
        <v>400</v>
      </c>
      <c r="C137">
        <v>-6.1374999999999999E-2</v>
      </c>
    </row>
    <row r="138" spans="1:3">
      <c r="A138" t="s">
        <v>463</v>
      </c>
      <c r="B138">
        <v>420</v>
      </c>
      <c r="C138">
        <v>-3.6125000000000004E-2</v>
      </c>
    </row>
    <row r="139" spans="1:3">
      <c r="A139" t="s">
        <v>325</v>
      </c>
      <c r="B139">
        <v>440</v>
      </c>
      <c r="C139">
        <v>-9.6375000000000002E-2</v>
      </c>
    </row>
    <row r="140" spans="1:3">
      <c r="A140" t="s">
        <v>464</v>
      </c>
      <c r="B140">
        <v>460</v>
      </c>
      <c r="C140">
        <v>-0.11412499999999999</v>
      </c>
    </row>
    <row r="141" spans="1:3">
      <c r="A141" t="s">
        <v>326</v>
      </c>
      <c r="B141">
        <v>480</v>
      </c>
      <c r="C141">
        <v>-9.7249999999999989E-2</v>
      </c>
    </row>
    <row r="142" spans="1:3">
      <c r="A142" t="s">
        <v>465</v>
      </c>
      <c r="B142">
        <v>20</v>
      </c>
      <c r="C142">
        <v>-2.0000000000000018E-2</v>
      </c>
    </row>
    <row r="143" spans="1:3">
      <c r="A143" t="s">
        <v>327</v>
      </c>
      <c r="B143">
        <v>40</v>
      </c>
      <c r="C143">
        <v>-3.3749999999999988E-2</v>
      </c>
    </row>
    <row r="144" spans="1:3">
      <c r="A144" t="s">
        <v>466</v>
      </c>
      <c r="B144">
        <v>60</v>
      </c>
      <c r="C144">
        <v>-0.113625</v>
      </c>
    </row>
    <row r="145" spans="1:3">
      <c r="A145" t="s">
        <v>328</v>
      </c>
      <c r="B145">
        <v>80</v>
      </c>
      <c r="C145">
        <v>-0.16950000000000004</v>
      </c>
    </row>
    <row r="146" spans="1:3">
      <c r="A146" t="s">
        <v>467</v>
      </c>
      <c r="B146">
        <v>100</v>
      </c>
      <c r="C146">
        <v>-5.3749999999999964E-2</v>
      </c>
    </row>
    <row r="147" spans="1:3">
      <c r="A147" t="s">
        <v>329</v>
      </c>
      <c r="B147">
        <v>120</v>
      </c>
      <c r="C147">
        <v>-9.4250000000000014E-2</v>
      </c>
    </row>
    <row r="148" spans="1:3">
      <c r="A148" t="s">
        <v>468</v>
      </c>
      <c r="B148">
        <v>140</v>
      </c>
      <c r="C148">
        <v>-0.11587499999999999</v>
      </c>
    </row>
    <row r="149" spans="1:3">
      <c r="A149" t="s">
        <v>330</v>
      </c>
      <c r="B149">
        <v>160</v>
      </c>
      <c r="C149">
        <v>-0.16824999999999998</v>
      </c>
    </row>
    <row r="150" spans="1:3">
      <c r="A150" t="s">
        <v>469</v>
      </c>
      <c r="B150">
        <v>180</v>
      </c>
      <c r="C150">
        <v>-0.15575</v>
      </c>
    </row>
    <row r="151" spans="1:3">
      <c r="A151" t="s">
        <v>331</v>
      </c>
      <c r="B151">
        <v>200</v>
      </c>
      <c r="C151">
        <v>-0.12337499999999998</v>
      </c>
    </row>
    <row r="152" spans="1:3">
      <c r="A152" t="s">
        <v>470</v>
      </c>
      <c r="B152">
        <v>220</v>
      </c>
      <c r="C152">
        <v>-0.13800000000000001</v>
      </c>
    </row>
    <row r="153" spans="1:3">
      <c r="A153" t="s">
        <v>332</v>
      </c>
      <c r="B153">
        <v>240</v>
      </c>
      <c r="C153">
        <v>-9.1249999999999984E-2</v>
      </c>
    </row>
    <row r="154" spans="1:3">
      <c r="A154" t="s">
        <v>471</v>
      </c>
      <c r="B154">
        <v>260</v>
      </c>
      <c r="C154">
        <v>-4.9625000000000002E-2</v>
      </c>
    </row>
    <row r="155" spans="1:3">
      <c r="A155" t="s">
        <v>333</v>
      </c>
      <c r="B155">
        <v>280</v>
      </c>
      <c r="C155">
        <v>8.2500000000000021E-3</v>
      </c>
    </row>
    <row r="156" spans="1:3">
      <c r="A156" t="s">
        <v>472</v>
      </c>
      <c r="B156">
        <v>300</v>
      </c>
      <c r="C156">
        <v>9.9999999999999992E-2</v>
      </c>
    </row>
    <row r="157" spans="1:3">
      <c r="A157" t="s">
        <v>334</v>
      </c>
      <c r="B157">
        <v>320</v>
      </c>
      <c r="C157">
        <v>0.10262499999999999</v>
      </c>
    </row>
    <row r="158" spans="1:3">
      <c r="A158" t="s">
        <v>473</v>
      </c>
      <c r="B158">
        <v>340</v>
      </c>
      <c r="C158">
        <v>5.2500000000000012E-2</v>
      </c>
    </row>
    <row r="159" spans="1:3">
      <c r="A159" t="s">
        <v>335</v>
      </c>
      <c r="B159">
        <v>360</v>
      </c>
      <c r="C159">
        <v>6.0749999999999992E-2</v>
      </c>
    </row>
    <row r="160" spans="1:3">
      <c r="A160" t="s">
        <v>474</v>
      </c>
      <c r="B160">
        <v>380</v>
      </c>
      <c r="C160">
        <v>-9.9999999999999863E-3</v>
      </c>
    </row>
    <row r="161" spans="1:3">
      <c r="A161" t="s">
        <v>336</v>
      </c>
      <c r="B161">
        <v>400</v>
      </c>
      <c r="C161">
        <v>-3.4749999999999989E-2</v>
      </c>
    </row>
    <row r="162" spans="1:3">
      <c r="A162" t="s">
        <v>475</v>
      </c>
      <c r="B162">
        <v>420</v>
      </c>
      <c r="C162">
        <v>1.2499999999999955E-3</v>
      </c>
    </row>
    <row r="163" spans="1:3">
      <c r="A163" t="s">
        <v>337</v>
      </c>
      <c r="B163">
        <v>440</v>
      </c>
      <c r="C163">
        <v>-4.2999999999999997E-2</v>
      </c>
    </row>
    <row r="164" spans="1:3">
      <c r="A164" t="s">
        <v>476</v>
      </c>
      <c r="B164">
        <v>20</v>
      </c>
      <c r="C164">
        <v>5.2374999999999991E-2</v>
      </c>
    </row>
    <row r="165" spans="1:3">
      <c r="A165" t="s">
        <v>338</v>
      </c>
      <c r="B165">
        <v>40</v>
      </c>
      <c r="C165">
        <v>5.3999999999999979E-2</v>
      </c>
    </row>
    <row r="166" spans="1:3">
      <c r="A166" t="s">
        <v>477</v>
      </c>
      <c r="B166">
        <v>60</v>
      </c>
      <c r="C166">
        <v>-0.16625000000000001</v>
      </c>
    </row>
    <row r="167" spans="1:3">
      <c r="A167" t="s">
        <v>339</v>
      </c>
      <c r="B167">
        <v>80</v>
      </c>
      <c r="C167">
        <v>-3.5250000000000004E-2</v>
      </c>
    </row>
    <row r="168" spans="1:3">
      <c r="A168" t="s">
        <v>478</v>
      </c>
      <c r="B168">
        <v>100</v>
      </c>
      <c r="C168">
        <v>-7.8749999999999879E-3</v>
      </c>
    </row>
    <row r="169" spans="1:3">
      <c r="A169" t="s">
        <v>340</v>
      </c>
      <c r="B169">
        <v>120</v>
      </c>
      <c r="C169">
        <v>0.10812500000000003</v>
      </c>
    </row>
    <row r="170" spans="1:3">
      <c r="A170" t="s">
        <v>479</v>
      </c>
      <c r="B170">
        <v>140</v>
      </c>
      <c r="C170">
        <v>3.2125000000000001E-2</v>
      </c>
    </row>
    <row r="171" spans="1:3">
      <c r="A171" t="s">
        <v>341</v>
      </c>
      <c r="B171">
        <v>160</v>
      </c>
      <c r="C171">
        <v>0.15687500000000001</v>
      </c>
    </row>
    <row r="172" spans="1:3">
      <c r="A172" t="s">
        <v>480</v>
      </c>
      <c r="B172">
        <v>180</v>
      </c>
      <c r="C172">
        <v>0.11099999999999999</v>
      </c>
    </row>
    <row r="173" spans="1:3">
      <c r="A173" t="s">
        <v>342</v>
      </c>
      <c r="B173">
        <v>200</v>
      </c>
      <c r="C173">
        <v>-3.5000000000000144E-3</v>
      </c>
    </row>
    <row r="174" spans="1:3">
      <c r="A174" t="s">
        <v>481</v>
      </c>
      <c r="B174">
        <v>220</v>
      </c>
      <c r="C174">
        <v>5.5874999999999987E-2</v>
      </c>
    </row>
    <row r="175" spans="1:3">
      <c r="A175" t="s">
        <v>343</v>
      </c>
      <c r="B175">
        <v>240</v>
      </c>
      <c r="C175">
        <v>-0.12574999999999997</v>
      </c>
    </row>
    <row r="176" spans="1:3">
      <c r="A176" t="s">
        <v>482</v>
      </c>
      <c r="B176">
        <v>260</v>
      </c>
      <c r="C176">
        <v>-6.2375000000000028E-2</v>
      </c>
    </row>
    <row r="177" spans="1:3">
      <c r="A177" t="s">
        <v>344</v>
      </c>
      <c r="B177">
        <v>280</v>
      </c>
      <c r="C177">
        <v>1.8624999999999982E-2</v>
      </c>
    </row>
    <row r="178" spans="1:3">
      <c r="A178" t="s">
        <v>483</v>
      </c>
      <c r="B178">
        <v>300</v>
      </c>
      <c r="C178">
        <v>1.3750000000000017E-2</v>
      </c>
    </row>
    <row r="179" spans="1:3">
      <c r="A179" t="s">
        <v>345</v>
      </c>
      <c r="B179">
        <v>320</v>
      </c>
      <c r="C179">
        <v>3.0749999999999965E-2</v>
      </c>
    </row>
    <row r="180" spans="1:3">
      <c r="A180" t="s">
        <v>484</v>
      </c>
      <c r="B180">
        <v>340</v>
      </c>
      <c r="C180">
        <v>-2.437499999999999E-2</v>
      </c>
    </row>
    <row r="181" spans="1:3">
      <c r="A181" t="s">
        <v>346</v>
      </c>
      <c r="B181">
        <v>360</v>
      </c>
      <c r="C181">
        <v>-0.11112499999999996</v>
      </c>
    </row>
    <row r="182" spans="1:3">
      <c r="A182" t="s">
        <v>485</v>
      </c>
      <c r="B182">
        <v>380</v>
      </c>
      <c r="C182">
        <v>-0.191</v>
      </c>
    </row>
    <row r="183" spans="1:3">
      <c r="A183" t="s">
        <v>347</v>
      </c>
      <c r="B183">
        <v>400</v>
      </c>
      <c r="C183">
        <v>-0.21325</v>
      </c>
    </row>
    <row r="184" spans="1:3">
      <c r="A184" t="s">
        <v>486</v>
      </c>
      <c r="B184">
        <v>420</v>
      </c>
      <c r="C184">
        <v>-0.17674999999999999</v>
      </c>
    </row>
    <row r="185" spans="1:3">
      <c r="A185" t="s">
        <v>348</v>
      </c>
      <c r="B185">
        <v>440</v>
      </c>
      <c r="C185">
        <v>-0.16175</v>
      </c>
    </row>
    <row r="186" spans="1:3">
      <c r="A186" t="s">
        <v>524</v>
      </c>
      <c r="B186">
        <v>460</v>
      </c>
      <c r="C186">
        <v>-3.7375000000000005E-2</v>
      </c>
    </row>
    <row r="187" spans="1:3">
      <c r="A187" t="s">
        <v>487</v>
      </c>
      <c r="B187">
        <v>20</v>
      </c>
      <c r="C187">
        <v>-2.1249999999999991E-2</v>
      </c>
    </row>
    <row r="188" spans="1:3">
      <c r="A188" t="s">
        <v>349</v>
      </c>
      <c r="B188">
        <v>40</v>
      </c>
      <c r="C188">
        <v>2.0000000000000018E-3</v>
      </c>
    </row>
    <row r="189" spans="1:3">
      <c r="A189" t="s">
        <v>488</v>
      </c>
      <c r="B189">
        <v>60</v>
      </c>
      <c r="C189">
        <v>-3.2125000000000001E-2</v>
      </c>
    </row>
    <row r="190" spans="1:3">
      <c r="A190" t="s">
        <v>350</v>
      </c>
      <c r="B190">
        <v>80</v>
      </c>
      <c r="C190">
        <v>-8.6999999999999994E-2</v>
      </c>
    </row>
    <row r="191" spans="1:3">
      <c r="A191" t="s">
        <v>489</v>
      </c>
      <c r="B191">
        <v>100</v>
      </c>
      <c r="C191">
        <v>2.6124999999999999E-2</v>
      </c>
    </row>
    <row r="192" spans="1:3">
      <c r="A192" t="s">
        <v>351</v>
      </c>
      <c r="B192">
        <v>120</v>
      </c>
      <c r="C192">
        <v>-3.3749999999999948E-3</v>
      </c>
    </row>
    <row r="193" spans="1:3">
      <c r="A193" t="s">
        <v>490</v>
      </c>
      <c r="B193">
        <v>140</v>
      </c>
      <c r="C193">
        <v>5.0249999999999996E-2</v>
      </c>
    </row>
    <row r="194" spans="1:3">
      <c r="A194" t="s">
        <v>352</v>
      </c>
      <c r="B194">
        <v>160</v>
      </c>
      <c r="C194">
        <v>5.8249999999999982E-2</v>
      </c>
    </row>
    <row r="195" spans="1:3">
      <c r="A195" t="s">
        <v>491</v>
      </c>
      <c r="B195">
        <v>180</v>
      </c>
      <c r="C195">
        <v>-4.2750000000000024E-2</v>
      </c>
    </row>
    <row r="196" spans="1:3">
      <c r="A196" t="s">
        <v>353</v>
      </c>
      <c r="B196">
        <v>200</v>
      </c>
      <c r="C196">
        <v>5.8624999999999969E-2</v>
      </c>
    </row>
    <row r="197" spans="1:3">
      <c r="A197" t="s">
        <v>492</v>
      </c>
      <c r="B197">
        <v>220</v>
      </c>
      <c r="C197">
        <v>9.375E-2</v>
      </c>
    </row>
    <row r="198" spans="1:3">
      <c r="A198" t="s">
        <v>354</v>
      </c>
      <c r="B198">
        <v>240</v>
      </c>
      <c r="C198">
        <v>1.3375000000000003E-2</v>
      </c>
    </row>
    <row r="199" spans="1:3">
      <c r="A199" t="s">
        <v>493</v>
      </c>
      <c r="B199">
        <v>260</v>
      </c>
      <c r="C199">
        <v>3.5625000000000018E-2</v>
      </c>
    </row>
    <row r="200" spans="1:3">
      <c r="A200" t="s">
        <v>355</v>
      </c>
      <c r="B200">
        <v>280</v>
      </c>
      <c r="C200">
        <v>-0.10024999999999999</v>
      </c>
    </row>
    <row r="201" spans="1:3">
      <c r="A201" t="s">
        <v>494</v>
      </c>
      <c r="B201">
        <v>300</v>
      </c>
      <c r="C201">
        <v>-0.10637500000000003</v>
      </c>
    </row>
    <row r="202" spans="1:3">
      <c r="A202" t="s">
        <v>356</v>
      </c>
      <c r="B202">
        <v>320</v>
      </c>
      <c r="C202">
        <v>-8.750000000000036E-4</v>
      </c>
    </row>
    <row r="203" spans="1:3">
      <c r="A203" t="s">
        <v>495</v>
      </c>
      <c r="B203">
        <v>340</v>
      </c>
      <c r="C203">
        <v>-1.5874999999999993E-2</v>
      </c>
    </row>
    <row r="204" spans="1:3">
      <c r="A204" t="s">
        <v>357</v>
      </c>
      <c r="B204">
        <v>360</v>
      </c>
      <c r="C204">
        <v>-0.106375</v>
      </c>
    </row>
    <row r="205" spans="1:3">
      <c r="A205" t="s">
        <v>496</v>
      </c>
      <c r="B205">
        <v>380</v>
      </c>
      <c r="C205">
        <v>-0.13937499999999997</v>
      </c>
    </row>
    <row r="206" spans="1:3">
      <c r="A206" t="s">
        <v>358</v>
      </c>
      <c r="B206">
        <v>400</v>
      </c>
      <c r="C206">
        <v>-9.9499999999999991E-2</v>
      </c>
    </row>
    <row r="207" spans="1:3">
      <c r="A207" t="s">
        <v>497</v>
      </c>
      <c r="B207">
        <v>420</v>
      </c>
      <c r="C207">
        <v>-8.9750000000000024E-2</v>
      </c>
    </row>
    <row r="208" spans="1:3">
      <c r="A208" t="s">
        <v>359</v>
      </c>
      <c r="B208">
        <v>440</v>
      </c>
      <c r="C208">
        <v>7.0000000000000062E-3</v>
      </c>
    </row>
    <row r="209" spans="1:3">
      <c r="A209" t="s">
        <v>498</v>
      </c>
      <c r="B209">
        <v>460</v>
      </c>
      <c r="C209">
        <v>-6.0000000000000053E-3</v>
      </c>
    </row>
    <row r="210" spans="1:3">
      <c r="A210" t="s">
        <v>360</v>
      </c>
      <c r="B210">
        <v>480</v>
      </c>
      <c r="C210">
        <v>-5.0374999999999989E-2</v>
      </c>
    </row>
    <row r="211" spans="1:3">
      <c r="A211" t="s">
        <v>499</v>
      </c>
      <c r="B211">
        <v>500</v>
      </c>
      <c r="C211">
        <v>-0.06</v>
      </c>
    </row>
    <row r="212" spans="1:3">
      <c r="A212" t="s">
        <v>361</v>
      </c>
      <c r="B212">
        <v>520</v>
      </c>
      <c r="C212">
        <v>-3.750000000000031E-4</v>
      </c>
    </row>
    <row r="213" spans="1:3">
      <c r="A213" t="s">
        <v>500</v>
      </c>
      <c r="B213">
        <v>540</v>
      </c>
      <c r="C213">
        <v>-2.7874999999999994E-2</v>
      </c>
    </row>
    <row r="214" spans="1:3">
      <c r="A214" t="s">
        <v>362</v>
      </c>
      <c r="B214">
        <v>560</v>
      </c>
      <c r="C214">
        <v>-1.8249999999999999E-2</v>
      </c>
    </row>
    <row r="215" spans="1:3">
      <c r="A215" t="s">
        <v>501</v>
      </c>
      <c r="B215">
        <v>20</v>
      </c>
      <c r="C215">
        <v>8.8250000000000009E-2</v>
      </c>
    </row>
    <row r="216" spans="1:3">
      <c r="A216" t="s">
        <v>363</v>
      </c>
      <c r="B216">
        <v>40</v>
      </c>
      <c r="C216">
        <v>0.12925</v>
      </c>
    </row>
    <row r="217" spans="1:3">
      <c r="A217" t="s">
        <v>502</v>
      </c>
      <c r="B217">
        <v>60</v>
      </c>
      <c r="C217">
        <v>-1.7375000000000008E-2</v>
      </c>
    </row>
    <row r="218" spans="1:3">
      <c r="A218" t="s">
        <v>365</v>
      </c>
      <c r="B218">
        <v>80</v>
      </c>
      <c r="C218">
        <v>0.11274999999999999</v>
      </c>
    </row>
    <row r="219" spans="1:3">
      <c r="A219" t="s">
        <v>503</v>
      </c>
      <c r="B219">
        <v>100</v>
      </c>
      <c r="C219">
        <v>4.7999999999999973E-2</v>
      </c>
    </row>
    <row r="220" spans="1:3">
      <c r="A220" t="s">
        <v>364</v>
      </c>
      <c r="B220">
        <v>120</v>
      </c>
      <c r="C220">
        <v>6.1624999999999999E-2</v>
      </c>
    </row>
    <row r="221" spans="1:3">
      <c r="A221" t="s">
        <v>504</v>
      </c>
      <c r="B221">
        <v>140</v>
      </c>
      <c r="C221">
        <v>-0.24787499999999998</v>
      </c>
    </row>
    <row r="222" spans="1:3">
      <c r="A222" t="s">
        <v>366</v>
      </c>
      <c r="B222">
        <v>160</v>
      </c>
      <c r="C222">
        <v>-0.23725000000000002</v>
      </c>
    </row>
    <row r="223" spans="1:3">
      <c r="A223" t="s">
        <v>505</v>
      </c>
      <c r="B223">
        <v>180</v>
      </c>
      <c r="C223">
        <v>-0.13324999999999998</v>
      </c>
    </row>
    <row r="224" spans="1:3">
      <c r="A224" t="s">
        <v>367</v>
      </c>
      <c r="B224">
        <v>200</v>
      </c>
      <c r="C224">
        <v>-0.18312499999999998</v>
      </c>
    </row>
    <row r="225" spans="1:3">
      <c r="A225" t="s">
        <v>506</v>
      </c>
      <c r="B225">
        <v>220</v>
      </c>
      <c r="C225">
        <v>-3.500000000000001E-2</v>
      </c>
    </row>
    <row r="226" spans="1:3">
      <c r="A226" t="s">
        <v>368</v>
      </c>
      <c r="B226">
        <v>240</v>
      </c>
      <c r="C226">
        <v>4.1124999999999988E-2</v>
      </c>
    </row>
    <row r="227" spans="1:3">
      <c r="A227" t="s">
        <v>507</v>
      </c>
      <c r="B227">
        <v>260</v>
      </c>
      <c r="C227">
        <v>1.9124999999999993E-2</v>
      </c>
    </row>
    <row r="228" spans="1:3">
      <c r="A228" t="s">
        <v>369</v>
      </c>
      <c r="B228">
        <v>280</v>
      </c>
      <c r="C228">
        <v>1.5499999999999991E-2</v>
      </c>
    </row>
    <row r="229" spans="1:3">
      <c r="A229" t="s">
        <v>508</v>
      </c>
      <c r="B229">
        <v>300</v>
      </c>
      <c r="C229">
        <v>-6.2124999999999986E-2</v>
      </c>
    </row>
    <row r="230" spans="1:3">
      <c r="A230" t="s">
        <v>370</v>
      </c>
      <c r="B230">
        <v>320</v>
      </c>
      <c r="C230">
        <v>-9.4E-2</v>
      </c>
    </row>
    <row r="231" spans="1:3">
      <c r="A231" t="s">
        <v>509</v>
      </c>
      <c r="B231">
        <v>340</v>
      </c>
      <c r="C231">
        <v>-7.0499999999999993E-2</v>
      </c>
    </row>
    <row r="232" spans="1:3">
      <c r="A232" t="s">
        <v>371</v>
      </c>
      <c r="B232">
        <v>360</v>
      </c>
      <c r="C232">
        <v>-7.1624999999999994E-2</v>
      </c>
    </row>
    <row r="233" spans="1:3">
      <c r="A233" t="s">
        <v>511</v>
      </c>
      <c r="B233">
        <v>20</v>
      </c>
      <c r="C233">
        <v>-6.2875000000000014E-2</v>
      </c>
    </row>
    <row r="234" spans="1:3">
      <c r="A234" t="s">
        <v>372</v>
      </c>
      <c r="B234">
        <v>40</v>
      </c>
      <c r="C234">
        <v>-3.7375000000000026E-2</v>
      </c>
    </row>
    <row r="235" spans="1:3">
      <c r="A235" t="s">
        <v>510</v>
      </c>
      <c r="B235">
        <v>60</v>
      </c>
      <c r="C235">
        <v>-0.22375000000000003</v>
      </c>
    </row>
    <row r="236" spans="1:3">
      <c r="A236" t="s">
        <v>373</v>
      </c>
      <c r="B236">
        <v>80</v>
      </c>
      <c r="C236">
        <v>-0.28275</v>
      </c>
    </row>
    <row r="237" spans="1:3">
      <c r="A237" t="s">
        <v>512</v>
      </c>
      <c r="B237">
        <v>100</v>
      </c>
      <c r="C237">
        <v>-0.14025000000000001</v>
      </c>
    </row>
    <row r="238" spans="1:3">
      <c r="A238" t="s">
        <v>374</v>
      </c>
      <c r="B238">
        <v>120</v>
      </c>
      <c r="C238">
        <v>-0.185</v>
      </c>
    </row>
    <row r="239" spans="1:3">
      <c r="A239" t="s">
        <v>513</v>
      </c>
      <c r="B239">
        <v>140</v>
      </c>
      <c r="C239">
        <v>9.8750000000000331E-3</v>
      </c>
    </row>
    <row r="240" spans="1:3">
      <c r="A240" t="s">
        <v>375</v>
      </c>
      <c r="B240">
        <v>160</v>
      </c>
      <c r="C240">
        <v>1.8374999999999985E-2</v>
      </c>
    </row>
    <row r="241" spans="1:3">
      <c r="A241" t="s">
        <v>514</v>
      </c>
      <c r="B241">
        <v>180</v>
      </c>
      <c r="C241">
        <v>-7.5499999999999984E-2</v>
      </c>
    </row>
    <row r="242" spans="1:3">
      <c r="A242" t="s">
        <v>376</v>
      </c>
      <c r="B242">
        <v>200</v>
      </c>
      <c r="C242">
        <v>-5.6250000000000001E-2</v>
      </c>
    </row>
    <row r="243" spans="1:3">
      <c r="A243" t="s">
        <v>515</v>
      </c>
      <c r="B243">
        <v>20</v>
      </c>
      <c r="C243">
        <v>-7.4750000000000011E-2</v>
      </c>
    </row>
    <row r="244" spans="1:3">
      <c r="A244" t="s">
        <v>377</v>
      </c>
      <c r="B244">
        <v>40</v>
      </c>
      <c r="C244">
        <v>-0.10975000000000001</v>
      </c>
    </row>
    <row r="245" spans="1:3">
      <c r="A245" t="s">
        <v>516</v>
      </c>
      <c r="B245">
        <v>60</v>
      </c>
      <c r="C245">
        <v>-0.170125</v>
      </c>
    </row>
    <row r="246" spans="1:3">
      <c r="A246" t="s">
        <v>378</v>
      </c>
      <c r="B246">
        <v>80</v>
      </c>
      <c r="C246">
        <v>-0.31287500000000001</v>
      </c>
    </row>
    <row r="247" spans="1:3">
      <c r="A247" t="s">
        <v>517</v>
      </c>
      <c r="B247">
        <v>100</v>
      </c>
      <c r="C247">
        <v>-0.20624999999999999</v>
      </c>
    </row>
    <row r="248" spans="1:3">
      <c r="A248" t="s">
        <v>379</v>
      </c>
      <c r="B248">
        <v>120</v>
      </c>
      <c r="C248">
        <v>-0.17124999999999999</v>
      </c>
    </row>
    <row r="249" spans="1:3">
      <c r="A249" t="s">
        <v>521</v>
      </c>
      <c r="B249">
        <v>20</v>
      </c>
      <c r="C249">
        <v>6.5375000000000003E-2</v>
      </c>
    </row>
    <row r="250" spans="1:3">
      <c r="A250" t="s">
        <v>380</v>
      </c>
      <c r="B250">
        <v>40</v>
      </c>
      <c r="C250">
        <v>6.8250000000000005E-2</v>
      </c>
    </row>
    <row r="251" spans="1:3">
      <c r="A251" t="s">
        <v>520</v>
      </c>
      <c r="B251">
        <v>60</v>
      </c>
      <c r="C251">
        <v>-2.6750000000000006E-2</v>
      </c>
    </row>
    <row r="252" spans="1:3">
      <c r="A252" t="s">
        <v>381</v>
      </c>
      <c r="B252">
        <v>80</v>
      </c>
      <c r="C252">
        <v>1.1999999999999966E-2</v>
      </c>
    </row>
    <row r="253" spans="1:3">
      <c r="A253" t="s">
        <v>526</v>
      </c>
      <c r="B253">
        <v>20</v>
      </c>
      <c r="C253">
        <v>3.4624999999999996E-2</v>
      </c>
    </row>
    <row r="254" spans="1:3">
      <c r="A254" t="s">
        <v>382</v>
      </c>
      <c r="B254">
        <v>40</v>
      </c>
      <c r="C254">
        <v>0.123</v>
      </c>
    </row>
    <row r="255" spans="1:3">
      <c r="A255" t="s">
        <v>527</v>
      </c>
      <c r="B255">
        <v>60</v>
      </c>
      <c r="C255">
        <v>-2.4249999999999973E-2</v>
      </c>
    </row>
    <row r="256" spans="1:3">
      <c r="A256" t="s">
        <v>383</v>
      </c>
      <c r="B256">
        <v>80</v>
      </c>
      <c r="C256">
        <v>-0.10275000000000004</v>
      </c>
    </row>
    <row r="257" spans="1:3">
      <c r="A257" t="s">
        <v>528</v>
      </c>
      <c r="B257">
        <v>100</v>
      </c>
      <c r="C257">
        <v>-5.4499999999999993E-2</v>
      </c>
    </row>
    <row r="258" spans="1:3">
      <c r="A258" t="s">
        <v>384</v>
      </c>
      <c r="B258">
        <v>120</v>
      </c>
      <c r="C258">
        <v>-0.199375</v>
      </c>
    </row>
    <row r="259" spans="1:3">
      <c r="A259" t="s">
        <v>529</v>
      </c>
      <c r="B259">
        <v>140</v>
      </c>
      <c r="C259">
        <v>-3.9625000000000021E-2</v>
      </c>
    </row>
    <row r="260" spans="1:3">
      <c r="A260" t="s">
        <v>385</v>
      </c>
      <c r="B260">
        <v>160</v>
      </c>
      <c r="C260">
        <v>-9.7499999999999705E-3</v>
      </c>
    </row>
    <row r="261" spans="1:3">
      <c r="A261" t="s">
        <v>530</v>
      </c>
      <c r="B261">
        <v>180</v>
      </c>
      <c r="C261">
        <v>-0.11237499999999997</v>
      </c>
    </row>
    <row r="262" spans="1:3">
      <c r="A262" t="s">
        <v>386</v>
      </c>
      <c r="B262">
        <v>200</v>
      </c>
      <c r="C262">
        <v>-0.141875</v>
      </c>
    </row>
    <row r="263" spans="1:3">
      <c r="A263" t="s">
        <v>531</v>
      </c>
      <c r="B263">
        <v>220</v>
      </c>
      <c r="C263">
        <v>-0.11074999999999999</v>
      </c>
    </row>
    <row r="264" spans="1:3">
      <c r="A264" t="s">
        <v>387</v>
      </c>
      <c r="B264">
        <v>240</v>
      </c>
      <c r="C264">
        <v>-0.18375000000000002</v>
      </c>
    </row>
    <row r="265" spans="1:3">
      <c r="A265" t="s">
        <v>532</v>
      </c>
      <c r="B265">
        <v>260</v>
      </c>
      <c r="C265">
        <v>-0.15775</v>
      </c>
    </row>
    <row r="266" spans="1:3">
      <c r="A266" t="s">
        <v>388</v>
      </c>
      <c r="B266">
        <v>280</v>
      </c>
      <c r="C266">
        <v>-6.3500000000000001E-2</v>
      </c>
    </row>
    <row r="267" spans="1:3">
      <c r="A267" t="s">
        <v>533</v>
      </c>
      <c r="B267">
        <v>300</v>
      </c>
      <c r="C267">
        <v>-0.11650000000000001</v>
      </c>
    </row>
    <row r="268" spans="1:3">
      <c r="A268" t="s">
        <v>389</v>
      </c>
      <c r="B268">
        <v>320</v>
      </c>
      <c r="C268">
        <v>-7.2125000000000009E-2</v>
      </c>
    </row>
    <row r="269" spans="1:3">
      <c r="A269" t="s">
        <v>534</v>
      </c>
      <c r="B269">
        <v>20</v>
      </c>
      <c r="C269">
        <v>0.12312500000000001</v>
      </c>
    </row>
    <row r="270" spans="1:3">
      <c r="A270" t="s">
        <v>390</v>
      </c>
      <c r="B270">
        <v>40</v>
      </c>
      <c r="C270">
        <v>0.36687500000000001</v>
      </c>
    </row>
    <row r="271" spans="1:3">
      <c r="A271" t="s">
        <v>535</v>
      </c>
      <c r="B271">
        <v>60</v>
      </c>
      <c r="C271">
        <v>6.2875000000000014E-2</v>
      </c>
    </row>
    <row r="272" spans="1:3">
      <c r="A272" t="s">
        <v>391</v>
      </c>
      <c r="B272">
        <v>80</v>
      </c>
      <c r="C272">
        <v>1.1375000000000001E-2</v>
      </c>
    </row>
    <row r="273" spans="1:3">
      <c r="A273" t="s">
        <v>536</v>
      </c>
      <c r="B273">
        <v>100</v>
      </c>
      <c r="C273">
        <v>0.15587499999999999</v>
      </c>
    </row>
    <row r="274" spans="1:3">
      <c r="A274" t="s">
        <v>392</v>
      </c>
      <c r="B274">
        <v>120</v>
      </c>
      <c r="C274">
        <v>-0.14650000000000002</v>
      </c>
    </row>
    <row r="275" spans="1:3">
      <c r="A275" t="s">
        <v>537</v>
      </c>
      <c r="B275">
        <v>140</v>
      </c>
      <c r="C275">
        <v>-3.1749999999999987E-2</v>
      </c>
    </row>
    <row r="276" spans="1:3">
      <c r="A276" t="s">
        <v>393</v>
      </c>
      <c r="B276">
        <v>160</v>
      </c>
      <c r="C276">
        <v>-0.13987499999999997</v>
      </c>
    </row>
    <row r="277" spans="1:3">
      <c r="A277" t="s">
        <v>538</v>
      </c>
      <c r="B277">
        <v>180</v>
      </c>
      <c r="C277">
        <v>-0.26087499999999997</v>
      </c>
    </row>
    <row r="278" spans="1:3">
      <c r="A278" t="s">
        <v>394</v>
      </c>
      <c r="B278">
        <v>200</v>
      </c>
      <c r="C278">
        <v>-0.15924999999999997</v>
      </c>
    </row>
    <row r="279" spans="1:3">
      <c r="A279" t="s">
        <v>539</v>
      </c>
      <c r="B279">
        <v>220</v>
      </c>
      <c r="C279">
        <v>-0.20125000000000001</v>
      </c>
    </row>
    <row r="280" spans="1:3">
      <c r="A280" t="s">
        <v>395</v>
      </c>
      <c r="B280">
        <v>240</v>
      </c>
      <c r="C280">
        <v>-0.16887500000000003</v>
      </c>
    </row>
    <row r="281" spans="1:3">
      <c r="A281" t="s">
        <v>540</v>
      </c>
      <c r="B281">
        <v>260</v>
      </c>
      <c r="C281">
        <v>-0.12637500000000002</v>
      </c>
    </row>
    <row r="282" spans="1:3">
      <c r="A282" t="s">
        <v>396</v>
      </c>
      <c r="B282">
        <v>280</v>
      </c>
      <c r="C282">
        <v>-0.14687500000000001</v>
      </c>
    </row>
    <row r="283" spans="1:3">
      <c r="A283" t="s">
        <v>541</v>
      </c>
      <c r="B283">
        <v>300</v>
      </c>
      <c r="C283">
        <v>-7.5874999999999998E-2</v>
      </c>
    </row>
    <row r="284" spans="1:3">
      <c r="A284" t="s">
        <v>397</v>
      </c>
      <c r="B284">
        <v>320</v>
      </c>
      <c r="C284">
        <v>-3.9E-2</v>
      </c>
    </row>
    <row r="285" spans="1:3">
      <c r="A285" t="s">
        <v>542</v>
      </c>
      <c r="B285">
        <v>20</v>
      </c>
      <c r="C285">
        <v>0.16524999999999998</v>
      </c>
    </row>
    <row r="286" spans="1:3">
      <c r="A286" t="s">
        <v>398</v>
      </c>
      <c r="B286">
        <v>40</v>
      </c>
      <c r="C286">
        <v>0.24050000000000002</v>
      </c>
    </row>
    <row r="287" spans="1:3">
      <c r="A287" t="s">
        <v>543</v>
      </c>
      <c r="B287">
        <v>60</v>
      </c>
      <c r="C287">
        <v>7.1124999999999966E-2</v>
      </c>
    </row>
    <row r="288" spans="1:3">
      <c r="A288" t="s">
        <v>399</v>
      </c>
      <c r="B288">
        <v>80</v>
      </c>
      <c r="C288">
        <v>4.9750000000000003E-2</v>
      </c>
    </row>
    <row r="289" spans="1:3">
      <c r="A289" t="s">
        <v>544</v>
      </c>
      <c r="B289">
        <v>100</v>
      </c>
      <c r="C289">
        <v>0.19350000000000006</v>
      </c>
    </row>
    <row r="290" spans="1:3">
      <c r="A290" t="s">
        <v>400</v>
      </c>
      <c r="B290">
        <v>120</v>
      </c>
      <c r="C290">
        <v>3.8124999999999964E-2</v>
      </c>
    </row>
    <row r="291" spans="1:3">
      <c r="A291" t="s">
        <v>545</v>
      </c>
      <c r="B291">
        <v>140</v>
      </c>
      <c r="C291">
        <v>-0.12612499999999999</v>
      </c>
    </row>
    <row r="292" spans="1:3">
      <c r="A292" t="s">
        <v>401</v>
      </c>
      <c r="B292">
        <v>160</v>
      </c>
      <c r="C292">
        <v>-0.16237499999999999</v>
      </c>
    </row>
    <row r="293" spans="1:3">
      <c r="A293" t="s">
        <v>546</v>
      </c>
      <c r="B293">
        <v>180</v>
      </c>
      <c r="C293">
        <v>-0.42000000000000004</v>
      </c>
    </row>
    <row r="294" spans="1:3">
      <c r="A294" t="s">
        <v>402</v>
      </c>
      <c r="B294">
        <v>200</v>
      </c>
      <c r="C294">
        <v>-0.43362499999999998</v>
      </c>
    </row>
    <row r="295" spans="1:3">
      <c r="A295" t="s">
        <v>547</v>
      </c>
      <c r="B295">
        <v>220</v>
      </c>
      <c r="C295">
        <v>-0.29962499999999997</v>
      </c>
    </row>
    <row r="296" spans="1:3">
      <c r="A296" t="s">
        <v>403</v>
      </c>
      <c r="B296">
        <v>240</v>
      </c>
      <c r="C296">
        <v>-0.25562499999999999</v>
      </c>
    </row>
    <row r="297" spans="1:3">
      <c r="A297" t="s">
        <v>548</v>
      </c>
      <c r="B297">
        <v>260</v>
      </c>
      <c r="C297">
        <v>-0.140625</v>
      </c>
    </row>
    <row r="298" spans="1:3">
      <c r="A298" t="s">
        <v>429</v>
      </c>
      <c r="B298">
        <v>280</v>
      </c>
      <c r="C298">
        <v>-4.6874999999999993E-2</v>
      </c>
    </row>
    <row r="299" spans="1:3">
      <c r="A299" t="s">
        <v>549</v>
      </c>
      <c r="B299">
        <v>20</v>
      </c>
      <c r="C299">
        <v>0.59024999999999994</v>
      </c>
    </row>
    <row r="300" spans="1:3">
      <c r="A300" t="s">
        <v>404</v>
      </c>
      <c r="B300">
        <v>40</v>
      </c>
      <c r="C300">
        <v>0.39012499999999994</v>
      </c>
    </row>
    <row r="301" spans="1:3">
      <c r="A301" t="s">
        <v>550</v>
      </c>
      <c r="B301">
        <v>60</v>
      </c>
      <c r="C301">
        <v>-0.15550000000000003</v>
      </c>
    </row>
    <row r="302" spans="1:3">
      <c r="A302" t="s">
        <v>405</v>
      </c>
      <c r="B302">
        <v>80</v>
      </c>
      <c r="C302">
        <v>-0.18075000000000002</v>
      </c>
    </row>
    <row r="303" spans="1:3">
      <c r="A303" t="s">
        <v>551</v>
      </c>
      <c r="B303">
        <v>100</v>
      </c>
      <c r="C303">
        <v>-0.69962499999999994</v>
      </c>
    </row>
    <row r="304" spans="1:3">
      <c r="A304" t="s">
        <v>406</v>
      </c>
      <c r="B304">
        <v>120</v>
      </c>
      <c r="C304">
        <v>-0.55762500000000004</v>
      </c>
    </row>
    <row r="305" spans="1:3">
      <c r="A305" t="s">
        <v>552</v>
      </c>
      <c r="B305">
        <v>140</v>
      </c>
      <c r="C305">
        <v>-0.23287500000000003</v>
      </c>
    </row>
    <row r="306" spans="1:3">
      <c r="A306" t="s">
        <v>407</v>
      </c>
      <c r="B306">
        <v>160</v>
      </c>
      <c r="C306">
        <v>-0.24225000000000002</v>
      </c>
    </row>
    <row r="307" spans="1:3">
      <c r="A307" t="s">
        <v>553</v>
      </c>
      <c r="B307">
        <v>180</v>
      </c>
      <c r="C307">
        <v>-2.6125000000000002E-2</v>
      </c>
    </row>
    <row r="308" spans="1:3">
      <c r="A308" t="s">
        <v>408</v>
      </c>
      <c r="B308">
        <v>200</v>
      </c>
      <c r="C308">
        <v>3.1999999999999994E-2</v>
      </c>
    </row>
    <row r="309" spans="1:3">
      <c r="A309" t="s">
        <v>554</v>
      </c>
      <c r="B309">
        <v>20</v>
      </c>
      <c r="C309">
        <v>-9.6249999999999988E-2</v>
      </c>
    </row>
    <row r="310" spans="1:3">
      <c r="A310" t="s">
        <v>409</v>
      </c>
      <c r="B310">
        <v>40</v>
      </c>
      <c r="C310">
        <v>-0.12925</v>
      </c>
    </row>
    <row r="311" spans="1:3">
      <c r="A311" t="s">
        <v>555</v>
      </c>
      <c r="B311">
        <v>60</v>
      </c>
      <c r="C311">
        <v>-0.42037500000000005</v>
      </c>
    </row>
    <row r="312" spans="1:3">
      <c r="A312" t="s">
        <v>410</v>
      </c>
      <c r="B312">
        <v>80</v>
      </c>
      <c r="C312">
        <v>-0.48849999999999999</v>
      </c>
    </row>
    <row r="313" spans="1:3">
      <c r="A313" t="s">
        <v>556</v>
      </c>
      <c r="B313">
        <v>100</v>
      </c>
      <c r="C313">
        <v>-0.24262500000000001</v>
      </c>
    </row>
    <row r="314" spans="1:3">
      <c r="A314" t="s">
        <v>411</v>
      </c>
      <c r="B314">
        <v>120</v>
      </c>
      <c r="C314">
        <v>-0.21312500000000001</v>
      </c>
    </row>
    <row r="315" spans="1:3">
      <c r="A315" t="s">
        <v>558</v>
      </c>
      <c r="B315">
        <v>140</v>
      </c>
      <c r="C315">
        <v>-0.11887499999999999</v>
      </c>
    </row>
    <row r="316" spans="1:3">
      <c r="A316" t="s">
        <v>412</v>
      </c>
      <c r="B316">
        <v>160</v>
      </c>
      <c r="C316">
        <v>3.3750000000000002E-2</v>
      </c>
    </row>
    <row r="317" spans="1:3">
      <c r="A317" t="s">
        <v>557</v>
      </c>
      <c r="B317">
        <v>180</v>
      </c>
      <c r="C317">
        <v>9.8750000000000001E-3</v>
      </c>
    </row>
    <row r="318" spans="1:3">
      <c r="A318" t="s">
        <v>413</v>
      </c>
      <c r="B318">
        <v>200</v>
      </c>
      <c r="C318">
        <v>1.3375000000000001E-2</v>
      </c>
    </row>
    <row r="319" spans="1:3">
      <c r="A319" t="s">
        <v>559</v>
      </c>
      <c r="B319">
        <v>20</v>
      </c>
      <c r="C319">
        <v>5.8374999999999996E-2</v>
      </c>
    </row>
    <row r="320" spans="1:3">
      <c r="A320" t="s">
        <v>414</v>
      </c>
      <c r="B320">
        <v>40</v>
      </c>
      <c r="C320">
        <v>2.6750000000000006E-2</v>
      </c>
    </row>
    <row r="321" spans="1:3">
      <c r="A321" t="s">
        <v>560</v>
      </c>
      <c r="B321">
        <v>60</v>
      </c>
      <c r="C321">
        <v>-0.50924999999999998</v>
      </c>
    </row>
    <row r="322" spans="1:3">
      <c r="A322" t="s">
        <v>417</v>
      </c>
      <c r="B322">
        <v>80</v>
      </c>
      <c r="C322">
        <v>-0.27437500000000004</v>
      </c>
    </row>
    <row r="323" spans="1:3">
      <c r="A323" t="s">
        <v>561</v>
      </c>
      <c r="B323">
        <v>100</v>
      </c>
      <c r="C323">
        <v>-0.175125</v>
      </c>
    </row>
    <row r="324" spans="1:3">
      <c r="A324" t="s">
        <v>415</v>
      </c>
      <c r="B324">
        <v>120</v>
      </c>
      <c r="C324">
        <v>-0.15950000000000003</v>
      </c>
    </row>
    <row r="325" spans="1:3">
      <c r="A325" t="s">
        <v>562</v>
      </c>
      <c r="B325">
        <v>140</v>
      </c>
      <c r="C325">
        <v>-3.7249999999999991E-2</v>
      </c>
    </row>
    <row r="326" spans="1:3">
      <c r="A326" t="s">
        <v>416</v>
      </c>
      <c r="B326">
        <v>160</v>
      </c>
      <c r="C326">
        <v>-4.8749999999999957E-3</v>
      </c>
    </row>
    <row r="327" spans="1:3">
      <c r="A327" t="s">
        <v>563</v>
      </c>
      <c r="B327">
        <v>20</v>
      </c>
      <c r="C327">
        <v>-0.37312500000000004</v>
      </c>
    </row>
    <row r="328" spans="1:3">
      <c r="A328" t="s">
        <v>418</v>
      </c>
      <c r="B328">
        <v>40</v>
      </c>
      <c r="C328">
        <v>1.7375000000000008E-2</v>
      </c>
    </row>
    <row r="329" spans="1:3">
      <c r="A329" t="s">
        <v>564</v>
      </c>
      <c r="B329">
        <v>60</v>
      </c>
      <c r="C329">
        <v>-0.47962500000000008</v>
      </c>
    </row>
    <row r="330" spans="1:3">
      <c r="A330" t="s">
        <v>419</v>
      </c>
      <c r="B330">
        <v>80</v>
      </c>
      <c r="C330">
        <v>-0.24249999999999999</v>
      </c>
    </row>
    <row r="331" spans="1:3">
      <c r="A331" t="s">
        <v>565</v>
      </c>
      <c r="B331">
        <v>100</v>
      </c>
      <c r="C331">
        <v>-0.29112499999999997</v>
      </c>
    </row>
    <row r="332" spans="1:3">
      <c r="A332" t="s">
        <v>420</v>
      </c>
      <c r="B332">
        <v>120</v>
      </c>
      <c r="C332">
        <v>-5.5375000000000008E-2</v>
      </c>
    </row>
    <row r="333" spans="1:3">
      <c r="A333" t="s">
        <v>566</v>
      </c>
      <c r="B333">
        <v>20</v>
      </c>
      <c r="C333">
        <v>-0.191</v>
      </c>
    </row>
    <row r="334" spans="1:3">
      <c r="A334" t="s">
        <v>421</v>
      </c>
      <c r="B334">
        <v>40</v>
      </c>
      <c r="C334">
        <v>-0.26900000000000002</v>
      </c>
    </row>
    <row r="335" spans="1:3">
      <c r="A335" t="s">
        <v>567</v>
      </c>
      <c r="B335">
        <v>60</v>
      </c>
      <c r="C335">
        <v>-0.22075</v>
      </c>
    </row>
    <row r="336" spans="1:3">
      <c r="A336" t="s">
        <v>422</v>
      </c>
      <c r="B336">
        <v>80</v>
      </c>
      <c r="C336">
        <v>-0.23349999999999999</v>
      </c>
    </row>
    <row r="337" spans="1:3">
      <c r="A337" t="s">
        <v>568</v>
      </c>
      <c r="B337">
        <v>100</v>
      </c>
      <c r="C337">
        <v>-0.10150000000000001</v>
      </c>
    </row>
    <row r="338" spans="1:3">
      <c r="A338" t="s">
        <v>423</v>
      </c>
      <c r="B338">
        <v>120</v>
      </c>
      <c r="C338">
        <v>5.7499999999999999E-3</v>
      </c>
    </row>
    <row r="339" spans="1:3">
      <c r="A339" t="s">
        <v>569</v>
      </c>
      <c r="B339">
        <v>140</v>
      </c>
      <c r="C339">
        <v>-3.2499999999999994E-2</v>
      </c>
    </row>
    <row r="340" spans="1:3">
      <c r="A340" t="s">
        <v>424</v>
      </c>
      <c r="B340">
        <v>160</v>
      </c>
      <c r="C340">
        <v>-1.3000000000000001E-2</v>
      </c>
    </row>
    <row r="341" spans="1:3">
      <c r="A341" t="s">
        <v>570</v>
      </c>
      <c r="B341">
        <v>20</v>
      </c>
      <c r="C341">
        <v>-0.22325</v>
      </c>
    </row>
    <row r="342" spans="1:3">
      <c r="A342" t="s">
        <v>425</v>
      </c>
      <c r="B342">
        <v>40</v>
      </c>
      <c r="C342">
        <v>-0.25624999999999998</v>
      </c>
    </row>
    <row r="343" spans="1:3">
      <c r="A343" t="s">
        <v>571</v>
      </c>
      <c r="B343">
        <v>60</v>
      </c>
      <c r="C343">
        <v>-0.32487499999999997</v>
      </c>
    </row>
    <row r="344" spans="1:3">
      <c r="A344" t="s">
        <v>426</v>
      </c>
      <c r="B344">
        <v>80</v>
      </c>
      <c r="C344">
        <v>-0.123</v>
      </c>
    </row>
    <row r="345" spans="1:3">
      <c r="A345" t="s">
        <v>572</v>
      </c>
      <c r="B345">
        <v>100</v>
      </c>
      <c r="C345">
        <v>-2.5500000000000005E-2</v>
      </c>
    </row>
    <row r="346" spans="1:3">
      <c r="A346" t="s">
        <v>427</v>
      </c>
      <c r="B346">
        <v>120</v>
      </c>
      <c r="C346">
        <v>-5.875E-3</v>
      </c>
    </row>
    <row r="347" spans="1:3">
      <c r="A347" t="s">
        <v>573</v>
      </c>
      <c r="B347">
        <v>140</v>
      </c>
      <c r="C347">
        <v>2.6000000000000002E-2</v>
      </c>
    </row>
    <row r="348" spans="1:3">
      <c r="A348" t="s">
        <v>428</v>
      </c>
      <c r="B348">
        <v>160</v>
      </c>
      <c r="C348">
        <v>3.0249999999999999E-2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143" zoomScale="120" zoomScaleNormal="120" workbookViewId="0">
      <pane xSplit="1" topLeftCell="K1" activePane="topRight" state="frozen"/>
      <selection activeCell="A41" sqref="A41"/>
      <selection pane="topRight" activeCell="P2" sqref="P1:P1048576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176</v>
      </c>
      <c r="L1" s="50"/>
      <c r="M1" s="52"/>
      <c r="N1" s="51" t="s">
        <v>178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 t="e">
        <f>channel_morph!#REF!</f>
        <v>#REF!</v>
      </c>
      <c r="T8">
        <f>1671.98</f>
        <v>1671.98</v>
      </c>
      <c r="U8" s="15" t="e">
        <f t="shared" si="5"/>
        <v>#REF!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channel_morph!F7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channel_morph!F8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171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172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125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126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127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128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129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130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131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132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133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134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135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136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137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138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139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 t="e">
        <f>channel_morph!#REF!</f>
        <v>#REF!</v>
      </c>
      <c r="I49" s="2">
        <v>1657.65</v>
      </c>
      <c r="J49" s="2" t="e">
        <f>(I49-H49)/40</f>
        <v>#REF!</v>
      </c>
      <c r="K49" s="1" t="e">
        <f>channel_morph!#REF!</f>
        <v>#REF!</v>
      </c>
      <c r="L49" s="2">
        <f>K53</f>
        <v>1664.01</v>
      </c>
      <c r="M49" s="15" t="e">
        <f t="shared" si="3"/>
        <v>#REF!</v>
      </c>
      <c r="N49" s="1" t="e">
        <f>channel_morph!#REF!</f>
        <v>#REF!</v>
      </c>
      <c r="O49" s="2">
        <f>1660.1+3.3</f>
        <v>1663.3999999999999</v>
      </c>
      <c r="P49" s="3" t="e">
        <f t="shared" si="4"/>
        <v>#REF!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319</v>
      </c>
      <c r="J50"/>
      <c r="K50" s="13" t="e">
        <f>K49</f>
        <v>#REF!</v>
      </c>
      <c r="L50">
        <f>K54</f>
        <v>1669.25</v>
      </c>
      <c r="M50" s="15" t="e">
        <f t="shared" si="3"/>
        <v>#REF!</v>
      </c>
      <c r="P50"/>
      <c r="Q50" s="13"/>
      <c r="S50"/>
      <c r="U50"/>
    </row>
    <row r="51" spans="1:74">
      <c r="A51" s="16" t="s">
        <v>320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321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322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140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channel_morph!F7</f>
        <v>1527.14</v>
      </c>
      <c r="I55">
        <f>hillslope_morph!C51</f>
        <v>1563.35</v>
      </c>
      <c r="J55">
        <f>(I55-H55)/40</f>
        <v>0.90524999999999523</v>
      </c>
      <c r="K55" s="13">
        <f>channel_morph!F7</f>
        <v>1527.14</v>
      </c>
      <c r="L55">
        <f>I56</f>
        <v>1576.13</v>
      </c>
      <c r="M55" s="15">
        <f t="shared" si="3"/>
        <v>0.61237500000000011</v>
      </c>
      <c r="N55" s="13">
        <f>channel_morph!F7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141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channel_morph!F7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channel_morph!F7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142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143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144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145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146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147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148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149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150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151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152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153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154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channel_morph!F8</f>
        <v>1551.02</v>
      </c>
      <c r="I69">
        <f>hillslope_morph!C65</f>
        <v>1574.63</v>
      </c>
      <c r="J69">
        <f t="shared" si="2"/>
        <v>0.59025000000000316</v>
      </c>
      <c r="K69" s="13">
        <f>channel_morph!F8</f>
        <v>1551.02</v>
      </c>
      <c r="L69">
        <f>I70</f>
        <v>1589.09</v>
      </c>
      <c r="M69" s="15">
        <f t="shared" si="27"/>
        <v>0.47587499999999922</v>
      </c>
      <c r="N69" s="13">
        <f>channel_morph!F8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155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channel_morph!F8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channel_morph!F8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156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157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158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159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160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161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162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163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164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433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292</v>
      </c>
      <c r="B81"/>
      <c r="E81"/>
      <c r="H81"/>
      <c r="J81"/>
      <c r="K81" s="1">
        <f>channel_morph!F9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434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293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435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channel_morph!I9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438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f>channel_morph!F10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439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295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440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297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441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298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442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299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443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300</v>
      </c>
      <c r="B97"/>
      <c r="E97"/>
      <c r="H97"/>
      <c r="J97"/>
      <c r="K97" s="13">
        <f t="shared" ref="K97" si="36">L93</f>
        <v>1532.39</v>
      </c>
      <c r="L97">
        <f>channel_morph!I10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522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444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301</v>
      </c>
      <c r="B100"/>
      <c r="E100"/>
      <c r="H100"/>
      <c r="J100"/>
      <c r="K100" s="1">
        <f>channel_morph!F11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445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302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446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303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447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304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448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305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449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306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450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307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451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308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452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309</v>
      </c>
      <c r="B116"/>
      <c r="E116"/>
      <c r="H116"/>
      <c r="J116"/>
      <c r="K116" s="13">
        <v>1623.56</v>
      </c>
      <c r="L116">
        <f>channel_morph!I11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312</v>
      </c>
      <c r="B119"/>
      <c r="E119"/>
      <c r="H119"/>
      <c r="J119"/>
      <c r="K119" s="13">
        <f>channel_morph!F12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454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310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455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311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456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313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457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314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458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315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459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316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460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317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461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318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462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324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463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325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464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channel_morph!I12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327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466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328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467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329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468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330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469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331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470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332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471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333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472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334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473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335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474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336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475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476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338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477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339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478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340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479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341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480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342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481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343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482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344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483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345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484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346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485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347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486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348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349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488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350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489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351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490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352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491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353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492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354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493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355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494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356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495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357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496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358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497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359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498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360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499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361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500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501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363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502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365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503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364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504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366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505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367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506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368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507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369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508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370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509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371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511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372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510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373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512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374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513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375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514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376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515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377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516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378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517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379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518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380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519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382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527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383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528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384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529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385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530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386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531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387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532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388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533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390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535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391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536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392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537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393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538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394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539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395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540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396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541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398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543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399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544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400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545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401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546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402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547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403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548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404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550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405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551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406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552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407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553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409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555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410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556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411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558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412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557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414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560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417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561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415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562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416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563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418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564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419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565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420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566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421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567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422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568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423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569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424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570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425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571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426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572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427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573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428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9" sqref="G9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2" zoomScaleNormal="55" workbookViewId="0">
      <selection activeCell="J2" sqref="J1:J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175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272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175</v>
      </c>
      <c r="L2" s="4" t="s">
        <v>8</v>
      </c>
      <c r="M2" s="5" t="s">
        <v>9</v>
      </c>
      <c r="N2" s="5" t="s">
        <v>10</v>
      </c>
      <c r="O2" s="6" t="s">
        <v>175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269</v>
      </c>
      <c r="AZ2" s="6" t="s">
        <v>270</v>
      </c>
      <c r="BA2" s="6" t="s">
        <v>271</v>
      </c>
      <c r="BD2" t="s">
        <v>267</v>
      </c>
      <c r="BE2" t="s">
        <v>268</v>
      </c>
      <c r="BF2" t="s">
        <v>266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173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(SUM(Outcrop!D75:D93)/(channel_morph!I7-channel_morph!F7))*100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(SUM(Outcrop!D94:D120)/(channel_morph!I8-channel_morph!F8))*100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165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C2" sqref="C2:C6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436</v>
      </c>
      <c r="E1" t="s">
        <v>437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8"/>
  <sheetViews>
    <sheetView zoomScale="96" zoomScaleNormal="70" workbookViewId="0">
      <pane xSplit="1" topLeftCell="M1" activePane="topRight" state="frozen"/>
      <selection pane="topRight" activeCell="S2" sqref="S2:S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21.6640625" bestFit="1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179</v>
      </c>
      <c r="C1" s="5" t="s">
        <v>180</v>
      </c>
      <c r="D1" s="5" t="s">
        <v>181</v>
      </c>
      <c r="E1" s="5" t="s">
        <v>58</v>
      </c>
      <c r="F1" s="5" t="s">
        <v>62</v>
      </c>
      <c r="G1" s="5" t="s">
        <v>59</v>
      </c>
      <c r="H1" s="5" t="s">
        <v>177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267</v>
      </c>
      <c r="Q1" t="s">
        <v>268</v>
      </c>
      <c r="R1" t="s">
        <v>266</v>
      </c>
      <c r="S1" t="s">
        <v>574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8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8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8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0.40787513963013478</v>
      </c>
      <c r="C7">
        <f>(Curvature!T9-Curvature!P9)/channel_morph!E7</f>
        <v>1.3125232716892143E-2</v>
      </c>
      <c r="D7">
        <f>Slope!U9</f>
        <v>0.64359999999999973</v>
      </c>
      <c r="E7">
        <v>322.27999999999997</v>
      </c>
      <c r="F7">
        <v>1527.14</v>
      </c>
      <c r="G7">
        <v>1641.41</v>
      </c>
      <c r="H7">
        <v>-4</v>
      </c>
      <c r="I7">
        <v>1658.59</v>
      </c>
      <c r="J7">
        <v>193.99</v>
      </c>
      <c r="K7">
        <v>116.95</v>
      </c>
      <c r="L7">
        <f t="shared" si="1"/>
        <v>0.58905098200938177</v>
      </c>
      <c r="M7">
        <f>Curvature!R9</f>
        <v>0.37058611268622094</v>
      </c>
      <c r="N7">
        <f t="shared" si="2"/>
        <v>0.14690038477981904</v>
      </c>
      <c r="O7" s="15">
        <f>Curvature!U9</f>
        <v>-0.57853783668234282</v>
      </c>
      <c r="P7">
        <f>'combo lc3shallow 1 and 2'!W2</f>
        <v>325.40428485904749</v>
      </c>
      <c r="Q7">
        <f>'combo lc3shallow 1 and 2'!W4</f>
        <v>265.09948851575905</v>
      </c>
      <c r="R7">
        <f>'D50-ksn'!L5</f>
        <v>197.1340204903743</v>
      </c>
      <c r="S7">
        <v>1847.91</v>
      </c>
    </row>
    <row r="8" spans="1:68" s="5" customFormat="1" ht="16.2" customHeight="1">
      <c r="A8" s="5" t="s">
        <v>124</v>
      </c>
      <c r="B8" s="5">
        <f t="shared" si="0"/>
        <v>0.31023962724650578</v>
      </c>
      <c r="C8" s="5">
        <f>(Curvature!T10-Curvature!P10)/channel_morph!E8</f>
        <v>-0.21011759485245177</v>
      </c>
      <c r="D8" s="5">
        <f>Slope!U10</f>
        <v>0.62526666666666642</v>
      </c>
      <c r="E8" s="5">
        <v>360.56</v>
      </c>
      <c r="F8" s="5">
        <v>1551.02</v>
      </c>
      <c r="G8" s="5">
        <v>1637.86</v>
      </c>
      <c r="I8" s="5">
        <v>1662.88</v>
      </c>
      <c r="J8" s="5">
        <v>146.02000000000001</v>
      </c>
      <c r="K8" s="5">
        <v>165.37</v>
      </c>
      <c r="L8" s="5">
        <f t="shared" si="1"/>
        <v>0.59471305300643684</v>
      </c>
      <c r="M8" s="5">
        <f>Curvature!R10</f>
        <v>-0.39508286536090942</v>
      </c>
      <c r="N8" s="5">
        <f t="shared" si="2"/>
        <v>0.15129709137086658</v>
      </c>
      <c r="O8" s="6">
        <f>Curvature!U10</f>
        <v>-0.10927012154562496</v>
      </c>
      <c r="P8">
        <f>'combo lc3shallow 1 and 2'!V2</f>
        <v>486.5782461326238</v>
      </c>
      <c r="Q8">
        <f>'combo lc3shallow 1 and 2'!W4</f>
        <v>265.09948851575905</v>
      </c>
      <c r="R8">
        <f>'D50-ksn'!K5</f>
        <v>363.00745077680978</v>
      </c>
      <c r="S8">
        <v>1629.22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>
      <c r="A9" s="13" t="s">
        <v>274</v>
      </c>
      <c r="E9">
        <v>124.9</v>
      </c>
      <c r="F9">
        <v>1390.61</v>
      </c>
      <c r="I9">
        <v>1436.17</v>
      </c>
      <c r="S9">
        <v>2171.6799999999998</v>
      </c>
    </row>
    <row r="10" spans="1:68">
      <c r="A10" s="13" t="s">
        <v>275</v>
      </c>
      <c r="E10">
        <v>273.08</v>
      </c>
      <c r="F10">
        <v>1440.99</v>
      </c>
      <c r="I10">
        <v>1574.19</v>
      </c>
      <c r="S10">
        <v>1967.81</v>
      </c>
    </row>
    <row r="11" spans="1:68">
      <c r="A11" s="13" t="s">
        <v>276</v>
      </c>
      <c r="E11">
        <v>399.22</v>
      </c>
      <c r="F11">
        <v>1509.91</v>
      </c>
      <c r="I11">
        <v>1631.67</v>
      </c>
      <c r="S11">
        <v>1661.42</v>
      </c>
    </row>
    <row r="12" spans="1:68">
      <c r="A12" s="13" t="s">
        <v>277</v>
      </c>
      <c r="E12">
        <v>493.23</v>
      </c>
      <c r="F12">
        <v>1544.59</v>
      </c>
      <c r="I12">
        <v>1637.28</v>
      </c>
      <c r="S12">
        <v>1486.61</v>
      </c>
    </row>
    <row r="13" spans="1:68">
      <c r="A13" s="13" t="s">
        <v>278</v>
      </c>
      <c r="E13">
        <v>440.79</v>
      </c>
      <c r="F13">
        <v>1561.42</v>
      </c>
      <c r="I13">
        <v>1633.82</v>
      </c>
      <c r="S13">
        <v>1181.31</v>
      </c>
    </row>
    <row r="14" spans="1:68">
      <c r="A14" s="13" t="s">
        <v>279</v>
      </c>
      <c r="E14">
        <v>481.75</v>
      </c>
      <c r="F14">
        <v>1564.69</v>
      </c>
      <c r="I14">
        <v>1634.54</v>
      </c>
      <c r="S14">
        <v>1001.58</v>
      </c>
    </row>
    <row r="15" spans="1:68">
      <c r="A15" s="13" t="s">
        <v>280</v>
      </c>
      <c r="E15">
        <v>564.28</v>
      </c>
      <c r="F15">
        <v>1580.75</v>
      </c>
      <c r="I15">
        <v>1643.3</v>
      </c>
      <c r="S15">
        <v>780.02</v>
      </c>
    </row>
    <row r="16" spans="1:68">
      <c r="A16" s="13" t="s">
        <v>281</v>
      </c>
      <c r="E16">
        <v>376.08</v>
      </c>
      <c r="F16">
        <v>1597.44</v>
      </c>
      <c r="I16">
        <v>1648.22</v>
      </c>
      <c r="S16">
        <v>452.91</v>
      </c>
    </row>
    <row r="17" spans="1:19">
      <c r="A17" s="13" t="s">
        <v>282</v>
      </c>
      <c r="E17">
        <v>221.75</v>
      </c>
      <c r="F17">
        <v>1613.88</v>
      </c>
      <c r="I17">
        <v>1662.42</v>
      </c>
      <c r="S17">
        <v>291.85000000000002</v>
      </c>
    </row>
    <row r="18" spans="1:19">
      <c r="A18" s="13" t="s">
        <v>431</v>
      </c>
      <c r="E18">
        <v>141.33000000000001</v>
      </c>
      <c r="F18">
        <v>1641.14</v>
      </c>
      <c r="I18">
        <v>1673.82</v>
      </c>
      <c r="S18">
        <v>35.83</v>
      </c>
    </row>
    <row r="19" spans="1:19">
      <c r="A19" s="13" t="s">
        <v>283</v>
      </c>
      <c r="E19">
        <v>82.53</v>
      </c>
      <c r="F19">
        <v>1525.3</v>
      </c>
      <c r="I19">
        <v>1572.18</v>
      </c>
      <c r="S19">
        <v>1891.78</v>
      </c>
    </row>
    <row r="20" spans="1:19">
      <c r="A20" s="13" t="s">
        <v>284</v>
      </c>
      <c r="E20">
        <v>342.86</v>
      </c>
      <c r="F20">
        <v>1533.83</v>
      </c>
      <c r="I20">
        <v>1660.47</v>
      </c>
      <c r="S20">
        <v>1773.06</v>
      </c>
    </row>
    <row r="21" spans="1:19">
      <c r="A21" s="13" t="s">
        <v>285</v>
      </c>
      <c r="E21">
        <v>345.95</v>
      </c>
      <c r="F21">
        <v>1539.59</v>
      </c>
      <c r="I21">
        <v>1662.44</v>
      </c>
      <c r="S21">
        <v>1688.67</v>
      </c>
    </row>
    <row r="22" spans="1:19">
      <c r="A22" s="13" t="s">
        <v>286</v>
      </c>
      <c r="E22">
        <v>289.67</v>
      </c>
      <c r="F22">
        <v>1558.05</v>
      </c>
      <c r="I22">
        <v>1663.21</v>
      </c>
      <c r="S22">
        <v>1532.72</v>
      </c>
    </row>
    <row r="23" spans="1:19">
      <c r="A23" s="13" t="s">
        <v>287</v>
      </c>
      <c r="E23">
        <v>211.86</v>
      </c>
      <c r="F23">
        <v>1574.22</v>
      </c>
      <c r="I23">
        <v>1663.92</v>
      </c>
      <c r="S23">
        <v>1381.16</v>
      </c>
    </row>
    <row r="24" spans="1:19">
      <c r="A24" s="13" t="s">
        <v>288</v>
      </c>
      <c r="E24">
        <v>226.67</v>
      </c>
      <c r="F24">
        <v>1604.56</v>
      </c>
      <c r="I24">
        <v>1666.8</v>
      </c>
      <c r="S24">
        <v>1212.1300000000001</v>
      </c>
    </row>
    <row r="25" spans="1:19">
      <c r="A25" s="13" t="s">
        <v>289</v>
      </c>
      <c r="E25">
        <v>178.84</v>
      </c>
      <c r="F25">
        <v>1622.86</v>
      </c>
      <c r="I25">
        <v>1668.73</v>
      </c>
      <c r="S25">
        <v>1072.92</v>
      </c>
    </row>
    <row r="26" spans="1:19">
      <c r="A26" s="13" t="s">
        <v>290</v>
      </c>
      <c r="E26">
        <v>129.76</v>
      </c>
      <c r="F26">
        <v>1641.24</v>
      </c>
      <c r="I26">
        <v>1673.58</v>
      </c>
      <c r="S26">
        <v>874.94</v>
      </c>
    </row>
    <row r="27" spans="1:19">
      <c r="A27" s="13" t="s">
        <v>291</v>
      </c>
      <c r="E27">
        <v>166.11</v>
      </c>
      <c r="F27">
        <v>1651.17</v>
      </c>
      <c r="I27">
        <v>1677.52</v>
      </c>
      <c r="S27">
        <v>739.11</v>
      </c>
    </row>
    <row r="28" spans="1:19">
      <c r="A28" t="s">
        <v>430</v>
      </c>
      <c r="E28">
        <v>176.16</v>
      </c>
      <c r="F28">
        <v>1661.24</v>
      </c>
      <c r="I28">
        <v>1682.81</v>
      </c>
      <c r="S28">
        <v>570.28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abSelected="1" zoomScale="70" zoomScaleNormal="70" workbookViewId="0">
      <selection activeCell="P19" sqref="P19"/>
    </sheetView>
  </sheetViews>
  <sheetFormatPr defaultRowHeight="14.4"/>
  <sheetData>
    <row r="37" spans="13:13">
      <c r="M37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244</v>
      </c>
    </row>
    <row r="2" spans="1:13">
      <c r="B2" s="36" t="s">
        <v>183</v>
      </c>
      <c r="C2" s="38" t="s">
        <v>184</v>
      </c>
      <c r="D2" s="38" t="s">
        <v>185</v>
      </c>
      <c r="E2" s="38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8" t="s">
        <v>191</v>
      </c>
      <c r="K2" s="38" t="s">
        <v>192</v>
      </c>
      <c r="L2" s="38" t="s">
        <v>193</v>
      </c>
      <c r="M2" s="38" t="s">
        <v>245</v>
      </c>
    </row>
    <row r="3" spans="1:13">
      <c r="A3" t="s">
        <v>212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213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214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246</v>
      </c>
    </row>
    <row r="10" spans="1:13">
      <c r="B10" s="36" t="s">
        <v>183</v>
      </c>
      <c r="C10" s="38" t="s">
        <v>184</v>
      </c>
      <c r="D10" s="38" t="s">
        <v>185</v>
      </c>
      <c r="E10" s="38" t="s">
        <v>186</v>
      </c>
      <c r="F10" s="38" t="s">
        <v>187</v>
      </c>
      <c r="G10" s="38" t="s">
        <v>188</v>
      </c>
      <c r="H10" s="38" t="s">
        <v>189</v>
      </c>
      <c r="I10" s="38" t="s">
        <v>190</v>
      </c>
      <c r="J10" s="38" t="s">
        <v>191</v>
      </c>
      <c r="K10" s="38" t="s">
        <v>192</v>
      </c>
      <c r="L10" s="38" t="s">
        <v>193</v>
      </c>
      <c r="M10" s="38" t="s">
        <v>245</v>
      </c>
    </row>
    <row r="11" spans="1:13">
      <c r="A11" t="s">
        <v>212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213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214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247</v>
      </c>
    </row>
    <row r="18" spans="1:13">
      <c r="B18" s="36" t="s">
        <v>183</v>
      </c>
      <c r="C18" s="38" t="s">
        <v>184</v>
      </c>
      <c r="D18" s="38" t="s">
        <v>185</v>
      </c>
      <c r="E18" s="38" t="s">
        <v>186</v>
      </c>
      <c r="F18" s="38" t="s">
        <v>187</v>
      </c>
      <c r="G18" s="38" t="s">
        <v>188</v>
      </c>
      <c r="H18" s="38" t="s">
        <v>189</v>
      </c>
      <c r="I18" s="38" t="s">
        <v>190</v>
      </c>
      <c r="J18" s="38" t="s">
        <v>191</v>
      </c>
      <c r="K18" s="38" t="s">
        <v>192</v>
      </c>
      <c r="L18" s="38" t="s">
        <v>193</v>
      </c>
      <c r="M18" s="38" t="s">
        <v>245</v>
      </c>
    </row>
    <row r="19" spans="1:13">
      <c r="A19" t="s">
        <v>212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213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214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248</v>
      </c>
    </row>
    <row r="27" spans="1:13">
      <c r="B27" s="36" t="s">
        <v>183</v>
      </c>
      <c r="C27" s="38" t="s">
        <v>184</v>
      </c>
      <c r="D27" s="38" t="s">
        <v>185</v>
      </c>
      <c r="E27" s="38" t="s">
        <v>186</v>
      </c>
      <c r="F27" s="38" t="s">
        <v>187</v>
      </c>
      <c r="G27" s="38" t="s">
        <v>188</v>
      </c>
      <c r="H27" s="38" t="s">
        <v>189</v>
      </c>
      <c r="I27" s="38" t="s">
        <v>190</v>
      </c>
      <c r="J27" s="38" t="s">
        <v>191</v>
      </c>
      <c r="K27" s="38" t="s">
        <v>192</v>
      </c>
      <c r="L27" s="38" t="s">
        <v>193</v>
      </c>
      <c r="M27" s="38" t="s">
        <v>245</v>
      </c>
    </row>
    <row r="28" spans="1:13">
      <c r="A28" t="s">
        <v>212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213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214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Curvature</vt:lpstr>
      <vt:lpstr>curveVSdistance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2023-05-21T21:27:30Z</dcterms:modified>
</cp:coreProperties>
</file>