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5FECF084-38C2-1745-BD80-2792D9906B8D}" xr6:coauthVersionLast="43" xr6:coauthVersionMax="43" xr10:uidLastSave="{00000000-0000-0000-0000-000000000000}"/>
  <bookViews>
    <workbookView xWindow="0" yWindow="460" windowWidth="33600" windowHeight="20540" xr2:uid="{00000000-000D-0000-FFFF-FFFF00000000}"/>
  </bookViews>
  <sheets>
    <sheet name="软件开发预算" sheetId="7" r:id="rId1"/>
    <sheet name="非矿设备配套预算" sheetId="11"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7" l="1"/>
  <c r="F30" i="11"/>
  <c r="I6" i="7"/>
  <c r="I7" i="7"/>
  <c r="I8" i="7"/>
  <c r="I9" i="7"/>
  <c r="J6" i="7"/>
  <c r="I10" i="7"/>
  <c r="I14" i="7"/>
  <c r="I11" i="7"/>
  <c r="I12" i="7"/>
  <c r="I15" i="7"/>
  <c r="I16" i="7"/>
  <c r="I13" i="7"/>
  <c r="J10" i="7"/>
  <c r="I17" i="7"/>
  <c r="I18" i="7"/>
  <c r="I20" i="7"/>
  <c r="J17" i="7"/>
  <c r="I21" i="7"/>
  <c r="I23" i="7"/>
  <c r="I22" i="7"/>
  <c r="I24" i="7"/>
  <c r="J21" i="7"/>
  <c r="I25" i="7"/>
  <c r="I26" i="7"/>
  <c r="I27" i="7"/>
  <c r="J25" i="7"/>
  <c r="K10" i="7"/>
  <c r="I3" i="7"/>
  <c r="I4" i="7"/>
  <c r="I5" i="7"/>
  <c r="J3" i="7"/>
  <c r="I28" i="7"/>
  <c r="I29" i="7"/>
  <c r="J28" i="7"/>
  <c r="I33" i="7"/>
  <c r="N29" i="7"/>
  <c r="I30" i="7"/>
  <c r="J30" i="7"/>
  <c r="J34" i="7"/>
</calcChain>
</file>

<file path=xl/sharedStrings.xml><?xml version="1.0" encoding="utf-8"?>
<sst xmlns="http://schemas.openxmlformats.org/spreadsheetml/2006/main" count="106" uniqueCount="100">
  <si>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</si>
  <si>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</si>
  <si>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</si>
  <si>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</si>
  <si>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</si>
  <si>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</si>
  <si>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</si>
  <si>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</si>
  <si>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</si>
  <si>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</si>
  <si>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</si>
  <si>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</si>
  <si>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</si>
  <si>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</si>
  <si>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</si>
  <si>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</si>
  <si>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</si>
  <si>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</si>
  <si>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</si>
  <si>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</si>
  <si>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</si>
  <si>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</si>
  <si>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</si>
  <si>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</si>
  <si>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</si>
  <si>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</si>
  <si>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</si>
  <si>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</si>
  <si>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t>需求分析</t>
    <phoneticPr fontId="1" type="noConversion"/>
  </si>
  <si>
    <t>现场调研</t>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</si>
  <si>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</si>
  <si>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</si>
  <si>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</si>
  <si>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</si>
  <si>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</si>
  <si>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网络：双口万兆光纤网卡/含多模光模块</t>
  </si>
  <si>
    <t>总价(元)</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</si>
  <si>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</si>
  <si>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</si>
  <si>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</si>
  <si>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</si>
  <si>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</si>
  <si>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</si>
  <si>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</si>
  <si>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</si>
  <si>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</si>
  <si>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</si>
  <si>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</si>
  <si>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</si>
  <si>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</si>
  <si>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</si>
  <si>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</si>
  <si>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</si>
  <si>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</si>
  <si>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</si>
  <si>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</si>
  <si>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</si>
  <si>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</si>
  <si>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</si>
  <si>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</si>
  <si>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</si>
  <si>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</si>
  <si>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</si>
  <si>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</si>
  <si>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</si>
  <si>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</si>
  <si>
    <r>
      <rPr>
        <sz val="14"/>
        <color rgb="FF000000"/>
        <rFont val="SimSun"/>
        <family val="3"/>
        <charset val="134"/>
      </rPr>
      <t>每人次约10</t>
    </r>
    <r>
      <rPr>
        <sz val="14"/>
        <color indexed="8"/>
        <rFont val="Times New Roman"/>
        <family val="1"/>
      </rPr>
      <t>000</t>
    </r>
    <r>
      <rPr>
        <sz val="14"/>
        <color rgb="FF000000"/>
        <rFont val="SimSun"/>
        <family val="3"/>
        <charset val="134"/>
      </rPr>
      <t>元，共计约13人次</t>
    </r>
    <phoneticPr fontId="1" type="noConversion"/>
  </si>
  <si>
    <t>存储盘：4* 希捷(Seagate)12TB 企业级硬盘
型号：希捷银河Exos 7E8系列
接口：SATA接口</t>
    <phoneticPr fontId="2" type="noConversion"/>
  </si>
  <si>
    <t>材料费（系统开发设备、电子耗材、办公用品）</t>
    <phoneticPr fontId="1" type="noConversion"/>
  </si>
  <si>
    <t>思腾合力缓存服务器</t>
  </si>
  <si>
    <t>IR2200</t>
  </si>
  <si>
    <t>压力变送器</t>
    <phoneticPr fontId="1" type="noConversion"/>
  </si>
  <si>
    <t>个数</t>
    <phoneticPr fontId="1" type="noConversion"/>
  </si>
  <si>
    <t>控制箱</t>
    <phoneticPr fontId="1" type="noConversion"/>
  </si>
  <si>
    <t>其他电缆等材料</t>
    <phoneticPr fontId="1" type="noConversion"/>
  </si>
  <si>
    <t>详细参数</t>
    <phoneticPr fontId="1" type="noConversion"/>
  </si>
  <si>
    <t>备注</t>
    <phoneticPr fontId="1" type="noConversion"/>
  </si>
  <si>
    <t>用于实时录入数据、运行大数据平台</t>
    <phoneticPr fontId="1" type="noConversion"/>
  </si>
  <si>
    <t>计算服务器</t>
    <phoneticPr fontId="1" type="noConversion"/>
  </si>
  <si>
    <t>网线</t>
    <phoneticPr fontId="1" type="noConversion"/>
  </si>
  <si>
    <t>恩菲提供</t>
    <phoneticPr fontId="1" type="noConversion"/>
  </si>
  <si>
    <t>CPU：2* 英特尔 XEON E5-2620V4/8核/16线程/2.1GHz-3.0GHz</t>
  </si>
  <si>
    <t>内存：4* 32GB R-ECC DDR4 2400MHz 服务器内存 支持高级内存纠错、内存镜像</t>
  </si>
  <si>
    <t>系统盘：2* 240G 企业级固态硬盘（Raid1）
品牌：英特尔     型号：S4510 SSDSC2KB240G801
性能描述：读560MB/s   写510MB/s</t>
  </si>
  <si>
    <t>缓存盘：2* 2TB PCIE接口 数据中心企业级固态硬盘
品牌：英特尔     型号：DC P4600 SSDPEDKE020T701
性能描述：读3290MB/s  写1650MB/s</t>
    <phoneticPr fontId="1" type="noConversion"/>
  </si>
  <si>
    <t>阵列卡：LSI 9361-8i 2G大容量缓存 支持Raid0、1、5、6、10、50、60</t>
  </si>
  <si>
    <r>
      <t>IW2200</t>
    </r>
    <r>
      <rPr>
        <sz val="16"/>
        <color indexed="8"/>
        <rFont val="仿宋"/>
        <family val="3"/>
        <charset val="134"/>
      </rPr>
      <t>准系统（C612芯片组双路主板，最大支持1T内存，12盘位热插拔，500W冗余电源，2U机架式）</t>
    </r>
  </si>
  <si>
    <t>网络：双口千兆网卡（支持网络唤醒，网络冗余，负载均衡等网络高级特性，支持I/O AT加速技术），1个IPMI远程管理口（支持远程开关机、温度监测、调整风扇转速、远程桌面、报错log收集等）</t>
  </si>
  <si>
    <t>资质：认证：ISO9001国际质量管理体系，NVIDIA精英级合作伙伴（官网认证），10名NVIDIA认证工程师；
服务：厂家工程师三年免费质保服务；三年免费上门，终身软件维护服务。</t>
  </si>
  <si>
    <t>软件环境:操作系统根据客户要求安装。</t>
  </si>
  <si>
    <t>软件环境:Ubuntu16.04操作系统</t>
    <phoneticPr fontId="2" type="noConversion"/>
  </si>
  <si>
    <t>井下管道视频智能监控系统</t>
    <phoneticPr fontId="1" type="noConversion"/>
  </si>
  <si>
    <t>3000万像素，网口，每秒2帧，价格8万，含镜头、光源和保护罩</t>
    <phoneticPr fontId="1" type="noConversion"/>
  </si>
  <si>
    <t>用于监测搅拌机的膏体均匀度，架设在充填站二段搅拌机上方</t>
    <phoneticPr fontId="1" type="noConversion"/>
  </si>
  <si>
    <t xml:space="preserve">用于监测井下管道压力，安装位置：
（1）井下680ml
区域一：钻孔底部，连接4个钻孔的每条管道安装一块压力变送器，用于监测钻孔内部料浆的高度，确定钻孔是否满管，需要4块压力变送器。
区域二： 680ml-696ml充填钻孔上部水平段2条管路上，每条管路安装个压力变送器，需要2块压力变送器。
区域三： 680-980ml充填钻孔上部水平段2条管路上安装2个压力变送器。
（2）井下980 ml
区域一：钻孔底部，连接2个钻孔的每条管道安装一块压力变送器，用于监测钻孔内部料浆的高度，确定钻孔是否满管，需要2块压力变送器。
区域二： 980ml中段主进风巷与矿体下盘回/进风道交叉处的水平主管，用于监测980ml两个充填主管压力，需要2块压力变送器。
</t>
    <phoneticPr fontId="1" type="noConversion"/>
  </si>
  <si>
    <t>用于井下管道监控
安装位置：
（1）井下680 ml，设1个监测点，监测地表至680ml钻孔底部管道实时状态，需要1个摄像头。
（2）680ml水平管道，设置2个监测点，一个监测北采区方向，一个监测南采区方向，每个监测点2个摄像头，共需4个摄像头。
（3）井下696ml，设1个监测点，监测680ml-696ml钻孔底部管道实时状态，需要1个摄像头。
（4）井下980 ml，设1个监测点，监测680ml-980ml钻孔底部管道实时状态，需要1个摄像头。
（5）井下980 m水平管道，设置1个监测点，设置2个摄像头。
（6）充填站两台二段搅拌机上方，各1个</t>
    <phoneticPr fontId="1" type="noConversion"/>
  </si>
  <si>
    <t>矿井摄像头</t>
    <phoneticPr fontId="1" type="noConversion"/>
  </si>
  <si>
    <t>普通摄像头</t>
    <phoneticPr fontId="1" type="noConversion"/>
  </si>
  <si>
    <t>GEV-B6620M-TF097 </t>
    <phoneticPr fontId="1" type="noConversion"/>
  </si>
  <si>
    <t>Nikon Rayfact IL 40mm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</si>
</sst>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31">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theme="0"/>
      <name val="宋体"/>
      <family val="3"/>
      <charset val="134"/>
      <scheme val="minor"/>
    </font>
    <font>
      <sz val="16"/>
      <color theme="1"/>
      <name val="宋体"/>
      <family val="2"/>
      <scheme val="minor"/>
    </font>
    <font>
      <sz val="16"/>
      <color indexed="8"/>
      <name val="仿宋"/>
      <family val="3"/>
      <charset val="134"/>
    </font>
    <font>
      <sz val="16"/>
      <name val="仿宋"/>
      <family val="3"/>
      <charset val="134"/>
    </font>
    <font>
      <sz val="16"/>
      <color rgb="FF000000"/>
      <name val="仿宋"/>
      <family val="3"/>
      <charset val="134"/>
    </font>
    <font>
      <sz val="16"/>
      <color indexed="9"/>
      <name val="仿宋"/>
      <family val="3"/>
      <charset val="134"/>
    </font>
    <font>
      <sz val="16"/>
      <color theme="0"/>
      <name val="仿宋"/>
      <family val="3"/>
      <charset val="134"/>
    </font>
    <font>
      <sz val="20"/>
      <color indexed="9"/>
      <name val="仿宋"/>
      <family val="3"/>
      <charset val="134"/>
    </font>
    <font>
      <sz val="20"/>
      <color indexed="8"/>
      <name val="仿宋"/>
      <family val="3"/>
      <charset val="134"/>
    </font>
    <font>
      <sz val="20"/>
      <color theme="1"/>
      <name val="宋体"/>
      <family val="2"/>
      <scheme val="minor"/>
    </font>
    <font>
      <sz val="20"/>
      <color theme="1"/>
      <name val="仿宋"/>
      <family val="3"/>
      <charset val="134"/>
    </font>
    <font>
      <b/>
      <sz val="12"/>
      <color rgb="FF4D4D4D"/>
      <name val="ＭＳ Ｐゴシック"/>
      <family val="2"/>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3" fillId="0" borderId="0">
      <alignment vertical="center"/>
    </xf>
    <xf numFmtId="0" fontId="19" fillId="2" borderId="0" applyNumberFormat="0" applyBorder="0" applyAlignment="0" applyProtection="0">
      <alignment vertical="center"/>
    </xf>
  </cellStyleXfs>
  <cellXfs count="109">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15" fillId="0" borderId="1" xfId="1" applyFont="1" applyBorder="1" applyAlignment="1">
      <alignment horizontal="center" vertical="center"/>
    </xf>
    <xf numFmtId="0" fontId="15" fillId="3" borderId="1" xfId="1" applyFont="1" applyFill="1" applyBorder="1" applyAlignment="1">
      <alignment horizontal="center" vertical="center"/>
    </xf>
    <xf numFmtId="0" fontId="20" fillId="0" borderId="0" xfId="0" applyFont="1"/>
    <xf numFmtId="0" fontId="28" fillId="0" borderId="0" xfId="0" applyFont="1"/>
    <xf numFmtId="0" fontId="26" fillId="5" borderId="1" xfId="1" applyFont="1" applyFill="1" applyBorder="1" applyAlignment="1">
      <alignment horizontal="center" vertical="center" wrapText="1"/>
    </xf>
    <xf numFmtId="0" fontId="24" fillId="5" borderId="1" xfId="1" applyFont="1" applyFill="1" applyBorder="1" applyAlignment="1">
      <alignment horizontal="center" vertical="center" wrapText="1"/>
    </xf>
    <xf numFmtId="176" fontId="26" fillId="5" borderId="1" xfId="1" applyNumberFormat="1" applyFont="1" applyFill="1" applyBorder="1" applyAlignment="1">
      <alignment horizontal="center" vertical="center" wrapText="1"/>
    </xf>
    <xf numFmtId="0" fontId="21" fillId="0" borderId="1" xfId="0" applyFont="1" applyBorder="1" applyAlignment="1">
      <alignment horizontal="left" vertical="center" wrapText="1"/>
    </xf>
    <xf numFmtId="0" fontId="22" fillId="0" borderId="1" xfId="0" applyFont="1" applyBorder="1" applyAlignment="1">
      <alignment horizontal="left" vertical="center" wrapText="1"/>
    </xf>
    <xf numFmtId="0" fontId="23" fillId="0" borderId="1" xfId="0" applyFont="1" applyBorder="1" applyAlignment="1">
      <alignment horizontal="left" vertical="center" wrapText="1"/>
    </xf>
    <xf numFmtId="0" fontId="27" fillId="0" borderId="1" xfId="1" applyFont="1" applyBorder="1" applyAlignment="1">
      <alignment horizontal="center" vertical="center" wrapText="1"/>
    </xf>
    <xf numFmtId="0" fontId="21" fillId="0" borderId="1" xfId="1" applyFont="1" applyBorder="1">
      <alignment vertical="center"/>
    </xf>
    <xf numFmtId="0" fontId="21" fillId="0" borderId="1" xfId="1" applyFont="1" applyBorder="1" applyAlignment="1">
      <alignment horizontal="left" vertical="center" wrapText="1"/>
    </xf>
    <xf numFmtId="0" fontId="21" fillId="0" borderId="1" xfId="1" applyFont="1" applyBorder="1" applyAlignment="1">
      <alignment vertical="center" wrapText="1"/>
    </xf>
    <xf numFmtId="0" fontId="22" fillId="0" borderId="1" xfId="1" applyFont="1" applyBorder="1" applyAlignment="1">
      <alignment horizontal="left" vertical="center" wrapText="1"/>
    </xf>
    <xf numFmtId="0" fontId="23" fillId="0" borderId="1" xfId="1" applyFont="1" applyBorder="1" applyAlignment="1">
      <alignment horizontal="left" vertical="center" wrapText="1"/>
    </xf>
    <xf numFmtId="0" fontId="27" fillId="0" borderId="1" xfId="1" applyFont="1" applyBorder="1" applyAlignment="1">
      <alignment horizontal="center" vertical="center"/>
    </xf>
    <xf numFmtId="0" fontId="27" fillId="0" borderId="1" xfId="1" applyFont="1" applyBorder="1">
      <alignment vertical="center"/>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0" xfId="1" applyFont="1" applyFill="1" applyBorder="1" applyAlignment="1">
      <alignment horizontal="center" vertical="center"/>
    </xf>
    <xf numFmtId="0" fontId="14" fillId="3" borderId="12"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6"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5" fillId="3" borderId="10" xfId="1" applyFont="1" applyFill="1" applyBorder="1" applyAlignment="1">
      <alignment horizontal="center" vertical="center"/>
    </xf>
    <xf numFmtId="0" fontId="29" fillId="0" borderId="1" xfId="0" applyFont="1" applyBorder="1" applyAlignment="1">
      <alignment horizontal="center" vertical="center"/>
    </xf>
    <xf numFmtId="0" fontId="27" fillId="0" borderId="1" xfId="0" applyFont="1" applyBorder="1" applyAlignment="1">
      <alignment horizontal="center" vertical="center" wrapText="1"/>
    </xf>
    <xf numFmtId="0" fontId="27" fillId="0" borderId="1" xfId="1" applyFont="1" applyBorder="1" applyAlignment="1">
      <alignment horizontal="center" vertical="center"/>
    </xf>
    <xf numFmtId="0" fontId="27" fillId="0" borderId="1" xfId="1" applyFont="1" applyBorder="1" applyAlignment="1">
      <alignment horizontal="center" vertical="center" wrapText="1"/>
    </xf>
    <xf numFmtId="0" fontId="25" fillId="2" borderId="1" xfId="2" applyFont="1" applyBorder="1" applyAlignment="1">
      <alignment horizontal="center" vertical="center"/>
    </xf>
    <xf numFmtId="0" fontId="27" fillId="0" borderId="1" xfId="1" applyFont="1" applyBorder="1" applyAlignment="1">
      <alignment horizontal="left" vertical="center" wrapText="1"/>
    </xf>
    <xf numFmtId="0" fontId="30" fillId="0" borderId="0" xfId="0" applyFont="1"/>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5"/>
  <sheetViews>
    <sheetView tabSelected="1" zoomScale="85" zoomScaleNormal="85" workbookViewId="0">
      <selection activeCell="E39" sqref="E39"/>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53" t="s">
        <v>32</v>
      </c>
      <c r="B1" s="54"/>
      <c r="C1" s="54"/>
      <c r="D1" s="54"/>
      <c r="E1" s="54"/>
      <c r="F1" s="54"/>
      <c r="G1" s="54"/>
      <c r="H1" s="54"/>
      <c r="I1" s="54"/>
      <c r="J1" s="54"/>
      <c r="K1" s="54"/>
    </row>
    <row r="2" spans="1:11" s="3" customFormat="1" ht="32.25" customHeight="1">
      <c r="A2" s="2" t="s">
        <v>0</v>
      </c>
      <c r="B2" s="59" t="s">
        <v>1</v>
      </c>
      <c r="C2" s="60"/>
      <c r="D2" s="60"/>
      <c r="E2" s="61"/>
      <c r="F2" s="2" t="s">
        <v>2</v>
      </c>
      <c r="G2" s="8" t="s">
        <v>4</v>
      </c>
      <c r="H2" s="2" t="s">
        <v>5</v>
      </c>
      <c r="I2" s="2" t="s">
        <v>6</v>
      </c>
      <c r="J2" s="58" t="s">
        <v>7</v>
      </c>
      <c r="K2" s="58"/>
    </row>
    <row r="3" spans="1:11" s="15" customFormat="1" ht="18">
      <c r="A3" s="64" t="s">
        <v>8</v>
      </c>
      <c r="B3" s="63" t="s">
        <v>15</v>
      </c>
      <c r="C3" s="12">
        <v>1</v>
      </c>
      <c r="D3" s="55" t="s">
        <v>29</v>
      </c>
      <c r="E3" s="56"/>
      <c r="F3" s="13"/>
      <c r="G3" s="14">
        <v>4</v>
      </c>
      <c r="H3" s="14">
        <v>1</v>
      </c>
      <c r="I3" s="14">
        <f>G3*H3</f>
        <v>4</v>
      </c>
      <c r="J3" s="67">
        <f>SUM(I3:I5)</f>
        <v>19.5</v>
      </c>
      <c r="K3" s="68"/>
    </row>
    <row r="4" spans="1:11" s="15" customFormat="1" ht="18">
      <c r="A4" s="64"/>
      <c r="B4" s="63"/>
      <c r="C4" s="12">
        <v>2</v>
      </c>
      <c r="D4" s="55" t="s">
        <v>28</v>
      </c>
      <c r="E4" s="56"/>
      <c r="F4" s="13"/>
      <c r="G4" s="29">
        <v>5</v>
      </c>
      <c r="H4" s="29">
        <v>1.5</v>
      </c>
      <c r="I4" s="33">
        <f t="shared" ref="I4:I27" si="0">G4*H4</f>
        <v>7.5</v>
      </c>
      <c r="J4" s="69"/>
      <c r="K4" s="70"/>
    </row>
    <row r="5" spans="1:11" s="15" customFormat="1" ht="18">
      <c r="A5" s="64"/>
      <c r="B5" s="63"/>
      <c r="C5" s="12">
        <v>3</v>
      </c>
      <c r="D5" s="55" t="s">
        <v>18</v>
      </c>
      <c r="E5" s="57"/>
      <c r="F5" s="13"/>
      <c r="G5" s="14">
        <v>4</v>
      </c>
      <c r="H5" s="26">
        <v>2</v>
      </c>
      <c r="I5" s="33">
        <f t="shared" si="0"/>
        <v>8</v>
      </c>
      <c r="J5" s="71"/>
      <c r="K5" s="72"/>
    </row>
    <row r="6" spans="1:11" s="15" customFormat="1" ht="18">
      <c r="A6" s="65" t="s">
        <v>9</v>
      </c>
      <c r="B6" s="62" t="s">
        <v>11</v>
      </c>
      <c r="C6" s="12">
        <v>1</v>
      </c>
      <c r="D6" s="55" t="s">
        <v>17</v>
      </c>
      <c r="E6" s="57"/>
      <c r="F6" s="13"/>
      <c r="G6" s="14">
        <v>3</v>
      </c>
      <c r="H6" s="14">
        <v>1.3</v>
      </c>
      <c r="I6" s="33">
        <f t="shared" si="0"/>
        <v>3.9000000000000004</v>
      </c>
      <c r="J6" s="67">
        <f>SUM(I6:I9)</f>
        <v>26.4</v>
      </c>
      <c r="K6" s="68"/>
    </row>
    <row r="7" spans="1:11" s="15" customFormat="1" ht="18">
      <c r="A7" s="66"/>
      <c r="B7" s="62"/>
      <c r="C7" s="12">
        <v>2</v>
      </c>
      <c r="D7" s="55" t="s">
        <v>13</v>
      </c>
      <c r="E7" s="57"/>
      <c r="F7" s="13"/>
      <c r="G7" s="14">
        <v>5</v>
      </c>
      <c r="H7" s="14">
        <v>1.5</v>
      </c>
      <c r="I7" s="33">
        <f t="shared" si="0"/>
        <v>7.5</v>
      </c>
      <c r="J7" s="69"/>
      <c r="K7" s="70"/>
    </row>
    <row r="8" spans="1:11" s="15" customFormat="1" ht="18">
      <c r="A8" s="66"/>
      <c r="B8" s="62"/>
      <c r="C8" s="12">
        <v>3</v>
      </c>
      <c r="D8" s="55" t="s">
        <v>12</v>
      </c>
      <c r="E8" s="57"/>
      <c r="F8" s="13"/>
      <c r="G8" s="33">
        <v>5</v>
      </c>
      <c r="H8" s="33">
        <v>1.5</v>
      </c>
      <c r="I8" s="33">
        <f t="shared" si="0"/>
        <v>7.5</v>
      </c>
      <c r="J8" s="69"/>
      <c r="K8" s="70"/>
    </row>
    <row r="9" spans="1:11" s="15" customFormat="1" ht="18">
      <c r="A9" s="66"/>
      <c r="B9" s="62"/>
      <c r="C9" s="12">
        <v>4</v>
      </c>
      <c r="D9" s="55" t="s">
        <v>45</v>
      </c>
      <c r="E9" s="57"/>
      <c r="F9" s="13"/>
      <c r="G9" s="14">
        <v>5</v>
      </c>
      <c r="H9" s="26">
        <v>1.5</v>
      </c>
      <c r="I9" s="33">
        <f t="shared" si="0"/>
        <v>7.5</v>
      </c>
      <c r="J9" s="71"/>
      <c r="K9" s="72"/>
    </row>
    <row r="10" spans="1:11" s="20" customFormat="1" ht="18" customHeight="1">
      <c r="A10" s="80" t="s">
        <v>10</v>
      </c>
      <c r="B10" s="98" t="s">
        <v>31</v>
      </c>
      <c r="C10" s="16">
        <v>1</v>
      </c>
      <c r="D10" s="81" t="s">
        <v>46</v>
      </c>
      <c r="E10" s="17" t="s">
        <v>61</v>
      </c>
      <c r="F10" s="18"/>
      <c r="G10" s="19">
        <v>8</v>
      </c>
      <c r="H10" s="28">
        <v>2</v>
      </c>
      <c r="I10" s="33">
        <f t="shared" si="0"/>
        <v>16</v>
      </c>
      <c r="J10" s="101">
        <f>SUM(I10:I16)</f>
        <v>64.800000000000011</v>
      </c>
      <c r="K10" s="74">
        <f>SUM(J10:J27)</f>
        <v>132.95000000000002</v>
      </c>
    </row>
    <row r="11" spans="1:11" s="20" customFormat="1" ht="18">
      <c r="A11" s="80"/>
      <c r="B11" s="99"/>
      <c r="C11" s="16">
        <v>2</v>
      </c>
      <c r="D11" s="80"/>
      <c r="E11" s="17" t="s">
        <v>62</v>
      </c>
      <c r="F11" s="18"/>
      <c r="G11" s="19">
        <v>3</v>
      </c>
      <c r="H11" s="28">
        <v>1.6</v>
      </c>
      <c r="I11" s="33">
        <f t="shared" si="0"/>
        <v>4.8000000000000007</v>
      </c>
      <c r="J11" s="93"/>
      <c r="K11" s="76"/>
    </row>
    <row r="12" spans="1:11" s="20" customFormat="1" ht="18">
      <c r="A12" s="80"/>
      <c r="B12" s="99"/>
      <c r="C12" s="16">
        <v>3</v>
      </c>
      <c r="D12" s="80"/>
      <c r="E12" s="17" t="s">
        <v>63</v>
      </c>
      <c r="F12" s="18"/>
      <c r="G12" s="19">
        <v>3</v>
      </c>
      <c r="H12" s="32">
        <v>1.6</v>
      </c>
      <c r="I12" s="33">
        <f t="shared" si="0"/>
        <v>4.8000000000000007</v>
      </c>
      <c r="J12" s="93"/>
      <c r="K12" s="76"/>
    </row>
    <row r="13" spans="1:11" s="20" customFormat="1" ht="18">
      <c r="A13" s="80"/>
      <c r="B13" s="99"/>
      <c r="C13" s="16">
        <v>4</v>
      </c>
      <c r="D13" s="80"/>
      <c r="E13" s="30" t="s">
        <v>47</v>
      </c>
      <c r="F13" s="31"/>
      <c r="G13" s="31">
        <v>3</v>
      </c>
      <c r="H13" s="32">
        <v>1.6</v>
      </c>
      <c r="I13" s="33">
        <f t="shared" si="0"/>
        <v>4.8000000000000007</v>
      </c>
      <c r="J13" s="93"/>
      <c r="K13" s="76"/>
    </row>
    <row r="14" spans="1:11" s="20" customFormat="1" ht="18">
      <c r="A14" s="80"/>
      <c r="B14" s="99"/>
      <c r="C14" s="16">
        <v>5</v>
      </c>
      <c r="D14" s="80"/>
      <c r="E14" s="30" t="s">
        <v>48</v>
      </c>
      <c r="F14" s="31"/>
      <c r="G14" s="31">
        <v>10</v>
      </c>
      <c r="H14" s="31">
        <v>2</v>
      </c>
      <c r="I14" s="33">
        <f t="shared" si="0"/>
        <v>20</v>
      </c>
      <c r="J14" s="93"/>
      <c r="K14" s="76"/>
    </row>
    <row r="15" spans="1:11" s="20" customFormat="1" ht="18">
      <c r="A15" s="80"/>
      <c r="B15" s="99"/>
      <c r="C15" s="16">
        <v>6</v>
      </c>
      <c r="D15" s="80"/>
      <c r="E15" s="21" t="s">
        <v>65</v>
      </c>
      <c r="F15" s="18"/>
      <c r="G15" s="19">
        <v>4</v>
      </c>
      <c r="H15" s="28">
        <v>1.6</v>
      </c>
      <c r="I15" s="33">
        <f t="shared" si="0"/>
        <v>6.4</v>
      </c>
      <c r="J15" s="93"/>
      <c r="K15" s="76"/>
    </row>
    <row r="16" spans="1:11" s="20" customFormat="1" ht="18">
      <c r="A16" s="80"/>
      <c r="B16" s="99"/>
      <c r="C16" s="16">
        <v>7</v>
      </c>
      <c r="D16" s="82"/>
      <c r="E16" s="21" t="s">
        <v>14</v>
      </c>
      <c r="F16" s="18"/>
      <c r="G16" s="19">
        <v>4</v>
      </c>
      <c r="H16" s="19">
        <v>2</v>
      </c>
      <c r="I16" s="33">
        <f t="shared" si="0"/>
        <v>8</v>
      </c>
      <c r="J16" s="94"/>
      <c r="K16" s="76"/>
    </row>
    <row r="17" spans="1:14" s="20" customFormat="1" ht="18">
      <c r="A17" s="80"/>
      <c r="B17" s="99"/>
      <c r="C17" s="16">
        <v>8</v>
      </c>
      <c r="D17" s="81" t="s">
        <v>49</v>
      </c>
      <c r="E17" s="21" t="s">
        <v>51</v>
      </c>
      <c r="F17" s="18"/>
      <c r="G17" s="19">
        <v>6</v>
      </c>
      <c r="H17" s="28">
        <v>2</v>
      </c>
      <c r="I17" s="33">
        <f t="shared" si="0"/>
        <v>12</v>
      </c>
      <c r="J17" s="101">
        <f>SUM(I17:I20)</f>
        <v>36</v>
      </c>
      <c r="K17" s="76"/>
    </row>
    <row r="18" spans="1:14" s="20" customFormat="1" ht="18">
      <c r="A18" s="80"/>
      <c r="B18" s="99"/>
      <c r="C18" s="16">
        <v>9</v>
      </c>
      <c r="D18" s="80"/>
      <c r="E18" s="21" t="s">
        <v>52</v>
      </c>
      <c r="F18" s="18"/>
      <c r="G18" s="32">
        <v>4</v>
      </c>
      <c r="H18" s="32">
        <v>2</v>
      </c>
      <c r="I18" s="33">
        <f t="shared" si="0"/>
        <v>8</v>
      </c>
      <c r="J18" s="93"/>
      <c r="K18" s="76"/>
    </row>
    <row r="19" spans="1:14" s="20" customFormat="1" ht="18">
      <c r="A19" s="80"/>
      <c r="B19" s="99"/>
      <c r="C19" s="16">
        <v>10</v>
      </c>
      <c r="D19" s="80"/>
      <c r="E19" s="21" t="s">
        <v>91</v>
      </c>
      <c r="F19" s="18"/>
      <c r="G19" s="36">
        <v>4</v>
      </c>
      <c r="H19" s="36">
        <v>2</v>
      </c>
      <c r="I19" s="35">
        <f t="shared" si="0"/>
        <v>8</v>
      </c>
      <c r="J19" s="93"/>
      <c r="K19" s="76"/>
    </row>
    <row r="20" spans="1:14" s="20" customFormat="1" ht="18">
      <c r="A20" s="80"/>
      <c r="B20" s="99"/>
      <c r="C20" s="16">
        <v>11</v>
      </c>
      <c r="D20" s="80"/>
      <c r="E20" s="21" t="s">
        <v>50</v>
      </c>
      <c r="F20" s="18"/>
      <c r="G20" s="32">
        <v>4</v>
      </c>
      <c r="H20" s="32">
        <v>2</v>
      </c>
      <c r="I20" s="33">
        <f t="shared" si="0"/>
        <v>8</v>
      </c>
      <c r="J20" s="94"/>
      <c r="K20" s="76"/>
    </row>
    <row r="21" spans="1:14" s="20" customFormat="1" ht="18">
      <c r="A21" s="34"/>
      <c r="B21" s="99"/>
      <c r="C21" s="16">
        <v>12</v>
      </c>
      <c r="D21" s="81" t="s">
        <v>55</v>
      </c>
      <c r="E21" s="21" t="s">
        <v>64</v>
      </c>
      <c r="F21" s="18"/>
      <c r="G21" s="32">
        <v>6</v>
      </c>
      <c r="H21" s="32">
        <v>2</v>
      </c>
      <c r="I21" s="33">
        <f t="shared" si="0"/>
        <v>12</v>
      </c>
      <c r="J21" s="95">
        <f>SUM(I21:I24)</f>
        <v>28.4</v>
      </c>
      <c r="K21" s="76"/>
    </row>
    <row r="22" spans="1:14" s="20" customFormat="1" ht="18">
      <c r="A22" s="34"/>
      <c r="B22" s="99"/>
      <c r="C22" s="16">
        <v>13</v>
      </c>
      <c r="D22" s="80"/>
      <c r="E22" s="21" t="s">
        <v>54</v>
      </c>
      <c r="F22" s="18"/>
      <c r="G22" s="32">
        <v>2</v>
      </c>
      <c r="H22" s="32">
        <v>1.6</v>
      </c>
      <c r="I22" s="33">
        <f t="shared" si="0"/>
        <v>3.2</v>
      </c>
      <c r="J22" s="95"/>
      <c r="K22" s="76"/>
    </row>
    <row r="23" spans="1:14" s="20" customFormat="1" ht="18">
      <c r="A23" s="34"/>
      <c r="B23" s="99"/>
      <c r="C23" s="16">
        <v>14</v>
      </c>
      <c r="D23" s="80"/>
      <c r="E23" s="21" t="s">
        <v>53</v>
      </c>
      <c r="F23" s="18"/>
      <c r="G23" s="32">
        <v>5</v>
      </c>
      <c r="H23" s="32">
        <v>2</v>
      </c>
      <c r="I23" s="33">
        <f t="shared" si="0"/>
        <v>10</v>
      </c>
      <c r="J23" s="95"/>
      <c r="K23" s="76"/>
    </row>
    <row r="24" spans="1:14" s="20" customFormat="1" ht="18">
      <c r="A24" s="34"/>
      <c r="B24" s="99"/>
      <c r="C24" s="16">
        <v>15</v>
      </c>
      <c r="D24" s="82"/>
      <c r="E24" s="21" t="s">
        <v>60</v>
      </c>
      <c r="F24" s="18"/>
      <c r="G24" s="32">
        <v>2</v>
      </c>
      <c r="H24" s="32">
        <v>1.6</v>
      </c>
      <c r="I24" s="33">
        <f t="shared" si="0"/>
        <v>3.2</v>
      </c>
      <c r="J24" s="95"/>
      <c r="K24" s="76"/>
    </row>
    <row r="25" spans="1:14" s="20" customFormat="1" ht="18">
      <c r="A25" s="34"/>
      <c r="B25" s="99"/>
      <c r="C25" s="16">
        <v>16</v>
      </c>
      <c r="D25" s="81" t="s">
        <v>56</v>
      </c>
      <c r="E25" s="21" t="s">
        <v>57</v>
      </c>
      <c r="F25" s="18"/>
      <c r="G25" s="32">
        <v>1.5</v>
      </c>
      <c r="H25" s="32">
        <v>1.5</v>
      </c>
      <c r="I25" s="33">
        <f t="shared" si="0"/>
        <v>2.25</v>
      </c>
      <c r="J25" s="101">
        <f>SUM(I25:I27)</f>
        <v>3.75</v>
      </c>
      <c r="K25" s="76"/>
    </row>
    <row r="26" spans="1:14" s="20" customFormat="1" ht="18">
      <c r="A26" s="34"/>
      <c r="B26" s="99"/>
      <c r="C26" s="16">
        <v>17</v>
      </c>
      <c r="D26" s="80"/>
      <c r="E26" s="21" t="s">
        <v>58</v>
      </c>
      <c r="F26" s="18"/>
      <c r="G26" s="32">
        <v>0.5</v>
      </c>
      <c r="H26" s="32">
        <v>1.5</v>
      </c>
      <c r="I26" s="33">
        <f t="shared" si="0"/>
        <v>0.75</v>
      </c>
      <c r="J26" s="93"/>
      <c r="K26" s="76"/>
    </row>
    <row r="27" spans="1:14" s="20" customFormat="1" ht="18">
      <c r="A27" s="34"/>
      <c r="B27" s="100"/>
      <c r="C27" s="16">
        <v>18</v>
      </c>
      <c r="D27" s="82"/>
      <c r="E27" s="21" t="s">
        <v>59</v>
      </c>
      <c r="F27" s="18"/>
      <c r="G27" s="32">
        <v>0.5</v>
      </c>
      <c r="H27" s="32">
        <v>1.5</v>
      </c>
      <c r="I27" s="33">
        <f t="shared" si="0"/>
        <v>0.75</v>
      </c>
      <c r="J27" s="94"/>
      <c r="K27" s="78"/>
    </row>
    <row r="28" spans="1:14" s="20" customFormat="1" ht="18">
      <c r="A28" s="88" t="s">
        <v>16</v>
      </c>
      <c r="B28" s="86" t="s">
        <v>20</v>
      </c>
      <c r="C28" s="22">
        <v>1</v>
      </c>
      <c r="D28" s="79" t="s">
        <v>21</v>
      </c>
      <c r="E28" s="79"/>
      <c r="F28" s="23"/>
      <c r="G28" s="24">
        <v>3</v>
      </c>
      <c r="H28" s="24">
        <v>1</v>
      </c>
      <c r="I28" s="29">
        <f t="shared" ref="I28" si="1">G28*H28</f>
        <v>3</v>
      </c>
      <c r="J28" s="79">
        <f>SUM(I28:I29)</f>
        <v>9</v>
      </c>
      <c r="K28" s="79"/>
    </row>
    <row r="29" spans="1:14" s="20" customFormat="1" ht="77.5" customHeight="1">
      <c r="A29" s="89"/>
      <c r="B29" s="87"/>
      <c r="C29" s="22">
        <v>2</v>
      </c>
      <c r="D29" s="79" t="s">
        <v>22</v>
      </c>
      <c r="E29" s="79"/>
      <c r="F29" s="23" t="s">
        <v>23</v>
      </c>
      <c r="G29" s="24">
        <v>6</v>
      </c>
      <c r="H29" s="24">
        <v>1</v>
      </c>
      <c r="I29" s="24">
        <f>G29*H29</f>
        <v>6</v>
      </c>
      <c r="J29" s="79"/>
      <c r="K29" s="79"/>
      <c r="N29" s="20">
        <f>SUM(J3,J6,K10,J28,I31,I32,I33)</f>
        <v>240.95000000000002</v>
      </c>
    </row>
    <row r="30" spans="1:14" s="20" customFormat="1" ht="37">
      <c r="A30" s="81" t="s">
        <v>19</v>
      </c>
      <c r="B30" s="90" t="s">
        <v>24</v>
      </c>
      <c r="C30" s="16">
        <v>1</v>
      </c>
      <c r="D30" s="95" t="s">
        <v>25</v>
      </c>
      <c r="E30" s="95"/>
      <c r="F30" s="27" t="s">
        <v>30</v>
      </c>
      <c r="G30" s="19"/>
      <c r="H30" s="19"/>
      <c r="I30" s="19">
        <f>N29*0.149425</f>
        <v>36.003953750000001</v>
      </c>
      <c r="J30" s="73">
        <f>SUM(I30:I33)</f>
        <v>89.103953750000002</v>
      </c>
      <c r="K30" s="74"/>
    </row>
    <row r="31" spans="1:14" s="20" customFormat="1" ht="55">
      <c r="A31" s="93"/>
      <c r="B31" s="91"/>
      <c r="C31" s="16">
        <v>2</v>
      </c>
      <c r="D31" s="95" t="s">
        <v>26</v>
      </c>
      <c r="E31" s="95"/>
      <c r="F31" s="25" t="s">
        <v>66</v>
      </c>
      <c r="G31" s="19"/>
      <c r="H31" s="19"/>
      <c r="I31" s="19">
        <v>13</v>
      </c>
      <c r="J31" s="75"/>
      <c r="K31" s="76"/>
    </row>
    <row r="32" spans="1:14" s="20" customFormat="1" ht="18">
      <c r="A32" s="93"/>
      <c r="B32" s="91"/>
      <c r="C32" s="16">
        <v>3</v>
      </c>
      <c r="D32" s="96" t="s">
        <v>68</v>
      </c>
      <c r="E32" s="97"/>
      <c r="F32" s="25"/>
      <c r="G32" s="28"/>
      <c r="H32" s="28"/>
      <c r="I32" s="28">
        <v>15.1</v>
      </c>
      <c r="J32" s="75"/>
      <c r="K32" s="76"/>
    </row>
    <row r="33" spans="1:11" s="20" customFormat="1" ht="18">
      <c r="A33" s="94"/>
      <c r="B33" s="92"/>
      <c r="C33" s="16">
        <v>4</v>
      </c>
      <c r="D33" s="95" t="s">
        <v>27</v>
      </c>
      <c r="E33" s="95"/>
      <c r="F33" s="18"/>
      <c r="G33" s="19">
        <v>25</v>
      </c>
      <c r="H33" s="19">
        <v>1</v>
      </c>
      <c r="I33" s="19">
        <f>G33*H33</f>
        <v>25</v>
      </c>
      <c r="J33" s="77"/>
      <c r="K33" s="78"/>
    </row>
    <row r="34" spans="1:11" s="15" customFormat="1" ht="18">
      <c r="A34" s="83" t="s">
        <v>3</v>
      </c>
      <c r="B34" s="84"/>
      <c r="C34" s="84"/>
      <c r="D34" s="84"/>
      <c r="E34" s="84"/>
      <c r="F34" s="84"/>
      <c r="G34" s="84"/>
      <c r="H34" s="84"/>
      <c r="I34" s="85"/>
      <c r="J34" s="66">
        <f>SUM(N29,J30)</f>
        <v>330.05395375000001</v>
      </c>
      <c r="K34" s="66"/>
    </row>
    <row r="35" spans="1:11">
      <c r="A35" s="4"/>
      <c r="B35" s="4"/>
      <c r="C35" s="4"/>
      <c r="D35" s="9"/>
      <c r="E35" s="9"/>
      <c r="F35" s="4"/>
      <c r="G35" s="5"/>
      <c r="H35" s="5"/>
      <c r="I35" s="5"/>
      <c r="J35" s="5"/>
      <c r="K35" s="4"/>
    </row>
    <row r="36" spans="1:11" s="4" customFormat="1">
      <c r="D36" s="9"/>
      <c r="E36" s="9"/>
      <c r="G36" s="5"/>
      <c r="H36" s="5"/>
      <c r="I36" s="5"/>
      <c r="J36" s="5"/>
    </row>
    <row r="37" spans="1:11" s="4" customFormat="1">
      <c r="D37" s="9"/>
      <c r="E37" s="9"/>
      <c r="G37" s="5"/>
      <c r="H37" s="5"/>
      <c r="I37" s="5"/>
      <c r="J37" s="5"/>
    </row>
    <row r="39" spans="1:11">
      <c r="F39" s="4"/>
      <c r="G39" s="5"/>
      <c r="H39" s="5"/>
      <c r="J39" s="1"/>
    </row>
    <row r="40" spans="1:11">
      <c r="F40" s="4"/>
      <c r="G40" s="5"/>
      <c r="H40" s="5"/>
    </row>
    <row r="41" spans="1:11">
      <c r="F41" s="4"/>
      <c r="G41" s="7"/>
      <c r="H41" s="5"/>
    </row>
    <row r="42" spans="1:11">
      <c r="D42" s="11"/>
      <c r="E42" s="11"/>
      <c r="F42" s="4"/>
      <c r="G42" s="7"/>
      <c r="H42" s="5"/>
      <c r="I42" s="1"/>
      <c r="J42" s="1"/>
      <c r="K42" s="4"/>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7"/>
      <c r="H54" s="5"/>
      <c r="I54" s="1"/>
      <c r="J54" s="1"/>
    </row>
    <row r="55" spans="4:10">
      <c r="D55" s="11"/>
      <c r="E55" s="11"/>
      <c r="F55" s="4"/>
      <c r="G55" s="5"/>
      <c r="H55" s="5"/>
      <c r="I55" s="1"/>
      <c r="J55" s="1"/>
    </row>
  </sheetData>
  <mergeCells count="41">
    <mergeCell ref="K10:K27"/>
    <mergeCell ref="B10:B27"/>
    <mergeCell ref="D25:D27"/>
    <mergeCell ref="J10:J16"/>
    <mergeCell ref="J17:J20"/>
    <mergeCell ref="J21:J24"/>
    <mergeCell ref="J25:J27"/>
    <mergeCell ref="A10:A20"/>
    <mergeCell ref="D17:D20"/>
    <mergeCell ref="D21:D24"/>
    <mergeCell ref="A34:I34"/>
    <mergeCell ref="B28:B29"/>
    <mergeCell ref="A28:A29"/>
    <mergeCell ref="B30:B33"/>
    <mergeCell ref="A30:A33"/>
    <mergeCell ref="D10:D16"/>
    <mergeCell ref="D30:E30"/>
    <mergeCell ref="D31:E31"/>
    <mergeCell ref="D33:E33"/>
    <mergeCell ref="D32:E32"/>
    <mergeCell ref="J30:K33"/>
    <mergeCell ref="J28:K29"/>
    <mergeCell ref="J34:K34"/>
    <mergeCell ref="D28:E28"/>
    <mergeCell ref="D29:E29"/>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60B3-CE02-D248-9ED4-DD089F3B5290}">
  <dimension ref="A1:F30"/>
  <sheetViews>
    <sheetView topLeftCell="A21" zoomScale="75" workbookViewId="0">
      <selection activeCell="B29" sqref="B29"/>
    </sheetView>
  </sheetViews>
  <sheetFormatPr baseColWidth="10" defaultRowHeight="26"/>
  <cols>
    <col min="1" max="2" width="26.33203125" style="38" customWidth="1"/>
    <col min="3" max="3" width="42.5" style="38" customWidth="1"/>
    <col min="4" max="4" width="97.83203125" style="37" customWidth="1"/>
    <col min="5" max="5" width="97.83203125" style="38" customWidth="1"/>
    <col min="6" max="6" width="13.5" style="38" bestFit="1" customWidth="1"/>
    <col min="7" max="16384" width="10.83203125" style="37"/>
  </cols>
  <sheetData>
    <row r="1" spans="1:6" ht="54">
      <c r="A1" s="39" t="s">
        <v>33</v>
      </c>
      <c r="B1" s="39" t="s">
        <v>72</v>
      </c>
      <c r="C1" s="39" t="s">
        <v>34</v>
      </c>
      <c r="D1" s="40" t="s">
        <v>75</v>
      </c>
      <c r="E1" s="39" t="s">
        <v>76</v>
      </c>
      <c r="F1" s="41" t="s">
        <v>44</v>
      </c>
    </row>
    <row r="2" spans="1:6" ht="33" customHeight="1">
      <c r="A2" s="103" t="s">
        <v>69</v>
      </c>
      <c r="B2" s="103">
        <v>1</v>
      </c>
      <c r="C2" s="103" t="s">
        <v>70</v>
      </c>
      <c r="D2" s="42" t="s">
        <v>81</v>
      </c>
      <c r="E2" s="103" t="s">
        <v>77</v>
      </c>
      <c r="F2" s="102">
        <v>51000</v>
      </c>
    </row>
    <row r="3" spans="1:6" ht="35" customHeight="1">
      <c r="A3" s="103"/>
      <c r="B3" s="103"/>
      <c r="C3" s="103"/>
      <c r="D3" s="42" t="s">
        <v>82</v>
      </c>
      <c r="E3" s="103"/>
      <c r="F3" s="102"/>
    </row>
    <row r="4" spans="1:6" ht="68" customHeight="1">
      <c r="A4" s="103"/>
      <c r="B4" s="103"/>
      <c r="C4" s="103"/>
      <c r="D4" s="43" t="s">
        <v>83</v>
      </c>
      <c r="E4" s="103"/>
      <c r="F4" s="102"/>
    </row>
    <row r="5" spans="1:6" ht="60">
      <c r="A5" s="103"/>
      <c r="B5" s="103"/>
      <c r="C5" s="103"/>
      <c r="D5" s="43" t="s">
        <v>84</v>
      </c>
      <c r="E5" s="103"/>
      <c r="F5" s="102"/>
    </row>
    <row r="6" spans="1:6" ht="39" customHeight="1">
      <c r="A6" s="103"/>
      <c r="B6" s="103"/>
      <c r="C6" s="103"/>
      <c r="D6" s="43" t="s">
        <v>85</v>
      </c>
      <c r="E6" s="103"/>
      <c r="F6" s="102"/>
    </row>
    <row r="7" spans="1:6" ht="46" customHeight="1">
      <c r="A7" s="103"/>
      <c r="B7" s="103"/>
      <c r="C7" s="103"/>
      <c r="D7" s="44" t="s">
        <v>86</v>
      </c>
      <c r="E7" s="103"/>
      <c r="F7" s="102"/>
    </row>
    <row r="8" spans="1:6" ht="37" customHeight="1">
      <c r="A8" s="103"/>
      <c r="B8" s="103"/>
      <c r="C8" s="103"/>
      <c r="D8" s="44" t="s">
        <v>35</v>
      </c>
      <c r="E8" s="103"/>
      <c r="F8" s="102"/>
    </row>
    <row r="9" spans="1:6" ht="71" customHeight="1">
      <c r="A9" s="103"/>
      <c r="B9" s="103"/>
      <c r="C9" s="103"/>
      <c r="D9" s="42" t="s">
        <v>87</v>
      </c>
      <c r="E9" s="103"/>
      <c r="F9" s="102"/>
    </row>
    <row r="10" spans="1:6" ht="76" customHeight="1">
      <c r="A10" s="103"/>
      <c r="B10" s="103"/>
      <c r="C10" s="103"/>
      <c r="D10" s="42" t="s">
        <v>88</v>
      </c>
      <c r="E10" s="103"/>
      <c r="F10" s="102"/>
    </row>
    <row r="11" spans="1:6" ht="37" customHeight="1">
      <c r="A11" s="103"/>
      <c r="B11" s="103"/>
      <c r="C11" s="103"/>
      <c r="D11" s="42" t="s">
        <v>89</v>
      </c>
      <c r="E11" s="103"/>
      <c r="F11" s="102"/>
    </row>
    <row r="12" spans="1:6" ht="15" customHeight="1">
      <c r="A12" s="104" t="s">
        <v>43</v>
      </c>
      <c r="B12" s="104">
        <v>1</v>
      </c>
      <c r="C12" s="105" t="s">
        <v>42</v>
      </c>
      <c r="D12" s="46" t="s">
        <v>41</v>
      </c>
      <c r="E12" s="104" t="s">
        <v>78</v>
      </c>
      <c r="F12" s="104">
        <v>136000</v>
      </c>
    </row>
    <row r="13" spans="1:6" ht="20">
      <c r="A13" s="104"/>
      <c r="B13" s="104"/>
      <c r="C13" s="105"/>
      <c r="D13" s="47" t="s">
        <v>40</v>
      </c>
      <c r="E13" s="104"/>
      <c r="F13" s="104"/>
    </row>
    <row r="14" spans="1:6" ht="60">
      <c r="A14" s="104"/>
      <c r="B14" s="104"/>
      <c r="C14" s="105"/>
      <c r="D14" s="48" t="s">
        <v>39</v>
      </c>
      <c r="E14" s="104"/>
      <c r="F14" s="104"/>
    </row>
    <row r="15" spans="1:6" ht="60">
      <c r="A15" s="104"/>
      <c r="B15" s="104"/>
      <c r="C15" s="105"/>
      <c r="D15" s="48" t="s">
        <v>38</v>
      </c>
      <c r="E15" s="104"/>
      <c r="F15" s="104"/>
    </row>
    <row r="16" spans="1:6" ht="40">
      <c r="A16" s="104"/>
      <c r="B16" s="104"/>
      <c r="C16" s="105"/>
      <c r="D16" s="48" t="s">
        <v>37</v>
      </c>
      <c r="E16" s="104"/>
      <c r="F16" s="104"/>
    </row>
    <row r="17" spans="1:6" ht="60">
      <c r="A17" s="104"/>
      <c r="B17" s="104"/>
      <c r="C17" s="105"/>
      <c r="D17" s="48" t="s">
        <v>67</v>
      </c>
      <c r="E17" s="104"/>
      <c r="F17" s="104"/>
    </row>
    <row r="18" spans="1:6" ht="20">
      <c r="A18" s="104"/>
      <c r="B18" s="104"/>
      <c r="C18" s="105"/>
      <c r="D18" s="49" t="s">
        <v>85</v>
      </c>
      <c r="E18" s="104"/>
      <c r="F18" s="104"/>
    </row>
    <row r="19" spans="1:6" ht="40">
      <c r="A19" s="104"/>
      <c r="B19" s="104"/>
      <c r="C19" s="105"/>
      <c r="D19" s="50" t="s">
        <v>86</v>
      </c>
      <c r="E19" s="104"/>
      <c r="F19" s="104"/>
    </row>
    <row r="20" spans="1:6" ht="20">
      <c r="A20" s="104"/>
      <c r="B20" s="104"/>
      <c r="C20" s="105"/>
      <c r="D20" s="50" t="s">
        <v>35</v>
      </c>
      <c r="E20" s="104"/>
      <c r="F20" s="104"/>
    </row>
    <row r="21" spans="1:6" ht="60">
      <c r="A21" s="104"/>
      <c r="B21" s="104"/>
      <c r="C21" s="105"/>
      <c r="D21" s="47" t="s">
        <v>87</v>
      </c>
      <c r="E21" s="104"/>
      <c r="F21" s="104"/>
    </row>
    <row r="22" spans="1:6" ht="60">
      <c r="A22" s="104"/>
      <c r="B22" s="104"/>
      <c r="C22" s="105"/>
      <c r="D22" s="47" t="s">
        <v>88</v>
      </c>
      <c r="E22" s="104"/>
      <c r="F22" s="104"/>
    </row>
    <row r="23" spans="1:6" ht="20">
      <c r="A23" s="104"/>
      <c r="B23" s="104"/>
      <c r="C23" s="105"/>
      <c r="D23" s="47" t="s">
        <v>90</v>
      </c>
      <c r="E23" s="104"/>
      <c r="F23" s="104"/>
    </row>
    <row r="24" spans="1:6" ht="27">
      <c r="A24" s="51" t="s">
        <v>97</v>
      </c>
      <c r="B24" s="51">
        <v>2</v>
      </c>
      <c r="C24" s="45" t="s">
        <v>99</v>
      </c>
      <c r="D24" s="108"/>
      <c r="E24" s="51" t="s">
        <v>93</v>
      </c>
      <c r="F24" s="51">
        <v>20000</v>
      </c>
    </row>
    <row r="25" spans="1:6" ht="324">
      <c r="A25" s="51" t="s">
        <v>96</v>
      </c>
      <c r="B25" s="51">
        <v>9</v>
      </c>
      <c r="C25" s="45" t="s">
        <v>98</v>
      </c>
      <c r="D25" s="47" t="s">
        <v>92</v>
      </c>
      <c r="E25" s="107" t="s">
        <v>95</v>
      </c>
      <c r="F25" s="51">
        <v>720000</v>
      </c>
    </row>
    <row r="26" spans="1:6" ht="81" customHeight="1">
      <c r="A26" s="51" t="s">
        <v>73</v>
      </c>
      <c r="B26" s="51">
        <v>5</v>
      </c>
      <c r="C26" s="51" t="s">
        <v>80</v>
      </c>
      <c r="D26" s="47"/>
      <c r="E26" s="51"/>
      <c r="F26" s="51">
        <v>100000</v>
      </c>
    </row>
    <row r="27" spans="1:6" ht="409" customHeight="1">
      <c r="A27" s="51" t="s">
        <v>71</v>
      </c>
      <c r="B27" s="51">
        <v>12</v>
      </c>
      <c r="C27" s="51" t="s">
        <v>80</v>
      </c>
      <c r="D27" s="47"/>
      <c r="E27" s="107" t="s">
        <v>94</v>
      </c>
      <c r="F27" s="51">
        <v>120000</v>
      </c>
    </row>
    <row r="28" spans="1:6">
      <c r="A28" s="51" t="s">
        <v>79</v>
      </c>
      <c r="B28" s="51"/>
      <c r="C28" s="51"/>
      <c r="D28" s="47"/>
      <c r="E28" s="51"/>
      <c r="F28" s="51">
        <v>1000</v>
      </c>
    </row>
    <row r="29" spans="1:6">
      <c r="A29" s="51" t="s">
        <v>74</v>
      </c>
      <c r="B29" s="51"/>
      <c r="C29" s="51"/>
      <c r="D29" s="47"/>
      <c r="E29" s="51"/>
      <c r="F29" s="51">
        <v>100000</v>
      </c>
    </row>
    <row r="30" spans="1:6">
      <c r="A30" s="106" t="s">
        <v>36</v>
      </c>
      <c r="B30" s="106"/>
      <c r="C30" s="106"/>
      <c r="D30" s="106"/>
      <c r="E30" s="106"/>
      <c r="F30" s="52">
        <f>SUM(F2:F29)</f>
        <v>1248000</v>
      </c>
    </row>
  </sheetData>
  <mergeCells count="11">
    <mergeCell ref="A30:E30"/>
    <mergeCell ref="A2:A11"/>
    <mergeCell ref="C2:C11"/>
    <mergeCell ref="F2:F11"/>
    <mergeCell ref="B2:B11"/>
    <mergeCell ref="A12:A23"/>
    <mergeCell ref="B12:B23"/>
    <mergeCell ref="C12:C23"/>
    <mergeCell ref="F12:F23"/>
    <mergeCell ref="E2:E11"/>
    <mergeCell ref="E12:E2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软件开发预算</vt:lpstr>
      <vt:lpstr>非矿设备配套预算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2019-05-10T10:40:36Z</dcterms:modified>
</cp:coreProperties>
</file>