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w_\Desktop\thermal_sound\"/>
    </mc:Choice>
  </mc:AlternateContent>
  <xr:revisionPtr revIDLastSave="0" documentId="13_ncr:1_{AC089E86-624F-48F5-BDD7-07BAE1D22622}" xr6:coauthVersionLast="47" xr6:coauthVersionMax="47" xr10:uidLastSave="{00000000-0000-0000-0000-000000000000}"/>
  <bookViews>
    <workbookView xWindow="90" yWindow="-18120" windowWidth="29040" windowHeight="17640" xr2:uid="{60737BB8-8E0B-4513-A3CA-6764FB4A5A16}"/>
  </bookViews>
  <sheets>
    <sheet name="parameter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E7" i="2"/>
  <c r="F3" i="1"/>
  <c r="F6" i="1" s="1"/>
  <c r="F7" i="1" s="1"/>
  <c r="K3" i="1"/>
  <c r="F15" i="1"/>
  <c r="F17" i="1" s="1"/>
</calcChain>
</file>

<file path=xl/sharedStrings.xml><?xml version="1.0" encoding="utf-8"?>
<sst xmlns="http://schemas.openxmlformats.org/spreadsheetml/2006/main" count="50" uniqueCount="46">
  <si>
    <t>k</t>
    <phoneticPr fontId="1"/>
  </si>
  <si>
    <t>m</t>
    <phoneticPr fontId="1"/>
  </si>
  <si>
    <t>√(k/m)</t>
    <phoneticPr fontId="1"/>
  </si>
  <si>
    <t>// 機械系の定数</t>
  </si>
  <si>
    <t>k =  1.24 * 10^3 // N/m</t>
  </si>
  <si>
    <t>m = 0.55  //kg</t>
  </si>
  <si>
    <t>D =3.83   // Ns/m</t>
  </si>
  <si>
    <t>// 機械- 電気の干渉計周波数</t>
  </si>
  <si>
    <t>Bl = 34 // N/A</t>
  </si>
  <si>
    <t>//電気系の定数</t>
  </si>
  <si>
    <t>L1 = 0.11 // Henry</t>
  </si>
  <si>
    <t>R1 = 5.34 // Ohm</t>
  </si>
  <si>
    <t>R2 = 40 // Ohm</t>
  </si>
  <si>
    <t xml:space="preserve">C1 = 394e-6 // Farad </t>
  </si>
  <si>
    <t>Bl</t>
    <phoneticPr fontId="1"/>
  </si>
  <si>
    <t>N/A</t>
    <phoneticPr fontId="1"/>
  </si>
  <si>
    <t>L1</t>
    <phoneticPr fontId="1"/>
  </si>
  <si>
    <t>H</t>
    <phoneticPr fontId="1"/>
  </si>
  <si>
    <t>R1</t>
    <phoneticPr fontId="1"/>
  </si>
  <si>
    <t>Ohm</t>
    <phoneticPr fontId="1"/>
  </si>
  <si>
    <t>R2</t>
    <phoneticPr fontId="1"/>
  </si>
  <si>
    <t>C1</t>
    <phoneticPr fontId="1"/>
  </si>
  <si>
    <t>F</t>
    <phoneticPr fontId="1"/>
  </si>
  <si>
    <t>Hz</t>
    <phoneticPr fontId="1"/>
  </si>
  <si>
    <t>こちらは合ってる</t>
    <rPh sb="4" eb="5">
      <t>ア</t>
    </rPh>
    <phoneticPr fontId="1"/>
  </si>
  <si>
    <t>←47Hzになってしまう。</t>
    <phoneticPr fontId="1"/>
  </si>
  <si>
    <t>rad/sec</t>
    <phoneticPr fontId="1"/>
  </si>
  <si>
    <t>X1</t>
  </si>
  <si>
    <t>X2</t>
  </si>
  <si>
    <t>Δ</t>
  </si>
  <si>
    <t>ϒl</t>
  </si>
  <si>
    <t>|X|l̕ϼ/TH&gt;</t>
  </si>
  <si>
    <t>RMSl</t>
  </si>
  <si>
    <t>Time</t>
  </si>
  <si>
    <t>v_load</t>
  </si>
  <si>
    <t>i_load</t>
  </si>
  <si>
    <t>P_load</t>
  </si>
  <si>
    <t>u_x</t>
  </si>
  <si>
    <t>D</t>
    <phoneticPr fontId="1"/>
  </si>
  <si>
    <t>Nm/s</t>
    <phoneticPr fontId="1"/>
  </si>
  <si>
    <t>←この粘性項では、影響を考えても共振周波数は1％以下のズレ</t>
    <rPh sb="3" eb="5">
      <t>ネンセイ</t>
    </rPh>
    <rPh sb="5" eb="6">
      <t>コウ</t>
    </rPh>
    <rPh sb="9" eb="11">
      <t>エイキョウ</t>
    </rPh>
    <rPh sb="12" eb="13">
      <t>カンガ</t>
    </rPh>
    <rPh sb="16" eb="21">
      <t>キョウシンシュウハスウ</t>
    </rPh>
    <rPh sb="24" eb="26">
      <t>イカ</t>
    </rPh>
    <phoneticPr fontId="1"/>
  </si>
  <si>
    <t>粘性項を考えない機械共振</t>
    <rPh sb="0" eb="2">
      <t>ネンセイ</t>
    </rPh>
    <rPh sb="2" eb="3">
      <t>コウ</t>
    </rPh>
    <rPh sb="4" eb="5">
      <t>カンガ</t>
    </rPh>
    <rPh sb="8" eb="10">
      <t>キカイ</t>
    </rPh>
    <rPh sb="10" eb="12">
      <t>キョウシン</t>
    </rPh>
    <phoneticPr fontId="1"/>
  </si>
  <si>
    <t>粘性項を考えた共振</t>
    <rPh sb="0" eb="2">
      <t>ネンセイ</t>
    </rPh>
    <rPh sb="2" eb="3">
      <t>コウ</t>
    </rPh>
    <rPh sb="4" eb="5">
      <t>カンガ</t>
    </rPh>
    <rPh sb="7" eb="9">
      <t>キョウシン</t>
    </rPh>
    <phoneticPr fontId="1"/>
  </si>
  <si>
    <t>√(k/m-d^2/2m^2）</t>
    <phoneticPr fontId="1"/>
  </si>
  <si>
    <t>電気共振</t>
    <rPh sb="0" eb="2">
      <t>デンキ</t>
    </rPh>
    <rPh sb="2" eb="4">
      <t>キョウシン</t>
    </rPh>
    <phoneticPr fontId="1"/>
  </si>
  <si>
    <t>Frez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</si>
</sst>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5DA518"/>
      <name val="游ゴシック"/>
      <family val="3"/>
      <charset val="128"/>
      <scheme val="minor"/>
    </font>
    <font>
      <sz val="11"/>
      <color rgb="FF5DA518"/>
      <name val="游ゴシック"/>
      <family val="3"/>
      <charset val="128"/>
      <scheme val="minor"/>
    </font>
    <font>
      <b/>
      <sz val="11"/>
      <color rgb="FFDD6060"/>
      <name val="游ゴシック"/>
      <family val="3"/>
      <charset val="128"/>
      <scheme val="minor"/>
    </font>
    <font>
      <sz val="11"/>
      <color rgb="FFDD606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1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11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1" fontId="8" fillId="0" borderId="1" xfId="0" applyNumberFormat="1" applyFont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Sheet2!$D$4:$D$10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35</c:v>
                </c:pt>
                <c:pt idx="5">
                  <c:v>25</c:v>
                </c:pt>
                <c:pt idx="6">
                  <c:v>24</c:v>
                </c:pt>
              </c:numCache>
            </c:numRef>
          </c:xVal>
          <c:yVal>
            <c:numRef>
              <c:f>Sheet2!$E$4:$E$10</c:f>
              <c:numCache>
                <c:formatCode>General</c:formatCode>
                <c:ptCount val="7"/>
                <c:pt idx="0">
                  <c:v>0.23094439999999999</c:v>
                </c:pt>
                <c:pt idx="1">
                  <c:v>0.182509</c:v>
                </c:pt>
                <c:pt idx="2">
                  <c:v>0.123597</c:v>
                </c:pt>
                <c:pt idx="3">
                  <c:v>6.8742200000000003E-2</c:v>
                </c:pt>
                <c:pt idx="4">
                  <c:v>9.2012499999999997E-2</c:v>
                </c:pt>
                <c:pt idx="5">
                  <c:v>0.13685800000000001</c:v>
                </c:pt>
                <c:pt idx="6">
                  <c:v>0.146978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0-43B9-BDA6-D47CC333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9688"/>
        <c:axId val="357630016"/>
      </c:scatterChart>
      <c:valAx>
        <c:axId val="35762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630016"/>
        <c:crosses val="autoZero"/>
        <c:crossBetween val="midCat"/>
      </c:valAx>
      <c:valAx>
        <c:axId val="3576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62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587692</xdr:colOff>
      <xdr:row>10</xdr:row>
      <xdr:rowOff>227647</xdr:rowOff>
    </xdr:from>
    <xdr:to>
      <xdr:col>17</xdr:col>
      <xdr:colOff>486727</xdr:colOff>
      <xdr:row>22</xdr:row>
      <xdr:rowOff>227647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AE522A-9DD8-D818-05C2-0D4B37580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4684-F6D0-4193-908B-754151EB95A1}">
  <dimension ref="D3:K32"/>
  <sheetViews>
    <sheetView tabSelected="1" workbookViewId="0">
      <selection activeCell="P19" sqref="P19"/>
    </sheetView>
  </sheetViews>
  <sheetFormatPr defaultRowHeight="18" x14ac:dyDescent="0.45"/>
  <cols>
    <col min="4" max="4" width="25.5" bestFit="1" customWidth="1"/>
    <col min="5" max="5" width="18.69921875" bestFit="1" customWidth="1"/>
  </cols>
  <sheetData>
    <row r="3" spans="4:11" x14ac:dyDescent="0.45">
      <c r="E3" t="s">
        <v>0</v>
      </c>
      <c r="F3">
        <f>12.4*10^3</f>
        <v>12400</v>
      </c>
      <c r="K3">
        <f>(24*2*PI())^2*0.55</f>
        <v>12506.762697060436</v>
      </c>
    </row>
    <row r="4" spans="4:11" x14ac:dyDescent="0.45">
      <c r="E4" t="s">
        <v>1</v>
      </c>
      <c r="F4">
        <v>0.55000000000000004</v>
      </c>
    </row>
    <row r="5" spans="4:11" x14ac:dyDescent="0.45">
      <c r="E5" t="s">
        <v>38</v>
      </c>
      <c r="F5">
        <v>3.83</v>
      </c>
      <c r="G5" t="s">
        <v>39</v>
      </c>
    </row>
    <row r="6" spans="4:11" x14ac:dyDescent="0.45">
      <c r="D6" t="s">
        <v>41</v>
      </c>
      <c r="E6" t="s">
        <v>2</v>
      </c>
      <c r="F6">
        <f>SQRT(F3/F4)</f>
        <v>150.15143870590967</v>
      </c>
      <c r="G6" t="s">
        <v>26</v>
      </c>
      <c r="H6" t="s">
        <v>25</v>
      </c>
    </row>
    <row r="7" spans="4:11" ht="20.399999999999999" customHeight="1" x14ac:dyDescent="0.45">
      <c r="F7">
        <f>F6/2/PI()</f>
        <v>23.897343682405264</v>
      </c>
      <c r="G7" t="s">
        <v>23</v>
      </c>
    </row>
    <row r="8" spans="4:11" ht="20.399999999999999" customHeight="1" x14ac:dyDescent="0.45">
      <c r="D8" t="s">
        <v>42</v>
      </c>
      <c r="E8" t="s">
        <v>43</v>
      </c>
      <c r="F8">
        <f>SQRT(F3/F4-F5^2/2/F4^2)</f>
        <v>150.07067811452063</v>
      </c>
      <c r="G8" t="s">
        <v>26</v>
      </c>
    </row>
    <row r="9" spans="4:11" ht="20.399999999999999" customHeight="1" x14ac:dyDescent="0.45">
      <c r="F9">
        <f>F8/2/PI()</f>
        <v>23.884490235078676</v>
      </c>
      <c r="G9" t="s">
        <v>23</v>
      </c>
      <c r="H9" t="s">
        <v>40</v>
      </c>
    </row>
    <row r="10" spans="4:11" x14ac:dyDescent="0.45">
      <c r="E10" t="s">
        <v>14</v>
      </c>
      <c r="F10">
        <v>34</v>
      </c>
      <c r="G10" t="s">
        <v>15</v>
      </c>
    </row>
    <row r="12" spans="4:11" x14ac:dyDescent="0.45">
      <c r="E12" t="s">
        <v>16</v>
      </c>
      <c r="F12">
        <v>0.11</v>
      </c>
      <c r="G12" t="s">
        <v>17</v>
      </c>
    </row>
    <row r="13" spans="4:11" x14ac:dyDescent="0.45">
      <c r="E13" t="s">
        <v>18</v>
      </c>
      <c r="F13">
        <v>5.34</v>
      </c>
      <c r="G13" t="s">
        <v>19</v>
      </c>
    </row>
    <row r="14" spans="4:11" x14ac:dyDescent="0.45">
      <c r="E14" t="s">
        <v>20</v>
      </c>
      <c r="F14">
        <v>40</v>
      </c>
      <c r="G14" t="s">
        <v>19</v>
      </c>
      <c r="K14" t="s">
        <v>3</v>
      </c>
    </row>
    <row r="15" spans="4:11" x14ac:dyDescent="0.45">
      <c r="E15" t="s">
        <v>21</v>
      </c>
      <c r="F15">
        <f>0.000394</f>
        <v>3.9399999999999998E-4</v>
      </c>
      <c r="G15" t="s">
        <v>22</v>
      </c>
      <c r="K15" t="s">
        <v>4</v>
      </c>
    </row>
    <row r="17" spans="4:11" x14ac:dyDescent="0.45">
      <c r="D17" t="s">
        <v>44</v>
      </c>
      <c r="E17" t="s">
        <v>45</v>
      </c>
      <c r="F17">
        <f>1/(2*PI()*(SQRT(F12*F15)))</f>
        <v>24.17551186702914</v>
      </c>
      <c r="G17" t="s">
        <v>23</v>
      </c>
      <c r="H17" t="s">
        <v>24</v>
      </c>
      <c r="K17" t="s">
        <v>5</v>
      </c>
    </row>
    <row r="19" spans="4:11" x14ac:dyDescent="0.45">
      <c r="K19" t="s">
        <v>6</v>
      </c>
    </row>
    <row r="21" spans="4:11" x14ac:dyDescent="0.45">
      <c r="K21" t="s">
        <v>7</v>
      </c>
    </row>
    <row r="22" spans="4:11" x14ac:dyDescent="0.45">
      <c r="K22" t="s">
        <v>8</v>
      </c>
    </row>
    <row r="25" spans="4:11" x14ac:dyDescent="0.45">
      <c r="K25" t="s">
        <v>9</v>
      </c>
    </row>
    <row r="26" spans="4:11" x14ac:dyDescent="0.45">
      <c r="K26" t="s">
        <v>10</v>
      </c>
    </row>
    <row r="28" spans="4:11" x14ac:dyDescent="0.45">
      <c r="K28" t="s">
        <v>11</v>
      </c>
    </row>
    <row r="30" spans="4:11" x14ac:dyDescent="0.45">
      <c r="K30" t="s">
        <v>12</v>
      </c>
    </row>
    <row r="32" spans="4:11" x14ac:dyDescent="0.45">
      <c r="K32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49D2-E18B-491E-A67D-DE43A0292140}">
  <dimension ref="D3:S10"/>
  <sheetViews>
    <sheetView workbookViewId="0">
      <selection activeCell="H15" sqref="H15"/>
    </sheetView>
  </sheetViews>
  <sheetFormatPr defaultRowHeight="18" x14ac:dyDescent="0.45"/>
  <sheetData>
    <row r="3" spans="4:19" x14ac:dyDescent="0.45">
      <c r="D3">
        <v>10</v>
      </c>
      <c r="E3">
        <v>0.28377799999999997</v>
      </c>
    </row>
    <row r="4" spans="4:19" ht="36" x14ac:dyDescent="0.45">
      <c r="D4">
        <v>15</v>
      </c>
      <c r="E4">
        <v>0.23094439999999999</v>
      </c>
      <c r="M4" s="1"/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  <c r="S4" s="1" t="s">
        <v>32</v>
      </c>
    </row>
    <row r="5" spans="4:19" x14ac:dyDescent="0.45">
      <c r="D5">
        <v>20</v>
      </c>
      <c r="E5">
        <v>0.182509</v>
      </c>
      <c r="M5" s="2" t="s">
        <v>33</v>
      </c>
      <c r="N5" s="3">
        <v>1.12008</v>
      </c>
      <c r="O5" s="3">
        <v>1.4800199999999999</v>
      </c>
      <c r="P5" s="3">
        <v>0.35993999999999998</v>
      </c>
      <c r="Q5" s="4"/>
      <c r="R5" s="4"/>
      <c r="S5" s="4"/>
    </row>
    <row r="6" spans="4:19" x14ac:dyDescent="0.45">
      <c r="D6">
        <v>30</v>
      </c>
      <c r="E6">
        <v>0.123597</v>
      </c>
      <c r="M6" s="5" t="s">
        <v>34</v>
      </c>
      <c r="N6" s="6">
        <v>-3.14168</v>
      </c>
      <c r="O6" s="6">
        <v>3.0296699999999999</v>
      </c>
      <c r="P6" s="6">
        <v>6.1713500000000003</v>
      </c>
      <c r="Q6" s="6">
        <v>3.1469900000000001E-3</v>
      </c>
      <c r="R6" s="6">
        <v>2.1859700000000002</v>
      </c>
      <c r="S6" s="6">
        <v>2.42469</v>
      </c>
    </row>
    <row r="7" spans="4:19" x14ac:dyDescent="0.45">
      <c r="D7">
        <v>40</v>
      </c>
      <c r="E7">
        <f>0.0687422</f>
        <v>6.8742200000000003E-2</v>
      </c>
      <c r="M7" s="5" t="s">
        <v>35</v>
      </c>
      <c r="N7" s="6">
        <v>-7.8542000000000001E-2</v>
      </c>
      <c r="O7" s="6">
        <v>7.5741699999999995E-2</v>
      </c>
      <c r="P7" s="6">
        <v>0.154284</v>
      </c>
      <c r="Q7" s="6">
        <v>7.8674699999999994E-5</v>
      </c>
      <c r="R7" s="6">
        <v>5.4649200000000002E-2</v>
      </c>
      <c r="S7" s="6">
        <v>6.0617200000000003E-2</v>
      </c>
    </row>
    <row r="8" spans="4:19" x14ac:dyDescent="0.45">
      <c r="D8">
        <v>35</v>
      </c>
      <c r="E8">
        <v>9.2012499999999997E-2</v>
      </c>
      <c r="M8" s="7" t="s">
        <v>36</v>
      </c>
      <c r="N8" s="8">
        <v>-0.246724</v>
      </c>
      <c r="O8" s="8">
        <v>-0.22950999999999999</v>
      </c>
      <c r="P8" s="8">
        <v>1.7214299999999998E-2</v>
      </c>
      <c r="Q8" s="8">
        <v>-0.146978</v>
      </c>
      <c r="R8" s="8">
        <v>0.146978</v>
      </c>
      <c r="S8" s="8">
        <v>0.17941599999999999</v>
      </c>
    </row>
    <row r="9" spans="4:19" x14ac:dyDescent="0.45">
      <c r="D9">
        <v>25</v>
      </c>
      <c r="E9">
        <v>0.13685800000000001</v>
      </c>
      <c r="M9" s="5" t="s">
        <v>37</v>
      </c>
      <c r="N9" s="6">
        <v>-0.10344299999999999</v>
      </c>
      <c r="O9" s="6">
        <v>0.101562</v>
      </c>
      <c r="P9" s="6">
        <v>0.20500499999999999</v>
      </c>
      <c r="Q9" s="6">
        <v>6.70508E-4</v>
      </c>
      <c r="R9" s="6">
        <v>7.2872400000000004E-2</v>
      </c>
      <c r="S9" s="6">
        <v>8.0830100000000002E-2</v>
      </c>
    </row>
    <row r="10" spans="4:19" x14ac:dyDescent="0.45">
      <c r="D10">
        <v>24</v>
      </c>
      <c r="E10">
        <v>0.146978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parameter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札huda</dc:creator>
  <cp:lastModifiedBy>札huda</cp:lastModifiedBy>
  <dcterms:created xsi:type="dcterms:W3CDTF">2022-12-13T08:27:31Z</dcterms:created>
  <dcterms:modified xsi:type="dcterms:W3CDTF">2022-12-14T00:11:13Z</dcterms:modified>
</cp:coreProperties>
</file>