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ataspt\SPT WPOP\BANK RJH 2019\IncomeLN2019\"/>
    </mc:Choice>
  </mc:AlternateContent>
  <xr:revisionPtr revIDLastSave="0" documentId="13_ncr:1_{3CCCD6CC-14D2-4384-918D-49D71A2F5567}" xr6:coauthVersionLast="47" xr6:coauthVersionMax="47" xr10:uidLastSave="{00000000-0000-0000-0000-000000000000}"/>
  <bookViews>
    <workbookView xWindow="-120" yWindow="-120" windowWidth="1560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  <c r="N8" i="1"/>
  <c r="P8" i="1" s="1"/>
  <c r="N9" i="1"/>
  <c r="Q9" i="1" s="1"/>
  <c r="N10" i="1"/>
  <c r="N11" i="1"/>
  <c r="N12" i="1"/>
  <c r="P12" i="1" s="1"/>
  <c r="N13" i="1"/>
  <c r="N14" i="1"/>
  <c r="N15" i="1"/>
  <c r="N16" i="1"/>
  <c r="P16" i="1" s="1"/>
  <c r="N17" i="1"/>
  <c r="N18" i="1"/>
  <c r="P18" i="1" s="1"/>
  <c r="N19" i="1"/>
  <c r="N20" i="1"/>
  <c r="P20" i="1" s="1"/>
  <c r="N21" i="1"/>
  <c r="N22" i="1"/>
  <c r="N23" i="1"/>
  <c r="N24" i="1"/>
  <c r="P24" i="1" s="1"/>
  <c r="N25" i="1"/>
  <c r="N26" i="1"/>
  <c r="N27" i="1"/>
  <c r="N28" i="1"/>
  <c r="P28" i="1" s="1"/>
  <c r="N29" i="1"/>
  <c r="R29" i="1" s="1"/>
  <c r="N30" i="1"/>
  <c r="N31" i="1"/>
  <c r="N32" i="1"/>
  <c r="P32" i="1" s="1"/>
  <c r="N33" i="1"/>
  <c r="N34" i="1"/>
  <c r="P34" i="1" s="1"/>
  <c r="N35" i="1"/>
  <c r="N36" i="1"/>
  <c r="P36" i="1" s="1"/>
  <c r="N37" i="1"/>
  <c r="N38" i="1"/>
  <c r="N39" i="1"/>
  <c r="N40" i="1"/>
  <c r="P40" i="1" s="1"/>
  <c r="N44" i="1"/>
  <c r="N45" i="1"/>
  <c r="R45" i="1" s="1"/>
  <c r="N49" i="1"/>
  <c r="N50" i="1"/>
  <c r="P50" i="1" s="1"/>
  <c r="N51" i="1"/>
  <c r="P51" i="1" s="1"/>
  <c r="N52" i="1"/>
  <c r="N53" i="1"/>
  <c r="N54" i="1"/>
  <c r="Q54" i="1" s="1"/>
  <c r="N55" i="1"/>
  <c r="P55" i="1" s="1"/>
  <c r="N59" i="1"/>
  <c r="Q59" i="1" s="1"/>
  <c r="N60" i="1"/>
  <c r="P60" i="1" s="1"/>
  <c r="N61" i="1"/>
  <c r="R61" i="1" s="1"/>
  <c r="N62" i="1"/>
  <c r="R62" i="1" s="1"/>
  <c r="N63" i="1"/>
  <c r="Q63" i="1" s="1"/>
  <c r="N64" i="1"/>
  <c r="P64" i="1" s="1"/>
  <c r="N65" i="1"/>
  <c r="N68" i="1"/>
  <c r="P68" i="1" s="1"/>
  <c r="N69" i="1"/>
  <c r="N70" i="1"/>
  <c r="P70" i="1" s="1"/>
  <c r="N71" i="1"/>
  <c r="R71" i="1" s="1"/>
  <c r="N72" i="1"/>
  <c r="P72" i="1" s="1"/>
  <c r="N73" i="1"/>
  <c r="R73" i="1" s="1"/>
  <c r="N74" i="1"/>
  <c r="P74" i="1" s="1"/>
  <c r="N75" i="1"/>
  <c r="R75" i="1" s="1"/>
  <c r="N76" i="1"/>
  <c r="P76" i="1" s="1"/>
  <c r="N77" i="1"/>
  <c r="R77" i="1" s="1"/>
  <c r="N78" i="1"/>
  <c r="P78" i="1" s="1"/>
  <c r="N79" i="1"/>
  <c r="P79" i="1" s="1"/>
  <c r="M80" i="1"/>
  <c r="R76" i="1"/>
  <c r="R72" i="1"/>
  <c r="R70" i="1"/>
  <c r="P69" i="1"/>
  <c r="R68" i="1"/>
  <c r="R64" i="1"/>
  <c r="Q64" i="1"/>
  <c r="R63" i="1"/>
  <c r="P63" i="1"/>
  <c r="Q62" i="1"/>
  <c r="P62" i="1"/>
  <c r="R60" i="1"/>
  <c r="Q60" i="1"/>
  <c r="R59" i="1"/>
  <c r="P59" i="1"/>
  <c r="M56" i="1"/>
  <c r="R54" i="1"/>
  <c r="P54" i="1"/>
  <c r="R53" i="1"/>
  <c r="Q53" i="1"/>
  <c r="P53" i="1"/>
  <c r="Q51" i="1"/>
  <c r="Q50" i="1"/>
  <c r="R49" i="1"/>
  <c r="Q49" i="1"/>
  <c r="P49" i="1"/>
  <c r="D15" i="1"/>
  <c r="H15" i="1" s="1"/>
  <c r="D16" i="1"/>
  <c r="D18" i="1"/>
  <c r="D19" i="1"/>
  <c r="H19" i="1" s="1"/>
  <c r="D20" i="1"/>
  <c r="H20" i="1" s="1"/>
  <c r="D22" i="1"/>
  <c r="F22" i="1" s="1"/>
  <c r="D23" i="1"/>
  <c r="Q45" i="1"/>
  <c r="R44" i="1"/>
  <c r="Q44" i="1"/>
  <c r="P44" i="1"/>
  <c r="D8" i="1"/>
  <c r="H8" i="1" s="1"/>
  <c r="D9" i="1"/>
  <c r="H9" i="1" s="1"/>
  <c r="D10" i="1"/>
  <c r="D11" i="1"/>
  <c r="H11" i="1"/>
  <c r="D12" i="1"/>
  <c r="H12" i="1" s="1"/>
  <c r="H16" i="1"/>
  <c r="H18" i="1"/>
  <c r="H23" i="1"/>
  <c r="D26" i="1"/>
  <c r="F26" i="1" s="1"/>
  <c r="D27" i="1"/>
  <c r="H27" i="1" s="1"/>
  <c r="D30" i="1"/>
  <c r="G30" i="1" s="1"/>
  <c r="D31" i="1"/>
  <c r="H31" i="1"/>
  <c r="D33" i="1"/>
  <c r="D34" i="1"/>
  <c r="H34" i="1" s="1"/>
  <c r="D35" i="1"/>
  <c r="G35" i="1" s="1"/>
  <c r="C37" i="1"/>
  <c r="D37" i="1"/>
  <c r="F37" i="1" s="1"/>
  <c r="D38" i="1"/>
  <c r="H38" i="1" s="1"/>
  <c r="D39" i="1"/>
  <c r="G39" i="1" s="1"/>
  <c r="D40" i="1"/>
  <c r="H40" i="1" s="1"/>
  <c r="D41" i="1"/>
  <c r="F41" i="1" s="1"/>
  <c r="D42" i="1"/>
  <c r="H42" i="1" s="1"/>
  <c r="G9" i="1"/>
  <c r="G11" i="1"/>
  <c r="G27" i="1"/>
  <c r="G31" i="1"/>
  <c r="G40" i="1"/>
  <c r="G42" i="1"/>
  <c r="F11" i="1"/>
  <c r="F12" i="1"/>
  <c r="F16" i="1"/>
  <c r="F18" i="1"/>
  <c r="F19" i="1"/>
  <c r="F23" i="1"/>
  <c r="F27" i="1"/>
  <c r="F31" i="1"/>
  <c r="F33" i="1"/>
  <c r="F38" i="1"/>
  <c r="F40" i="1"/>
  <c r="D13" i="1"/>
  <c r="D44" i="1" s="1"/>
  <c r="D28" i="1"/>
  <c r="R43" i="1"/>
  <c r="Q43" i="1"/>
  <c r="P43" i="1"/>
  <c r="R40" i="1"/>
  <c r="Q40" i="1"/>
  <c r="R39" i="1"/>
  <c r="Q39" i="1"/>
  <c r="P39" i="1"/>
  <c r="R37" i="1"/>
  <c r="R36" i="1"/>
  <c r="Q36" i="1"/>
  <c r="R35" i="1"/>
  <c r="Q35" i="1"/>
  <c r="P35" i="1"/>
  <c r="R33" i="1"/>
  <c r="R32" i="1"/>
  <c r="Q32" i="1"/>
  <c r="R31" i="1"/>
  <c r="Q31" i="1"/>
  <c r="P31" i="1"/>
  <c r="R28" i="1"/>
  <c r="Q28" i="1"/>
  <c r="R27" i="1"/>
  <c r="Q27" i="1"/>
  <c r="P27" i="1"/>
  <c r="P26" i="1"/>
  <c r="R24" i="1"/>
  <c r="Q24" i="1"/>
  <c r="R23" i="1"/>
  <c r="Q23" i="1"/>
  <c r="P23" i="1"/>
  <c r="R21" i="1"/>
  <c r="R20" i="1"/>
  <c r="Q20" i="1"/>
  <c r="R19" i="1"/>
  <c r="Q19" i="1"/>
  <c r="P19" i="1"/>
  <c r="R17" i="1"/>
  <c r="R16" i="1"/>
  <c r="Q16" i="1"/>
  <c r="R15" i="1"/>
  <c r="Q15" i="1"/>
  <c r="P15" i="1"/>
  <c r="R12" i="1"/>
  <c r="Q12" i="1"/>
  <c r="R11" i="1"/>
  <c r="Q11" i="1"/>
  <c r="P11" i="1"/>
  <c r="R8" i="1"/>
  <c r="Q8" i="1"/>
  <c r="R7" i="1"/>
  <c r="Q7" i="1"/>
  <c r="P7" i="1"/>
  <c r="N41" i="1" l="1"/>
  <c r="R41" i="1" s="1"/>
  <c r="P10" i="1"/>
  <c r="F42" i="1"/>
  <c r="F34" i="1"/>
  <c r="F9" i="1"/>
  <c r="G38" i="1"/>
  <c r="H22" i="1"/>
  <c r="R50" i="1"/>
  <c r="P73" i="1"/>
  <c r="P77" i="1"/>
  <c r="N56" i="1"/>
  <c r="G37" i="1"/>
  <c r="P71" i="1"/>
  <c r="P75" i="1"/>
  <c r="R79" i="1"/>
  <c r="F39" i="1"/>
  <c r="G41" i="1"/>
  <c r="G34" i="1"/>
  <c r="H41" i="1"/>
  <c r="H39" i="1"/>
  <c r="H37" i="1"/>
  <c r="P45" i="1"/>
  <c r="I23" i="1"/>
  <c r="N46" i="1"/>
  <c r="R74" i="1"/>
  <c r="P56" i="1"/>
  <c r="R56" i="1"/>
  <c r="Q56" i="1"/>
  <c r="Q41" i="1"/>
  <c r="R38" i="1"/>
  <c r="Q38" i="1"/>
  <c r="R30" i="1"/>
  <c r="Q30" i="1"/>
  <c r="R22" i="1"/>
  <c r="Q22" i="1"/>
  <c r="R14" i="1"/>
  <c r="Q14" i="1"/>
  <c r="P22" i="1"/>
  <c r="H26" i="1"/>
  <c r="G26" i="1"/>
  <c r="P65" i="1"/>
  <c r="Q65" i="1"/>
  <c r="R65" i="1"/>
  <c r="Q33" i="1"/>
  <c r="P33" i="1"/>
  <c r="Q25" i="1"/>
  <c r="P25" i="1"/>
  <c r="Q13" i="1"/>
  <c r="P13" i="1"/>
  <c r="P9" i="1"/>
  <c r="R13" i="1"/>
  <c r="G12" i="1"/>
  <c r="H30" i="1"/>
  <c r="F30" i="1"/>
  <c r="R46" i="1"/>
  <c r="R51" i="1"/>
  <c r="Q55" i="1"/>
  <c r="H35" i="1"/>
  <c r="F35" i="1"/>
  <c r="F10" i="1"/>
  <c r="G10" i="1"/>
  <c r="Q52" i="1"/>
  <c r="P52" i="1"/>
  <c r="R34" i="1"/>
  <c r="Q34" i="1"/>
  <c r="R26" i="1"/>
  <c r="Q26" i="1"/>
  <c r="R18" i="1"/>
  <c r="Q18" i="1"/>
  <c r="R10" i="1"/>
  <c r="Q10" i="1"/>
  <c r="P38" i="1"/>
  <c r="G8" i="1"/>
  <c r="Q61" i="1"/>
  <c r="P61" i="1"/>
  <c r="Q37" i="1"/>
  <c r="P37" i="1"/>
  <c r="Q29" i="1"/>
  <c r="P29" i="1"/>
  <c r="Q21" i="1"/>
  <c r="P21" i="1"/>
  <c r="Q17" i="1"/>
  <c r="P17" i="1"/>
  <c r="R9" i="1"/>
  <c r="P14" i="1"/>
  <c r="R25" i="1"/>
  <c r="P30" i="1"/>
  <c r="F20" i="1"/>
  <c r="F15" i="1"/>
  <c r="F8" i="1"/>
  <c r="H33" i="1"/>
  <c r="G33" i="1"/>
  <c r="H10" i="1"/>
  <c r="E48" i="1"/>
  <c r="E44" i="1" s="1"/>
  <c r="R52" i="1"/>
  <c r="R55" i="1"/>
  <c r="R78" i="1"/>
  <c r="N80" i="1"/>
  <c r="N82" i="1" s="1"/>
  <c r="R69" i="1"/>
  <c r="H44" i="1" l="1"/>
  <c r="I43" i="1" s="1"/>
  <c r="P41" i="1"/>
  <c r="Q46" i="1"/>
  <c r="P46" i="1"/>
  <c r="R80" i="1"/>
  <c r="P80" i="1"/>
  <c r="F44" i="1"/>
  <c r="G44" i="1"/>
  <c r="Q82" i="1"/>
  <c r="P82" i="1" l="1"/>
  <c r="R82" i="1" s="1"/>
</calcChain>
</file>

<file path=xl/sharedStrings.xml><?xml version="1.0" encoding="utf-8"?>
<sst xmlns="http://schemas.openxmlformats.org/spreadsheetml/2006/main" count="217" uniqueCount="65">
  <si>
    <t>usd</t>
  </si>
  <si>
    <t>eur</t>
  </si>
  <si>
    <t>gbp</t>
  </si>
  <si>
    <t>hdk</t>
  </si>
  <si>
    <t>sgd</t>
  </si>
  <si>
    <t>jpy</t>
  </si>
  <si>
    <t>RJH</t>
  </si>
  <si>
    <t>MSH</t>
  </si>
  <si>
    <t>INH</t>
  </si>
  <si>
    <t>Cash &amp; deposits</t>
  </si>
  <si>
    <t>Amount</t>
  </si>
  <si>
    <t>Net amount in IDR</t>
  </si>
  <si>
    <t>valas</t>
  </si>
  <si>
    <t>idr</t>
  </si>
  <si>
    <t>Interest</t>
  </si>
  <si>
    <t>(1/3)</t>
  </si>
  <si>
    <t>USD</t>
  </si>
  <si>
    <t>Citigroup stock</t>
  </si>
  <si>
    <t>hsbc (1/3)</t>
  </si>
  <si>
    <t>fee nuoxi</t>
  </si>
  <si>
    <t>hkd</t>
  </si>
  <si>
    <t>aac shares</t>
  </si>
  <si>
    <t>fee abja</t>
  </si>
  <si>
    <t>hsbc Deposit</t>
  </si>
  <si>
    <t>AB Sicav I Low Volatility</t>
  </si>
  <si>
    <t>Wellington Global Quality Growth</t>
  </si>
  <si>
    <t>EUR</t>
  </si>
  <si>
    <t>Generali Perpetual Bond</t>
  </si>
  <si>
    <t>hsbc (1/2)</t>
  </si>
  <si>
    <t>ABJA Investment Bond</t>
  </si>
  <si>
    <t>BNP Paribas Perpetual Bond</t>
  </si>
  <si>
    <t>AB Fixed maturity bond 2023</t>
  </si>
  <si>
    <t>Parkway Pantai Bond</t>
  </si>
  <si>
    <t>Pertamina Bond</t>
  </si>
  <si>
    <t>AB Fixed deposit</t>
  </si>
  <si>
    <t>Majapahit Holding Bond</t>
  </si>
  <si>
    <t>Garuda Indonesia Sukuk</t>
  </si>
  <si>
    <t>GS Emerging Market Fund</t>
  </si>
  <si>
    <t>Legg Mason Macro Opportunity Fund</t>
  </si>
  <si>
    <t>**</t>
  </si>
  <si>
    <t xml:space="preserve">VP Greater China </t>
  </si>
  <si>
    <t>Fixed Loan</t>
  </si>
  <si>
    <t>GBP</t>
  </si>
  <si>
    <t>HKD</t>
  </si>
  <si>
    <t>SGD</t>
  </si>
  <si>
    <t>Seattle House / Piutang RJH</t>
  </si>
  <si>
    <t>Deposit</t>
  </si>
  <si>
    <t>SGD Deposit Interest</t>
  </si>
  <si>
    <t>Total (1/2)</t>
  </si>
  <si>
    <t>Deviden</t>
  </si>
  <si>
    <t>withholding</t>
  </si>
  <si>
    <t>Singtel (SGD)</t>
  </si>
  <si>
    <t>Citigroup</t>
  </si>
  <si>
    <t>AAC tech</t>
  </si>
  <si>
    <t>Bonds</t>
  </si>
  <si>
    <t>Coupon from</t>
  </si>
  <si>
    <t>Majapahit Holding</t>
  </si>
  <si>
    <t>Nuoxi Capital Ltd</t>
  </si>
  <si>
    <t>Abja Investment Co Pte Ltd</t>
  </si>
  <si>
    <t>(1/2)</t>
  </si>
  <si>
    <t>Parkway Pantai Ltd</t>
  </si>
  <si>
    <t>BNP Paribas</t>
  </si>
  <si>
    <t>AB Fixed Bond</t>
  </si>
  <si>
    <t>Pertamina</t>
  </si>
  <si>
    <t>Assicurazioni Generali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</si>
</sst>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u val="singleAccounting"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4" fillId="0" borderId="0" xfId="1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1" applyNumberFormat="1" applyFont="1"/>
    <xf numFmtId="165" fontId="0" fillId="0" borderId="0" xfId="0" applyNumberFormat="1" applyFont="1"/>
    <xf numFmtId="165" fontId="0" fillId="0" borderId="0" xfId="0" applyNumberFormat="1" applyAlignment="1">
      <alignment horizontal="left"/>
    </xf>
    <xf numFmtId="165" fontId="5" fillId="0" borderId="0" xfId="1" applyNumberFormat="1" applyFont="1"/>
    <xf numFmtId="165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1" fillId="0" borderId="0" xfId="1" applyNumberFormat="1" applyFont="1"/>
    <xf numFmtId="16" fontId="0" fillId="0" borderId="0" xfId="0" applyNumberForma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topLeftCell="A26" workbookViewId="0">
      <selection activeCell="F45" sqref="F45"/>
    </sheetView>
  </sheetViews>
  <sheetFormatPr defaultColWidth="11" defaultRowHeight="15.75" x14ac:dyDescent="0.25"/>
  <cols>
    <col min="2" max="2" width="31.625" bestFit="1" customWidth="1"/>
    <col min="3" max="3" width="11.5" bestFit="1" customWidth="1"/>
    <col min="4" max="4" width="15.125" bestFit="1" customWidth="1"/>
    <col min="5" max="5" width="16.125" customWidth="1"/>
    <col min="6" max="9" width="15.125" bestFit="1" customWidth="1"/>
    <col min="11" max="11" width="23" customWidth="1"/>
    <col min="13" max="13" width="12.125" bestFit="1" customWidth="1"/>
    <col min="14" max="14" width="16.125" bestFit="1" customWidth="1"/>
    <col min="16" max="18" width="12.5" bestFit="1" customWidth="1"/>
  </cols>
  <sheetData>
    <row r="1" spans="1:18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8" x14ac:dyDescent="0.25">
      <c r="D2" s="1">
        <v>14001</v>
      </c>
      <c r="E2" s="1">
        <v>15581.99</v>
      </c>
      <c r="F2" s="1">
        <v>18360.91</v>
      </c>
      <c r="G2" s="1">
        <v>1796.72</v>
      </c>
      <c r="H2" s="1">
        <v>10332.08</v>
      </c>
      <c r="I2" s="2">
        <v>127.917</v>
      </c>
    </row>
    <row r="6" spans="1:18" x14ac:dyDescent="0.25">
      <c r="F6" s="3" t="s">
        <v>6</v>
      </c>
      <c r="G6" s="3" t="s">
        <v>7</v>
      </c>
      <c r="H6" s="3" t="s">
        <v>8</v>
      </c>
      <c r="J6" s="4" t="s">
        <v>9</v>
      </c>
      <c r="K6" s="5"/>
      <c r="L6" s="5" t="s">
        <v>10</v>
      </c>
      <c r="M6" s="5"/>
      <c r="N6" s="5" t="s">
        <v>11</v>
      </c>
      <c r="P6" s="3" t="s">
        <v>6</v>
      </c>
      <c r="Q6" s="3" t="s">
        <v>7</v>
      </c>
      <c r="R6" s="3" t="s">
        <v>8</v>
      </c>
    </row>
    <row r="7" spans="1:18" ht="18" x14ac:dyDescent="0.4">
      <c r="C7" s="6" t="s">
        <v>12</v>
      </c>
      <c r="D7" s="7" t="s">
        <v>13</v>
      </c>
      <c r="J7" s="8">
        <v>43466</v>
      </c>
      <c r="K7" t="s">
        <v>14</v>
      </c>
      <c r="L7" s="9">
        <v>39.49</v>
      </c>
      <c r="M7" s="9"/>
      <c r="N7" s="10">
        <f>(L7-M7)*$D$2</f>
        <v>552899.49</v>
      </c>
      <c r="O7" t="s">
        <v>15</v>
      </c>
      <c r="P7" s="11">
        <f>N7/3</f>
        <v>184299.83</v>
      </c>
      <c r="Q7" s="11">
        <f>N7/3</f>
        <v>184299.83</v>
      </c>
      <c r="R7" s="11">
        <f>N7/3</f>
        <v>184299.83</v>
      </c>
    </row>
    <row r="8" spans="1:18" x14ac:dyDescent="0.25">
      <c r="A8" t="s">
        <v>16</v>
      </c>
      <c r="B8" t="s">
        <v>17</v>
      </c>
      <c r="C8" s="12">
        <v>7989</v>
      </c>
      <c r="D8" s="11">
        <f>D$2*C8</f>
        <v>111853989</v>
      </c>
      <c r="E8" t="s">
        <v>18</v>
      </c>
      <c r="F8" s="10">
        <f>D8/3</f>
        <v>37284663</v>
      </c>
      <c r="G8" s="10">
        <f>D8/3</f>
        <v>37284663</v>
      </c>
      <c r="H8" s="10">
        <f>D8/3</f>
        <v>37284663</v>
      </c>
      <c r="J8" s="8">
        <v>43475</v>
      </c>
      <c r="K8" t="s">
        <v>19</v>
      </c>
      <c r="L8" s="9">
        <v>0</v>
      </c>
      <c r="M8" s="9"/>
      <c r="N8" s="10">
        <f t="shared" ref="N8:N40" si="0">(L8-M8)*$D$2</f>
        <v>0</v>
      </c>
      <c r="O8" t="s">
        <v>15</v>
      </c>
      <c r="P8" s="11">
        <f t="shared" ref="P8:P40" si="1">N8/3</f>
        <v>0</v>
      </c>
      <c r="Q8" s="11">
        <f t="shared" ref="Q8:Q40" si="2">N8/3</f>
        <v>0</v>
      </c>
      <c r="R8" s="11">
        <f t="shared" ref="R8:R40" si="3">N8/3</f>
        <v>0</v>
      </c>
    </row>
    <row r="9" spans="1:18" x14ac:dyDescent="0.25">
      <c r="A9" t="s">
        <v>20</v>
      </c>
      <c r="B9" t="s">
        <v>21</v>
      </c>
      <c r="C9" s="12">
        <v>579904</v>
      </c>
      <c r="D9" s="11">
        <f>G2*C9</f>
        <v>1041925114.88</v>
      </c>
      <c r="E9" t="s">
        <v>18</v>
      </c>
      <c r="F9" s="10">
        <f t="shared" ref="F9:F12" si="4">D9/3</f>
        <v>347308371.62666667</v>
      </c>
      <c r="G9" s="10">
        <f t="shared" ref="G9:G12" si="5">D9/3</f>
        <v>347308371.62666667</v>
      </c>
      <c r="H9" s="10">
        <f t="shared" ref="H9:H12" si="6">D9/3</f>
        <v>347308371.62666667</v>
      </c>
      <c r="J9" s="8">
        <v>43475</v>
      </c>
      <c r="K9" t="s">
        <v>22</v>
      </c>
      <c r="L9" s="9">
        <v>0</v>
      </c>
      <c r="M9" s="9"/>
      <c r="N9" s="10">
        <f t="shared" si="0"/>
        <v>0</v>
      </c>
      <c r="O9" t="s">
        <v>15</v>
      </c>
      <c r="P9" s="11">
        <f t="shared" si="1"/>
        <v>0</v>
      </c>
      <c r="Q9" s="11">
        <f t="shared" si="2"/>
        <v>0</v>
      </c>
      <c r="R9" s="11">
        <f t="shared" si="3"/>
        <v>0</v>
      </c>
    </row>
    <row r="10" spans="1:18" x14ac:dyDescent="0.25">
      <c r="A10" t="s">
        <v>20</v>
      </c>
      <c r="B10" t="s">
        <v>23</v>
      </c>
      <c r="C10" s="12">
        <v>12199.43</v>
      </c>
      <c r="D10" s="11">
        <f>G2*C10</f>
        <v>21918959.869600002</v>
      </c>
      <c r="E10" t="s">
        <v>18</v>
      </c>
      <c r="F10" s="10">
        <f t="shared" si="4"/>
        <v>7306319.9565333342</v>
      </c>
      <c r="G10" s="10">
        <f t="shared" si="5"/>
        <v>7306319.9565333342</v>
      </c>
      <c r="H10" s="10">
        <f t="shared" si="6"/>
        <v>7306319.9565333342</v>
      </c>
      <c r="J10" s="8">
        <v>43497</v>
      </c>
      <c r="K10" t="s">
        <v>14</v>
      </c>
      <c r="L10" s="9">
        <v>51.55</v>
      </c>
      <c r="M10" s="9"/>
      <c r="N10" s="10">
        <f t="shared" si="0"/>
        <v>721751.54999999993</v>
      </c>
      <c r="O10" t="s">
        <v>15</v>
      </c>
      <c r="P10" s="11">
        <f t="shared" si="1"/>
        <v>240583.84999999998</v>
      </c>
      <c r="Q10" s="11">
        <f t="shared" si="2"/>
        <v>240583.84999999998</v>
      </c>
      <c r="R10" s="11">
        <f t="shared" si="3"/>
        <v>240583.84999999998</v>
      </c>
    </row>
    <row r="11" spans="1:18" x14ac:dyDescent="0.25">
      <c r="A11" t="s">
        <v>16</v>
      </c>
      <c r="B11" t="s">
        <v>24</v>
      </c>
      <c r="C11" s="12">
        <v>226695.85</v>
      </c>
      <c r="D11" s="11">
        <f>D$2*C11</f>
        <v>3173968595.8499999</v>
      </c>
      <c r="E11" t="s">
        <v>18</v>
      </c>
      <c r="F11" s="10">
        <f t="shared" si="4"/>
        <v>1057989531.9499999</v>
      </c>
      <c r="G11" s="10">
        <f t="shared" si="5"/>
        <v>1057989531.9499999</v>
      </c>
      <c r="H11" s="10">
        <f t="shared" si="6"/>
        <v>1057989531.9499999</v>
      </c>
      <c r="J11" s="8">
        <v>43510</v>
      </c>
      <c r="K11" t="s">
        <v>19</v>
      </c>
      <c r="L11" s="9">
        <v>0</v>
      </c>
      <c r="M11" s="9"/>
      <c r="N11" s="10">
        <f t="shared" si="0"/>
        <v>0</v>
      </c>
      <c r="O11" t="s">
        <v>15</v>
      </c>
      <c r="P11" s="11">
        <f t="shared" si="1"/>
        <v>0</v>
      </c>
      <c r="Q11" s="11">
        <f t="shared" si="2"/>
        <v>0</v>
      </c>
      <c r="R11" s="11">
        <f t="shared" si="3"/>
        <v>0</v>
      </c>
    </row>
    <row r="12" spans="1:18" x14ac:dyDescent="0.25">
      <c r="A12" t="s">
        <v>16</v>
      </c>
      <c r="B12" t="s">
        <v>25</v>
      </c>
      <c r="C12" s="12">
        <v>235719.78</v>
      </c>
      <c r="D12" s="11">
        <f>D$2*C12</f>
        <v>3300312639.7800002</v>
      </c>
      <c r="E12" t="s">
        <v>18</v>
      </c>
      <c r="F12" s="10">
        <f t="shared" si="4"/>
        <v>1100104213.26</v>
      </c>
      <c r="G12" s="10">
        <f t="shared" si="5"/>
        <v>1100104213.26</v>
      </c>
      <c r="H12" s="10">
        <f t="shared" si="6"/>
        <v>1100104213.26</v>
      </c>
      <c r="J12" s="8">
        <v>43510</v>
      </c>
      <c r="K12" t="s">
        <v>22</v>
      </c>
      <c r="L12" s="9">
        <v>0</v>
      </c>
      <c r="M12" s="9"/>
      <c r="N12" s="10">
        <f t="shared" si="0"/>
        <v>0</v>
      </c>
      <c r="O12" t="s">
        <v>15</v>
      </c>
      <c r="P12" s="11">
        <f t="shared" si="1"/>
        <v>0</v>
      </c>
      <c r="Q12" s="11">
        <f t="shared" si="2"/>
        <v>0</v>
      </c>
      <c r="R12" s="11">
        <f t="shared" si="3"/>
        <v>0</v>
      </c>
    </row>
    <row r="13" spans="1:18" x14ac:dyDescent="0.25">
      <c r="C13" s="12"/>
      <c r="D13" s="11">
        <f>D$2*C13</f>
        <v>0</v>
      </c>
      <c r="F13" s="10"/>
      <c r="G13" s="10"/>
      <c r="H13" s="10"/>
      <c r="J13" s="8">
        <v>43525</v>
      </c>
      <c r="K13" t="s">
        <v>14</v>
      </c>
      <c r="L13" s="9">
        <v>3.62</v>
      </c>
      <c r="M13" s="9"/>
      <c r="N13" s="10">
        <f t="shared" si="0"/>
        <v>50683.62</v>
      </c>
      <c r="O13" t="s">
        <v>15</v>
      </c>
      <c r="P13" s="13">
        <f t="shared" si="1"/>
        <v>16894.54</v>
      </c>
      <c r="Q13" s="13">
        <f t="shared" si="2"/>
        <v>16894.54</v>
      </c>
      <c r="R13" s="13">
        <f t="shared" si="3"/>
        <v>16894.54</v>
      </c>
    </row>
    <row r="14" spans="1:18" x14ac:dyDescent="0.25">
      <c r="C14" s="12"/>
      <c r="D14" s="11"/>
      <c r="F14" s="10"/>
      <c r="G14" s="10"/>
      <c r="H14" s="10"/>
      <c r="J14" s="8">
        <v>43536</v>
      </c>
      <c r="K14" t="s">
        <v>19</v>
      </c>
      <c r="L14" s="9">
        <v>0</v>
      </c>
      <c r="M14" s="9"/>
      <c r="N14" s="10">
        <f t="shared" si="0"/>
        <v>0</v>
      </c>
      <c r="O14" t="s">
        <v>15</v>
      </c>
      <c r="P14" s="13">
        <f t="shared" si="1"/>
        <v>0</v>
      </c>
      <c r="Q14" s="13">
        <f t="shared" si="2"/>
        <v>0</v>
      </c>
      <c r="R14" s="13">
        <f t="shared" si="3"/>
        <v>0</v>
      </c>
    </row>
    <row r="15" spans="1:18" x14ac:dyDescent="0.25">
      <c r="A15" t="s">
        <v>26</v>
      </c>
      <c r="B15" t="s">
        <v>27</v>
      </c>
      <c r="C15" s="12">
        <v>240750</v>
      </c>
      <c r="D15" s="11">
        <f>E2*C15</f>
        <v>3751364092.5</v>
      </c>
      <c r="E15" t="s">
        <v>28</v>
      </c>
      <c r="F15" s="10">
        <f>D15/2</f>
        <v>1875682046.25</v>
      </c>
      <c r="G15" s="10"/>
      <c r="H15" s="10">
        <f>D15/2</f>
        <v>1875682046.25</v>
      </c>
      <c r="J15" s="8">
        <v>43536</v>
      </c>
      <c r="K15" t="s">
        <v>22</v>
      </c>
      <c r="L15" s="9">
        <v>0</v>
      </c>
      <c r="N15" s="10">
        <f t="shared" si="0"/>
        <v>0</v>
      </c>
      <c r="O15" t="s">
        <v>15</v>
      </c>
      <c r="P15" s="13">
        <f t="shared" si="1"/>
        <v>0</v>
      </c>
      <c r="Q15" s="13">
        <f t="shared" si="2"/>
        <v>0</v>
      </c>
      <c r="R15" s="13">
        <f t="shared" si="3"/>
        <v>0</v>
      </c>
    </row>
    <row r="16" spans="1:18" x14ac:dyDescent="0.25">
      <c r="A16" t="s">
        <v>16</v>
      </c>
      <c r="B16" t="s">
        <v>29</v>
      </c>
      <c r="C16" s="12">
        <v>201750</v>
      </c>
      <c r="D16" s="11">
        <f t="shared" ref="D16:D23" si="7">D$2*C16</f>
        <v>2824701750</v>
      </c>
      <c r="E16" t="s">
        <v>28</v>
      </c>
      <c r="F16" s="10">
        <f t="shared" ref="F16:F23" si="8">D16/2</f>
        <v>1412350875</v>
      </c>
      <c r="G16" s="10"/>
      <c r="H16" s="10">
        <f t="shared" ref="H16:H23" si="9">D16/2</f>
        <v>1412350875</v>
      </c>
      <c r="J16" s="8">
        <v>43556</v>
      </c>
      <c r="K16" t="s">
        <v>14</v>
      </c>
      <c r="L16" s="9">
        <v>0.3</v>
      </c>
      <c r="N16" s="10">
        <f t="shared" si="0"/>
        <v>4200.3</v>
      </c>
      <c r="O16" t="s">
        <v>15</v>
      </c>
      <c r="P16" s="13">
        <f t="shared" si="1"/>
        <v>1400.1000000000001</v>
      </c>
      <c r="Q16" s="13">
        <f t="shared" si="2"/>
        <v>1400.1000000000001</v>
      </c>
      <c r="R16" s="13">
        <f t="shared" si="3"/>
        <v>1400.1000000000001</v>
      </c>
    </row>
    <row r="17" spans="1:18" x14ac:dyDescent="0.25">
      <c r="C17" s="12"/>
      <c r="D17" s="11"/>
      <c r="F17" s="10"/>
      <c r="G17" s="10"/>
      <c r="H17" s="10"/>
      <c r="J17" s="8">
        <v>43573</v>
      </c>
      <c r="K17" t="s">
        <v>19</v>
      </c>
      <c r="L17" s="9">
        <v>0</v>
      </c>
      <c r="N17" s="10">
        <f t="shared" si="0"/>
        <v>0</v>
      </c>
      <c r="O17" t="s">
        <v>15</v>
      </c>
      <c r="P17" s="13">
        <f t="shared" si="1"/>
        <v>0</v>
      </c>
      <c r="Q17" s="13">
        <f t="shared" si="2"/>
        <v>0</v>
      </c>
      <c r="R17" s="13">
        <f t="shared" si="3"/>
        <v>0</v>
      </c>
    </row>
    <row r="18" spans="1:18" x14ac:dyDescent="0.25">
      <c r="A18" t="s">
        <v>16</v>
      </c>
      <c r="B18" t="s">
        <v>30</v>
      </c>
      <c r="C18" s="12">
        <v>210850</v>
      </c>
      <c r="D18" s="11">
        <f t="shared" si="7"/>
        <v>2952110850</v>
      </c>
      <c r="E18" t="s">
        <v>28</v>
      </c>
      <c r="F18" s="10">
        <f t="shared" si="8"/>
        <v>1476055425</v>
      </c>
      <c r="G18" s="10"/>
      <c r="H18" s="10">
        <f t="shared" si="9"/>
        <v>1476055425</v>
      </c>
      <c r="J18" s="8">
        <v>43573</v>
      </c>
      <c r="K18" t="s">
        <v>22</v>
      </c>
      <c r="L18" s="9">
        <v>0</v>
      </c>
      <c r="N18" s="10">
        <f t="shared" si="0"/>
        <v>0</v>
      </c>
      <c r="O18" t="s">
        <v>15</v>
      </c>
      <c r="P18" s="13">
        <f t="shared" si="1"/>
        <v>0</v>
      </c>
      <c r="Q18" s="13">
        <f t="shared" si="2"/>
        <v>0</v>
      </c>
      <c r="R18" s="13">
        <f t="shared" si="3"/>
        <v>0</v>
      </c>
    </row>
    <row r="19" spans="1:18" x14ac:dyDescent="0.25">
      <c r="A19" t="s">
        <v>16</v>
      </c>
      <c r="B19" t="s">
        <v>31</v>
      </c>
      <c r="C19" s="12">
        <v>399724</v>
      </c>
      <c r="D19" s="11">
        <f t="shared" si="7"/>
        <v>5596535724</v>
      </c>
      <c r="E19" t="s">
        <v>28</v>
      </c>
      <c r="F19" s="10">
        <f t="shared" si="8"/>
        <v>2798267862</v>
      </c>
      <c r="G19" s="10"/>
      <c r="H19" s="10">
        <f t="shared" si="9"/>
        <v>2798267862</v>
      </c>
      <c r="J19" s="8">
        <v>43587</v>
      </c>
      <c r="K19" t="s">
        <v>14</v>
      </c>
      <c r="L19" s="9">
        <v>0.38</v>
      </c>
      <c r="N19" s="10">
        <f t="shared" si="0"/>
        <v>5320.38</v>
      </c>
      <c r="O19" t="s">
        <v>15</v>
      </c>
      <c r="P19" s="13">
        <f t="shared" si="1"/>
        <v>1773.46</v>
      </c>
      <c r="Q19" s="13">
        <f t="shared" si="2"/>
        <v>1773.46</v>
      </c>
      <c r="R19" s="13">
        <f t="shared" si="3"/>
        <v>1773.46</v>
      </c>
    </row>
    <row r="20" spans="1:18" x14ac:dyDescent="0.25">
      <c r="A20" t="s">
        <v>16</v>
      </c>
      <c r="B20" t="s">
        <v>32</v>
      </c>
      <c r="C20" s="12">
        <v>399500</v>
      </c>
      <c r="D20" s="11">
        <f t="shared" si="7"/>
        <v>5593399500</v>
      </c>
      <c r="E20" t="s">
        <v>28</v>
      </c>
      <c r="F20" s="10">
        <f t="shared" si="8"/>
        <v>2796699750</v>
      </c>
      <c r="G20" s="10"/>
      <c r="H20" s="10">
        <f t="shared" si="9"/>
        <v>2796699750</v>
      </c>
      <c r="J20" s="8">
        <v>43586</v>
      </c>
      <c r="K20" t="s">
        <v>14</v>
      </c>
      <c r="L20" s="9">
        <v>60.48</v>
      </c>
      <c r="N20" s="10">
        <f t="shared" si="0"/>
        <v>846780.48</v>
      </c>
      <c r="O20" t="s">
        <v>15</v>
      </c>
      <c r="P20" s="13">
        <f t="shared" si="1"/>
        <v>282260.15999999997</v>
      </c>
      <c r="Q20" s="13">
        <f t="shared" si="2"/>
        <v>282260.15999999997</v>
      </c>
      <c r="R20" s="13">
        <f t="shared" si="3"/>
        <v>282260.15999999997</v>
      </c>
    </row>
    <row r="21" spans="1:18" x14ac:dyDescent="0.25">
      <c r="C21" s="12"/>
      <c r="D21" s="11"/>
      <c r="F21" s="10"/>
      <c r="G21" s="10"/>
      <c r="H21" s="10"/>
      <c r="J21" s="8">
        <v>43613</v>
      </c>
      <c r="K21" t="s">
        <v>19</v>
      </c>
      <c r="L21" s="9">
        <v>0</v>
      </c>
      <c r="N21" s="10">
        <f t="shared" si="0"/>
        <v>0</v>
      </c>
      <c r="O21" t="s">
        <v>15</v>
      </c>
      <c r="P21" s="13">
        <f t="shared" si="1"/>
        <v>0</v>
      </c>
      <c r="Q21" s="13">
        <f t="shared" si="2"/>
        <v>0</v>
      </c>
      <c r="R21" s="13">
        <f t="shared" si="3"/>
        <v>0</v>
      </c>
    </row>
    <row r="22" spans="1:18" x14ac:dyDescent="0.25">
      <c r="A22" t="s">
        <v>16</v>
      </c>
      <c r="B22" t="s">
        <v>33</v>
      </c>
      <c r="C22" s="12">
        <v>211535</v>
      </c>
      <c r="D22" s="11">
        <f t="shared" si="7"/>
        <v>2961701535</v>
      </c>
      <c r="E22" t="s">
        <v>28</v>
      </c>
      <c r="F22" s="10">
        <f t="shared" si="8"/>
        <v>1480850767.5</v>
      </c>
      <c r="G22" s="10"/>
      <c r="H22" s="10">
        <f t="shared" si="9"/>
        <v>1480850767.5</v>
      </c>
      <c r="J22" s="8">
        <v>43613</v>
      </c>
      <c r="K22" t="s">
        <v>22</v>
      </c>
      <c r="L22" s="9">
        <v>0</v>
      </c>
      <c r="N22" s="10">
        <f t="shared" si="0"/>
        <v>0</v>
      </c>
      <c r="O22" t="s">
        <v>15</v>
      </c>
      <c r="P22" s="13">
        <f t="shared" si="1"/>
        <v>0</v>
      </c>
      <c r="Q22" s="13">
        <f t="shared" si="2"/>
        <v>0</v>
      </c>
      <c r="R22" s="13">
        <f t="shared" si="3"/>
        <v>0</v>
      </c>
    </row>
    <row r="23" spans="1:18" x14ac:dyDescent="0.25">
      <c r="A23" t="s">
        <v>0</v>
      </c>
      <c r="B23" t="s">
        <v>34</v>
      </c>
      <c r="C23" s="12">
        <v>12644.63</v>
      </c>
      <c r="D23" s="11">
        <f t="shared" si="7"/>
        <v>177037464.63</v>
      </c>
      <c r="E23" t="s">
        <v>28</v>
      </c>
      <c r="F23" s="10">
        <f t="shared" si="8"/>
        <v>88518732.314999998</v>
      </c>
      <c r="G23" s="10"/>
      <c r="H23" s="10">
        <f t="shared" si="9"/>
        <v>88518732.314999998</v>
      </c>
      <c r="I23" s="14">
        <f>SUM(H15:H23)</f>
        <v>11928425458.065001</v>
      </c>
      <c r="J23" s="8">
        <v>43617</v>
      </c>
      <c r="K23" t="s">
        <v>14</v>
      </c>
      <c r="L23" s="9">
        <v>0.8</v>
      </c>
      <c r="N23" s="10">
        <f t="shared" si="0"/>
        <v>11200.800000000001</v>
      </c>
      <c r="O23" t="s">
        <v>15</v>
      </c>
      <c r="P23" s="13">
        <f t="shared" si="1"/>
        <v>3733.6000000000004</v>
      </c>
      <c r="Q23" s="13">
        <f t="shared" si="2"/>
        <v>3733.6000000000004</v>
      </c>
      <c r="R23" s="13">
        <f t="shared" si="3"/>
        <v>3733.6000000000004</v>
      </c>
    </row>
    <row r="24" spans="1:18" x14ac:dyDescent="0.25">
      <c r="F24" s="10"/>
      <c r="G24" s="10"/>
      <c r="H24" s="10"/>
      <c r="J24" s="8">
        <v>43617</v>
      </c>
      <c r="K24" t="s">
        <v>14</v>
      </c>
      <c r="L24" s="9">
        <v>19.77</v>
      </c>
      <c r="N24" s="10">
        <f t="shared" si="0"/>
        <v>276799.77</v>
      </c>
      <c r="O24" t="s">
        <v>15</v>
      </c>
      <c r="P24" s="13">
        <f t="shared" si="1"/>
        <v>92266.590000000011</v>
      </c>
      <c r="Q24" s="13">
        <f t="shared" si="2"/>
        <v>92266.590000000011</v>
      </c>
      <c r="R24" s="13">
        <f t="shared" si="3"/>
        <v>92266.590000000011</v>
      </c>
    </row>
    <row r="25" spans="1:18" x14ac:dyDescent="0.25">
      <c r="F25" s="10"/>
      <c r="G25" s="10"/>
      <c r="H25" s="10"/>
      <c r="J25" s="8">
        <v>43633</v>
      </c>
      <c r="K25" t="s">
        <v>19</v>
      </c>
      <c r="L25" s="9">
        <v>0</v>
      </c>
      <c r="N25" s="10">
        <f t="shared" si="0"/>
        <v>0</v>
      </c>
      <c r="O25" t="s">
        <v>15</v>
      </c>
      <c r="P25" s="13">
        <f t="shared" si="1"/>
        <v>0</v>
      </c>
      <c r="Q25" s="13">
        <f t="shared" si="2"/>
        <v>0</v>
      </c>
      <c r="R25" s="13">
        <f t="shared" si="3"/>
        <v>0</v>
      </c>
    </row>
    <row r="26" spans="1:18" x14ac:dyDescent="0.25">
      <c r="A26" t="s">
        <v>16</v>
      </c>
      <c r="B26" t="s">
        <v>35</v>
      </c>
      <c r="C26" s="12">
        <v>100237</v>
      </c>
      <c r="D26" s="11">
        <f t="shared" ref="D26:D37" si="10">D$2*C26</f>
        <v>1403418237</v>
      </c>
      <c r="E26" t="s">
        <v>18</v>
      </c>
      <c r="F26" s="10">
        <f>D26/3</f>
        <v>467806079</v>
      </c>
      <c r="G26" s="10">
        <f>D26/3</f>
        <v>467806079</v>
      </c>
      <c r="H26" s="10">
        <f>D26/3</f>
        <v>467806079</v>
      </c>
      <c r="J26" s="8">
        <v>43633</v>
      </c>
      <c r="K26" t="s">
        <v>22</v>
      </c>
      <c r="L26" s="9">
        <v>0</v>
      </c>
      <c r="N26" s="10">
        <f t="shared" si="0"/>
        <v>0</v>
      </c>
      <c r="O26" t="s">
        <v>15</v>
      </c>
      <c r="P26" s="13">
        <f t="shared" si="1"/>
        <v>0</v>
      </c>
      <c r="Q26" s="13">
        <f t="shared" si="2"/>
        <v>0</v>
      </c>
      <c r="R26" s="13">
        <f t="shared" si="3"/>
        <v>0</v>
      </c>
    </row>
    <row r="27" spans="1:18" x14ac:dyDescent="0.25">
      <c r="A27" t="s">
        <v>16</v>
      </c>
      <c r="B27" t="s">
        <v>36</v>
      </c>
      <c r="C27" s="12">
        <v>198250</v>
      </c>
      <c r="D27" s="11">
        <f t="shared" si="10"/>
        <v>2775698250</v>
      </c>
      <c r="E27" t="s">
        <v>18</v>
      </c>
      <c r="F27" s="10">
        <f t="shared" ref="F27:F42" si="11">D27/3</f>
        <v>925232750</v>
      </c>
      <c r="G27" s="10">
        <f t="shared" ref="G27:G42" si="12">D27/3</f>
        <v>925232750</v>
      </c>
      <c r="H27" s="10">
        <f t="shared" ref="H27:H42" si="13">D27/3</f>
        <v>925232750</v>
      </c>
      <c r="J27" s="8">
        <v>43647</v>
      </c>
      <c r="K27" t="s">
        <v>14</v>
      </c>
      <c r="L27" s="9">
        <v>1.22</v>
      </c>
      <c r="N27" s="10">
        <f t="shared" si="0"/>
        <v>17081.22</v>
      </c>
      <c r="O27" t="s">
        <v>15</v>
      </c>
      <c r="P27" s="13">
        <f t="shared" si="1"/>
        <v>5693.7400000000007</v>
      </c>
      <c r="Q27" s="13">
        <f t="shared" si="2"/>
        <v>5693.7400000000007</v>
      </c>
      <c r="R27" s="13">
        <f t="shared" si="3"/>
        <v>5693.7400000000007</v>
      </c>
    </row>
    <row r="28" spans="1:18" x14ac:dyDescent="0.25">
      <c r="C28" s="12"/>
      <c r="D28" s="11">
        <f t="shared" si="10"/>
        <v>0</v>
      </c>
      <c r="F28" s="10"/>
      <c r="G28" s="10"/>
      <c r="H28" s="10"/>
      <c r="J28" s="8">
        <v>43647</v>
      </c>
      <c r="K28" t="s">
        <v>14</v>
      </c>
      <c r="L28" s="9">
        <v>20.88</v>
      </c>
      <c r="N28" s="10">
        <f t="shared" si="0"/>
        <v>292340.88</v>
      </c>
      <c r="O28" t="s">
        <v>15</v>
      </c>
      <c r="P28" s="13">
        <f t="shared" si="1"/>
        <v>97446.96</v>
      </c>
      <c r="Q28" s="13">
        <f t="shared" si="2"/>
        <v>97446.96</v>
      </c>
      <c r="R28" s="13">
        <f t="shared" si="3"/>
        <v>97446.96</v>
      </c>
    </row>
    <row r="29" spans="1:18" x14ac:dyDescent="0.25">
      <c r="C29" s="12"/>
      <c r="D29" s="11"/>
      <c r="F29" s="10"/>
      <c r="G29" s="10"/>
      <c r="H29" s="10"/>
      <c r="J29" s="8">
        <v>43656</v>
      </c>
      <c r="K29" t="s">
        <v>19</v>
      </c>
      <c r="L29" s="9">
        <v>0</v>
      </c>
      <c r="N29" s="10">
        <f t="shared" si="0"/>
        <v>0</v>
      </c>
      <c r="O29" t="s">
        <v>15</v>
      </c>
      <c r="P29" s="13">
        <f t="shared" si="1"/>
        <v>0</v>
      </c>
      <c r="Q29" s="13">
        <f t="shared" si="2"/>
        <v>0</v>
      </c>
      <c r="R29" s="13">
        <f t="shared" si="3"/>
        <v>0</v>
      </c>
    </row>
    <row r="30" spans="1:18" x14ac:dyDescent="0.25">
      <c r="A30" t="s">
        <v>16</v>
      </c>
      <c r="B30" t="s">
        <v>37</v>
      </c>
      <c r="C30" s="12">
        <v>204689.79</v>
      </c>
      <c r="D30" s="11">
        <f t="shared" si="10"/>
        <v>2865861749.79</v>
      </c>
      <c r="E30" t="s">
        <v>18</v>
      </c>
      <c r="F30" s="10">
        <f t="shared" si="11"/>
        <v>955287249.92999995</v>
      </c>
      <c r="G30" s="10">
        <f t="shared" si="12"/>
        <v>955287249.92999995</v>
      </c>
      <c r="H30" s="10">
        <f t="shared" si="13"/>
        <v>955287249.92999995</v>
      </c>
      <c r="J30" s="8">
        <v>43657</v>
      </c>
      <c r="K30" t="s">
        <v>22</v>
      </c>
      <c r="L30" s="9">
        <v>0</v>
      </c>
      <c r="N30" s="10">
        <f t="shared" si="0"/>
        <v>0</v>
      </c>
      <c r="O30" t="s">
        <v>15</v>
      </c>
      <c r="P30" s="13">
        <f t="shared" si="1"/>
        <v>0</v>
      </c>
      <c r="Q30" s="13">
        <f t="shared" si="2"/>
        <v>0</v>
      </c>
      <c r="R30" s="13">
        <f t="shared" si="3"/>
        <v>0</v>
      </c>
    </row>
    <row r="31" spans="1:18" x14ac:dyDescent="0.25">
      <c r="A31" t="s">
        <v>16</v>
      </c>
      <c r="C31" s="12"/>
      <c r="D31" s="11">
        <f t="shared" si="10"/>
        <v>0</v>
      </c>
      <c r="F31" s="10">
        <f t="shared" si="11"/>
        <v>0</v>
      </c>
      <c r="G31" s="10">
        <f t="shared" si="12"/>
        <v>0</v>
      </c>
      <c r="H31" s="10">
        <f t="shared" si="13"/>
        <v>0</v>
      </c>
      <c r="J31" s="8">
        <v>43678</v>
      </c>
      <c r="K31" t="s">
        <v>14</v>
      </c>
      <c r="L31" s="9">
        <v>1.73</v>
      </c>
      <c r="N31" s="10">
        <f t="shared" si="0"/>
        <v>24221.73</v>
      </c>
      <c r="O31" t="s">
        <v>15</v>
      </c>
      <c r="P31" s="13">
        <f t="shared" si="1"/>
        <v>8073.91</v>
      </c>
      <c r="Q31" s="13">
        <f t="shared" si="2"/>
        <v>8073.91</v>
      </c>
      <c r="R31" s="13">
        <f t="shared" si="3"/>
        <v>8073.91</v>
      </c>
    </row>
    <row r="32" spans="1:18" x14ac:dyDescent="0.25">
      <c r="C32" s="12"/>
      <c r="D32" s="11"/>
      <c r="F32" s="10"/>
      <c r="G32" s="10"/>
      <c r="H32" s="10"/>
      <c r="J32" s="8">
        <v>43696</v>
      </c>
      <c r="K32" t="s">
        <v>19</v>
      </c>
      <c r="L32" s="9">
        <v>0</v>
      </c>
      <c r="N32" s="10">
        <f t="shared" si="0"/>
        <v>0</v>
      </c>
      <c r="O32" t="s">
        <v>15</v>
      </c>
      <c r="P32" s="13">
        <f t="shared" si="1"/>
        <v>0</v>
      </c>
      <c r="Q32" s="13">
        <f t="shared" si="2"/>
        <v>0</v>
      </c>
      <c r="R32" s="13">
        <f t="shared" si="3"/>
        <v>0</v>
      </c>
    </row>
    <row r="33" spans="1:18" x14ac:dyDescent="0.25">
      <c r="A33" t="s">
        <v>16</v>
      </c>
      <c r="B33" t="s">
        <v>38</v>
      </c>
      <c r="C33" s="12">
        <v>231471.53</v>
      </c>
      <c r="D33" s="11">
        <f t="shared" si="10"/>
        <v>3240832891.5300002</v>
      </c>
      <c r="E33" t="s">
        <v>18</v>
      </c>
      <c r="F33" s="10">
        <f t="shared" si="11"/>
        <v>1080277630.51</v>
      </c>
      <c r="G33" s="10">
        <f t="shared" si="12"/>
        <v>1080277630.51</v>
      </c>
      <c r="H33" s="10">
        <f t="shared" si="13"/>
        <v>1080277630.51</v>
      </c>
      <c r="J33" s="8">
        <v>43696</v>
      </c>
      <c r="K33" t="s">
        <v>22</v>
      </c>
      <c r="L33" s="9">
        <v>0</v>
      </c>
      <c r="N33" s="10">
        <f t="shared" si="0"/>
        <v>0</v>
      </c>
      <c r="O33" t="s">
        <v>15</v>
      </c>
      <c r="P33" s="13">
        <f t="shared" si="1"/>
        <v>0</v>
      </c>
      <c r="Q33" s="13">
        <f t="shared" si="2"/>
        <v>0</v>
      </c>
      <c r="R33" s="13">
        <f t="shared" si="3"/>
        <v>0</v>
      </c>
    </row>
    <row r="34" spans="1:18" x14ac:dyDescent="0.25">
      <c r="A34" t="s">
        <v>16</v>
      </c>
      <c r="C34" s="12"/>
      <c r="D34" s="11">
        <f t="shared" si="10"/>
        <v>0</v>
      </c>
      <c r="E34" t="s">
        <v>18</v>
      </c>
      <c r="F34" s="10">
        <f t="shared" si="11"/>
        <v>0</v>
      </c>
      <c r="G34" s="10">
        <f t="shared" si="12"/>
        <v>0</v>
      </c>
      <c r="H34" s="10">
        <f t="shared" si="13"/>
        <v>0</v>
      </c>
      <c r="I34" t="s">
        <v>39</v>
      </c>
      <c r="J34" s="8">
        <v>43709</v>
      </c>
      <c r="K34" t="s">
        <v>14</v>
      </c>
      <c r="L34" s="9">
        <v>1.6</v>
      </c>
      <c r="N34" s="10">
        <f t="shared" si="0"/>
        <v>22401.600000000002</v>
      </c>
      <c r="O34" t="s">
        <v>15</v>
      </c>
      <c r="P34" s="13">
        <f t="shared" si="1"/>
        <v>7467.2000000000007</v>
      </c>
      <c r="Q34" s="13">
        <f t="shared" si="2"/>
        <v>7467.2000000000007</v>
      </c>
      <c r="R34" s="13">
        <f t="shared" si="3"/>
        <v>7467.2000000000007</v>
      </c>
    </row>
    <row r="35" spans="1:18" x14ac:dyDescent="0.25">
      <c r="A35" t="s">
        <v>16</v>
      </c>
      <c r="B35" t="s">
        <v>40</v>
      </c>
      <c r="C35" s="12">
        <v>102370.68</v>
      </c>
      <c r="D35" s="11">
        <f t="shared" si="10"/>
        <v>1433291890.6799998</v>
      </c>
      <c r="E35" t="s">
        <v>18</v>
      </c>
      <c r="F35" s="10">
        <f t="shared" si="11"/>
        <v>477763963.55999994</v>
      </c>
      <c r="G35" s="10">
        <f t="shared" si="12"/>
        <v>477763963.55999994</v>
      </c>
      <c r="H35" s="10">
        <f t="shared" si="13"/>
        <v>477763963.55999994</v>
      </c>
      <c r="J35" s="8">
        <v>43709</v>
      </c>
      <c r="K35" t="s">
        <v>14</v>
      </c>
      <c r="L35" s="9">
        <v>21.27</v>
      </c>
      <c r="N35" s="10">
        <f t="shared" si="0"/>
        <v>297801.27</v>
      </c>
      <c r="O35" t="s">
        <v>15</v>
      </c>
      <c r="P35" s="13">
        <f t="shared" si="1"/>
        <v>99267.090000000011</v>
      </c>
      <c r="Q35" s="13">
        <f t="shared" si="2"/>
        <v>99267.090000000011</v>
      </c>
      <c r="R35" s="13">
        <f t="shared" si="3"/>
        <v>99267.090000000011</v>
      </c>
    </row>
    <row r="36" spans="1:18" x14ac:dyDescent="0.25">
      <c r="C36" s="12"/>
      <c r="D36" s="11"/>
      <c r="F36" s="10"/>
      <c r="G36" s="10"/>
      <c r="H36" s="10"/>
      <c r="J36" s="8">
        <v>43727</v>
      </c>
      <c r="K36" t="s">
        <v>19</v>
      </c>
      <c r="L36" s="9">
        <v>0</v>
      </c>
      <c r="N36" s="10">
        <f t="shared" si="0"/>
        <v>0</v>
      </c>
      <c r="O36" t="s">
        <v>15</v>
      </c>
      <c r="P36" s="13">
        <f t="shared" si="1"/>
        <v>0</v>
      </c>
      <c r="Q36" s="13">
        <f t="shared" si="2"/>
        <v>0</v>
      </c>
      <c r="R36" s="13">
        <f t="shared" si="3"/>
        <v>0</v>
      </c>
    </row>
    <row r="37" spans="1:18" x14ac:dyDescent="0.25">
      <c r="A37" t="s">
        <v>0</v>
      </c>
      <c r="B37" t="s">
        <v>23</v>
      </c>
      <c r="C37" s="12">
        <f>229898.64+5950</f>
        <v>235848.64</v>
      </c>
      <c r="D37" s="11">
        <f t="shared" si="10"/>
        <v>3302116808.6400003</v>
      </c>
      <c r="E37" t="s">
        <v>18</v>
      </c>
      <c r="F37" s="10">
        <f t="shared" ref="F37" si="14">D37/3</f>
        <v>1100705602.8800001</v>
      </c>
      <c r="G37" s="10">
        <f t="shared" ref="G37" si="15">D37/3</f>
        <v>1100705602.8800001</v>
      </c>
      <c r="H37" s="10">
        <f t="shared" ref="H37" si="16">D37/3</f>
        <v>1100705602.8800001</v>
      </c>
      <c r="J37" s="8">
        <v>43739</v>
      </c>
      <c r="K37" t="s">
        <v>14</v>
      </c>
      <c r="L37" s="9">
        <v>1.45</v>
      </c>
      <c r="N37" s="10">
        <f t="shared" si="0"/>
        <v>20301.45</v>
      </c>
      <c r="O37" t="s">
        <v>15</v>
      </c>
      <c r="P37" s="13">
        <f t="shared" si="1"/>
        <v>6767.1500000000005</v>
      </c>
      <c r="Q37" s="13">
        <f t="shared" si="2"/>
        <v>6767.1500000000005</v>
      </c>
      <c r="R37" s="13">
        <f t="shared" si="3"/>
        <v>6767.1500000000005</v>
      </c>
    </row>
    <row r="38" spans="1:18" x14ac:dyDescent="0.25">
      <c r="A38" t="s">
        <v>26</v>
      </c>
      <c r="B38" t="s">
        <v>41</v>
      </c>
      <c r="C38" s="12">
        <v>-34218.1</v>
      </c>
      <c r="D38" s="11">
        <f>E2*C38</f>
        <v>-533186092.01899999</v>
      </c>
      <c r="E38" t="s">
        <v>18</v>
      </c>
      <c r="F38" s="10">
        <f t="shared" si="11"/>
        <v>-177728697.33966666</v>
      </c>
      <c r="G38" s="10">
        <f t="shared" si="12"/>
        <v>-177728697.33966666</v>
      </c>
      <c r="H38" s="10">
        <f t="shared" si="13"/>
        <v>-177728697.33966666</v>
      </c>
      <c r="J38" s="8">
        <v>43739</v>
      </c>
      <c r="K38" t="s">
        <v>14</v>
      </c>
      <c r="L38" s="9">
        <v>16.5</v>
      </c>
      <c r="N38" s="10">
        <f t="shared" si="0"/>
        <v>231016.5</v>
      </c>
      <c r="O38" t="s">
        <v>15</v>
      </c>
      <c r="P38" s="13">
        <f t="shared" si="1"/>
        <v>77005.5</v>
      </c>
      <c r="Q38" s="13">
        <f t="shared" si="2"/>
        <v>77005.5</v>
      </c>
      <c r="R38" s="13">
        <f t="shared" si="3"/>
        <v>77005.5</v>
      </c>
    </row>
    <row r="39" spans="1:18" x14ac:dyDescent="0.25">
      <c r="A39" t="s">
        <v>42</v>
      </c>
      <c r="B39" t="s">
        <v>41</v>
      </c>
      <c r="C39" s="12">
        <v>0</v>
      </c>
      <c r="D39" s="11">
        <f>F2*C39</f>
        <v>0</v>
      </c>
      <c r="F39" s="10">
        <f t="shared" si="11"/>
        <v>0</v>
      </c>
      <c r="G39" s="10">
        <f t="shared" si="12"/>
        <v>0</v>
      </c>
      <c r="H39" s="10">
        <f t="shared" si="13"/>
        <v>0</v>
      </c>
      <c r="J39" s="8">
        <v>43770</v>
      </c>
      <c r="K39" t="s">
        <v>14</v>
      </c>
      <c r="L39" s="9">
        <v>0.84</v>
      </c>
      <c r="N39" s="10">
        <f t="shared" si="0"/>
        <v>11760.84</v>
      </c>
      <c r="O39" t="s">
        <v>15</v>
      </c>
      <c r="P39" s="13">
        <f t="shared" si="1"/>
        <v>3920.28</v>
      </c>
      <c r="Q39" s="13">
        <f t="shared" si="2"/>
        <v>3920.28</v>
      </c>
      <c r="R39" s="13">
        <f t="shared" si="3"/>
        <v>3920.28</v>
      </c>
    </row>
    <row r="40" spans="1:18" ht="18" x14ac:dyDescent="0.4">
      <c r="A40" t="s">
        <v>43</v>
      </c>
      <c r="B40" t="s">
        <v>41</v>
      </c>
      <c r="C40" s="12">
        <v>0</v>
      </c>
      <c r="D40" s="11">
        <f>G2*C40</f>
        <v>0</v>
      </c>
      <c r="F40" s="10">
        <f t="shared" si="11"/>
        <v>0</v>
      </c>
      <c r="G40" s="10">
        <f t="shared" si="12"/>
        <v>0</v>
      </c>
      <c r="H40" s="10">
        <f t="shared" si="13"/>
        <v>0</v>
      </c>
      <c r="J40" s="8">
        <v>43770</v>
      </c>
      <c r="K40" t="s">
        <v>14</v>
      </c>
      <c r="L40" s="9">
        <v>8.76</v>
      </c>
      <c r="N40" s="15">
        <f t="shared" si="0"/>
        <v>122648.76</v>
      </c>
      <c r="O40" t="s">
        <v>15</v>
      </c>
      <c r="P40" s="16">
        <f t="shared" si="1"/>
        <v>40882.92</v>
      </c>
      <c r="Q40" s="16">
        <f t="shared" si="2"/>
        <v>40882.92</v>
      </c>
      <c r="R40" s="16">
        <f t="shared" si="3"/>
        <v>40882.92</v>
      </c>
    </row>
    <row r="41" spans="1:18" x14ac:dyDescent="0.25">
      <c r="A41" t="s">
        <v>44</v>
      </c>
      <c r="B41" t="s">
        <v>41</v>
      </c>
      <c r="C41" s="12">
        <v>-31726.51</v>
      </c>
      <c r="D41" s="11">
        <f>H2*C41</f>
        <v>-327800839.44079995</v>
      </c>
      <c r="E41" t="s">
        <v>18</v>
      </c>
      <c r="F41" s="10">
        <f t="shared" si="11"/>
        <v>-109266946.48026665</v>
      </c>
      <c r="G41" s="10">
        <f t="shared" si="12"/>
        <v>-109266946.48026665</v>
      </c>
      <c r="H41" s="10">
        <f t="shared" si="13"/>
        <v>-109266946.48026665</v>
      </c>
      <c r="N41" s="10">
        <f>SUM(N7:N40)</f>
        <v>3509210.64</v>
      </c>
      <c r="P41" s="11">
        <f>N41/3</f>
        <v>1169736.8800000001</v>
      </c>
      <c r="Q41" s="11">
        <f>N41/3</f>
        <v>1169736.8800000001</v>
      </c>
      <c r="R41" s="11">
        <f>N41/3</f>
        <v>1169736.8800000001</v>
      </c>
    </row>
    <row r="42" spans="1:18" x14ac:dyDescent="0.25">
      <c r="A42" t="s">
        <v>16</v>
      </c>
      <c r="B42" t="s">
        <v>45</v>
      </c>
      <c r="C42" s="12">
        <v>670000</v>
      </c>
      <c r="D42" s="11">
        <f>D$2*C42</f>
        <v>9380670000</v>
      </c>
      <c r="E42" t="s">
        <v>18</v>
      </c>
      <c r="F42" s="10">
        <f t="shared" si="11"/>
        <v>3126890000</v>
      </c>
      <c r="G42" s="10">
        <f t="shared" si="12"/>
        <v>3126890000</v>
      </c>
      <c r="H42" s="10">
        <f t="shared" si="13"/>
        <v>3126890000</v>
      </c>
      <c r="P42" s="11"/>
      <c r="Q42" s="11"/>
      <c r="R42" s="11"/>
    </row>
    <row r="43" spans="1:18" x14ac:dyDescent="0.25">
      <c r="C43" s="12"/>
      <c r="D43" s="11"/>
      <c r="F43" s="10"/>
      <c r="G43" s="10"/>
      <c r="H43" s="10"/>
      <c r="I43" s="14">
        <f>H44-I23</f>
        <v>10396960731.853266</v>
      </c>
      <c r="J43" s="3" t="s">
        <v>46</v>
      </c>
      <c r="L43" s="9"/>
      <c r="M43" s="9"/>
      <c r="N43" s="9"/>
      <c r="P43" s="11">
        <f>N43/3</f>
        <v>0</v>
      </c>
      <c r="Q43" s="11">
        <f>N43/3</f>
        <v>0</v>
      </c>
      <c r="R43" s="11">
        <f>N43/3</f>
        <v>0</v>
      </c>
    </row>
    <row r="44" spans="1:18" x14ac:dyDescent="0.25">
      <c r="C44" s="12"/>
      <c r="D44" s="11">
        <f>SUM(D7:D42)</f>
        <v>55047733111.689796</v>
      </c>
      <c r="E44" s="11">
        <f>D44-E48</f>
        <v>31190882195.559795</v>
      </c>
      <c r="F44" s="10">
        <f>SUM(F8:F42)</f>
        <v>22325386189.918266</v>
      </c>
      <c r="G44" s="10">
        <f>SUM(G8:G42)</f>
        <v>10396960731.853268</v>
      </c>
      <c r="H44" s="10">
        <f>SUM(H8:H42)</f>
        <v>22325386189.918266</v>
      </c>
      <c r="J44" s="8">
        <v>43830</v>
      </c>
      <c r="K44" t="s">
        <v>47</v>
      </c>
      <c r="L44" s="9">
        <v>56.94</v>
      </c>
      <c r="M44" s="9"/>
      <c r="N44" s="10">
        <f>(L44-M44)*$H$2</f>
        <v>588308.63520000002</v>
      </c>
      <c r="O44" t="s">
        <v>15</v>
      </c>
      <c r="P44" s="11">
        <f>N44/3</f>
        <v>196102.87840000002</v>
      </c>
      <c r="Q44" s="11">
        <f>N44/3</f>
        <v>196102.87840000002</v>
      </c>
      <c r="R44" s="11">
        <f>N44/3</f>
        <v>196102.87840000002</v>
      </c>
    </row>
    <row r="45" spans="1:18" ht="18" x14ac:dyDescent="0.4">
      <c r="J45" s="8"/>
      <c r="L45" s="9"/>
      <c r="M45" s="9"/>
      <c r="N45" s="15">
        <f>(L45-M45)*14856</f>
        <v>0</v>
      </c>
      <c r="O45" t="s">
        <v>15</v>
      </c>
      <c r="P45" s="16">
        <f>N45/3</f>
        <v>0</v>
      </c>
      <c r="Q45" s="16">
        <f>N45/3</f>
        <v>0</v>
      </c>
      <c r="R45" s="16">
        <f>N45/3</f>
        <v>0</v>
      </c>
    </row>
    <row r="46" spans="1:18" x14ac:dyDescent="0.25">
      <c r="L46" s="9"/>
      <c r="M46" s="9"/>
      <c r="N46" s="10">
        <f>SUM(N44:N45)</f>
        <v>588308.63520000002</v>
      </c>
      <c r="P46" s="11">
        <f>N46/3</f>
        <v>196102.87840000002</v>
      </c>
      <c r="Q46" s="11">
        <f>N46/3</f>
        <v>196102.87840000002</v>
      </c>
      <c r="R46" s="11">
        <f>N46/3</f>
        <v>196102.87840000002</v>
      </c>
    </row>
    <row r="47" spans="1:18" x14ac:dyDescent="0.25">
      <c r="E47" s="18" t="s">
        <v>48</v>
      </c>
      <c r="L47" s="9"/>
      <c r="M47" s="9"/>
      <c r="N47" s="9"/>
      <c r="P47" s="11"/>
      <c r="Q47" s="11"/>
      <c r="R47" s="11"/>
    </row>
    <row r="48" spans="1:18" x14ac:dyDescent="0.25">
      <c r="A48" s="8"/>
      <c r="C48" s="9"/>
      <c r="E48" s="11">
        <f>SUM(D15:D23)</f>
        <v>23856850916.130001</v>
      </c>
      <c r="J48" s="3" t="s">
        <v>49</v>
      </c>
      <c r="L48" s="9"/>
      <c r="M48" s="9" t="s">
        <v>50</v>
      </c>
      <c r="N48" s="9"/>
      <c r="P48" s="11"/>
      <c r="Q48" s="11"/>
      <c r="R48" s="11"/>
    </row>
    <row r="49" spans="1:18" x14ac:dyDescent="0.25">
      <c r="A49" s="8"/>
      <c r="C49" s="9"/>
      <c r="E49" s="17"/>
      <c r="J49" s="8">
        <v>43475</v>
      </c>
      <c r="K49" t="s">
        <v>51</v>
      </c>
      <c r="L49" s="9">
        <v>3444.88</v>
      </c>
      <c r="M49" s="9">
        <v>0</v>
      </c>
      <c r="N49" s="10">
        <f>(L49-M49)*H2</f>
        <v>35592775.750399999</v>
      </c>
      <c r="O49" t="s">
        <v>15</v>
      </c>
      <c r="P49" s="11">
        <f t="shared" ref="P49:P55" si="17">N49/3</f>
        <v>11864258.583466666</v>
      </c>
      <c r="Q49" s="11">
        <f t="shared" ref="Q49:Q55" si="18">N49/3</f>
        <v>11864258.583466666</v>
      </c>
      <c r="R49" s="11">
        <f t="shared" ref="R49:R55" si="19">N49/3</f>
        <v>11864258.583466666</v>
      </c>
    </row>
    <row r="50" spans="1:18" x14ac:dyDescent="0.25">
      <c r="A50" s="8"/>
      <c r="C50" s="9"/>
      <c r="E50" s="17"/>
      <c r="J50" s="8">
        <v>43613</v>
      </c>
      <c r="K50" t="s">
        <v>52</v>
      </c>
      <c r="L50" s="9">
        <v>45</v>
      </c>
      <c r="M50" s="9">
        <v>13.5</v>
      </c>
      <c r="N50" s="10">
        <f>(L50)*$D$2</f>
        <v>630045</v>
      </c>
      <c r="O50" t="s">
        <v>15</v>
      </c>
      <c r="P50" s="11">
        <f t="shared" si="17"/>
        <v>210015</v>
      </c>
      <c r="Q50" s="11">
        <f t="shared" si="18"/>
        <v>210015</v>
      </c>
      <c r="R50" s="11">
        <f t="shared" si="19"/>
        <v>210015</v>
      </c>
    </row>
    <row r="51" spans="1:18" x14ac:dyDescent="0.25">
      <c r="A51" s="8"/>
      <c r="C51" s="9"/>
      <c r="E51" s="17"/>
      <c r="J51" s="8">
        <v>43642</v>
      </c>
      <c r="K51" t="s">
        <v>53</v>
      </c>
      <c r="L51" s="9">
        <v>8784.84</v>
      </c>
      <c r="M51" s="9"/>
      <c r="N51" s="10">
        <f>(L51+M51)*G$2</f>
        <v>15783897.7248</v>
      </c>
      <c r="O51" t="s">
        <v>15</v>
      </c>
      <c r="P51" s="11">
        <f t="shared" si="17"/>
        <v>5261299.2416000003</v>
      </c>
      <c r="Q51" s="11">
        <f t="shared" si="18"/>
        <v>5261299.2416000003</v>
      </c>
      <c r="R51" s="11">
        <f t="shared" si="19"/>
        <v>5261299.2416000003</v>
      </c>
    </row>
    <row r="52" spans="1:18" x14ac:dyDescent="0.25">
      <c r="A52" s="8"/>
      <c r="C52" s="9"/>
      <c r="E52" s="17"/>
      <c r="J52" s="8">
        <v>43692</v>
      </c>
      <c r="K52" t="s">
        <v>51</v>
      </c>
      <c r="L52" s="9">
        <v>5420.62</v>
      </c>
      <c r="N52" s="10">
        <f>(L52+M52)*H2</f>
        <v>56006279.489599995</v>
      </c>
      <c r="O52" t="s">
        <v>15</v>
      </c>
      <c r="P52" s="11">
        <f t="shared" si="17"/>
        <v>18668759.829866666</v>
      </c>
      <c r="Q52" s="11">
        <f t="shared" si="18"/>
        <v>18668759.829866666</v>
      </c>
      <c r="R52" s="11">
        <f t="shared" si="19"/>
        <v>18668759.829866666</v>
      </c>
    </row>
    <row r="53" spans="1:18" x14ac:dyDescent="0.25">
      <c r="A53" s="8"/>
      <c r="C53" s="9"/>
      <c r="E53" s="17"/>
      <c r="J53" s="8">
        <v>43703</v>
      </c>
      <c r="K53" t="s">
        <v>52</v>
      </c>
      <c r="L53" s="9">
        <v>51</v>
      </c>
      <c r="M53">
        <v>15.3</v>
      </c>
      <c r="N53" s="10">
        <f>(L53)*$D$2</f>
        <v>714051</v>
      </c>
      <c r="O53" t="s">
        <v>15</v>
      </c>
      <c r="P53" s="11">
        <f t="shared" si="17"/>
        <v>238017</v>
      </c>
      <c r="Q53" s="11">
        <f t="shared" si="18"/>
        <v>238017</v>
      </c>
      <c r="R53" s="11">
        <f t="shared" si="19"/>
        <v>238017</v>
      </c>
    </row>
    <row r="54" spans="1:18" x14ac:dyDescent="0.25">
      <c r="A54" s="8"/>
      <c r="C54" s="9"/>
      <c r="E54" s="17"/>
      <c r="J54" s="8">
        <v>43735</v>
      </c>
      <c r="K54" t="s">
        <v>53</v>
      </c>
      <c r="L54" s="9">
        <v>3411.2</v>
      </c>
      <c r="N54" s="10">
        <f>(L54+M54)*G2</f>
        <v>6128971.2639999995</v>
      </c>
      <c r="O54" t="s">
        <v>15</v>
      </c>
      <c r="P54" s="11">
        <f t="shared" si="17"/>
        <v>2042990.4213333332</v>
      </c>
      <c r="Q54" s="11">
        <f t="shared" si="18"/>
        <v>2042990.4213333332</v>
      </c>
      <c r="R54" s="11">
        <f t="shared" si="19"/>
        <v>2042990.4213333332</v>
      </c>
    </row>
    <row r="55" spans="1:18" ht="18" x14ac:dyDescent="0.4">
      <c r="A55" s="8"/>
      <c r="C55" s="9"/>
      <c r="E55" s="17"/>
      <c r="J55" s="8">
        <v>43794</v>
      </c>
      <c r="K55" t="s">
        <v>52</v>
      </c>
      <c r="L55" s="9">
        <v>51</v>
      </c>
      <c r="M55">
        <v>15.3</v>
      </c>
      <c r="N55" s="15">
        <f>(L55)*$D$2</f>
        <v>714051</v>
      </c>
      <c r="O55" t="s">
        <v>15</v>
      </c>
      <c r="P55" s="16">
        <f t="shared" si="17"/>
        <v>238017</v>
      </c>
      <c r="Q55" s="16">
        <f t="shared" si="18"/>
        <v>238017</v>
      </c>
      <c r="R55" s="16">
        <f t="shared" si="19"/>
        <v>238017</v>
      </c>
    </row>
    <row r="56" spans="1:18" x14ac:dyDescent="0.25">
      <c r="A56" s="8"/>
      <c r="C56" s="9"/>
      <c r="E56" s="17"/>
      <c r="L56" s="9"/>
      <c r="M56" s="10">
        <f>SUM(M49:M55)</f>
        <v>44.1</v>
      </c>
      <c r="N56" s="10">
        <f>SUM(N49:N55)</f>
        <v>115570071.2288</v>
      </c>
      <c r="P56" s="11">
        <f>N56/3</f>
        <v>38523357.076266669</v>
      </c>
      <c r="Q56" s="11">
        <f>N56/3</f>
        <v>38523357.076266669</v>
      </c>
      <c r="R56" s="11">
        <f>N56/3</f>
        <v>38523357.076266669</v>
      </c>
    </row>
    <row r="57" spans="1:18" x14ac:dyDescent="0.25">
      <c r="A57" s="8"/>
      <c r="C57" s="9"/>
      <c r="E57" s="17"/>
      <c r="L57" s="9"/>
      <c r="M57" s="9"/>
      <c r="N57" s="9"/>
      <c r="P57" s="11"/>
      <c r="Q57" s="11"/>
      <c r="R57" s="11"/>
    </row>
    <row r="58" spans="1:18" x14ac:dyDescent="0.25">
      <c r="A58" s="8"/>
      <c r="C58" s="9"/>
      <c r="E58" s="17"/>
      <c r="J58" s="3" t="s">
        <v>54</v>
      </c>
      <c r="K58" s="3" t="s">
        <v>55</v>
      </c>
      <c r="L58" s="9"/>
      <c r="M58" s="9" t="s">
        <v>50</v>
      </c>
      <c r="N58" s="9"/>
      <c r="P58" s="11"/>
      <c r="Q58" s="11"/>
      <c r="R58" s="11"/>
    </row>
    <row r="59" spans="1:18" x14ac:dyDescent="0.25">
      <c r="A59" s="8"/>
      <c r="C59" s="9"/>
      <c r="E59" s="17"/>
      <c r="J59" s="8">
        <v>43620</v>
      </c>
      <c r="K59" t="s">
        <v>36</v>
      </c>
      <c r="L59" s="9">
        <v>5950</v>
      </c>
      <c r="M59" s="9"/>
      <c r="N59" s="19">
        <f>(L59-M59)*$D$2</f>
        <v>83305950</v>
      </c>
      <c r="O59" t="s">
        <v>15</v>
      </c>
      <c r="P59" s="11">
        <f>N59/3</f>
        <v>27768650</v>
      </c>
      <c r="Q59" s="11">
        <f>N59/3</f>
        <v>27768650</v>
      </c>
      <c r="R59" s="11">
        <f>N59/3</f>
        <v>27768650</v>
      </c>
    </row>
    <row r="60" spans="1:18" x14ac:dyDescent="0.25">
      <c r="A60" s="8"/>
      <c r="C60" s="9"/>
      <c r="E60" s="17"/>
      <c r="J60" s="8">
        <v>43487</v>
      </c>
      <c r="K60" t="s">
        <v>56</v>
      </c>
      <c r="L60" s="9">
        <v>3875</v>
      </c>
      <c r="M60" s="9"/>
      <c r="N60" s="19">
        <f t="shared" ref="N60:N64" si="20">(L60-M60)*$D$2</f>
        <v>54253875</v>
      </c>
      <c r="O60" t="s">
        <v>15</v>
      </c>
      <c r="P60" s="11">
        <f>N60/3</f>
        <v>18084625</v>
      </c>
      <c r="Q60" s="11">
        <f>N60/3</f>
        <v>18084625</v>
      </c>
      <c r="R60" s="11">
        <f>N60/3</f>
        <v>18084625</v>
      </c>
    </row>
    <row r="61" spans="1:18" x14ac:dyDescent="0.25">
      <c r="A61" s="8"/>
      <c r="C61" s="9"/>
      <c r="E61" s="17"/>
      <c r="J61" s="8">
        <v>43668</v>
      </c>
      <c r="K61" t="s">
        <v>56</v>
      </c>
      <c r="L61" s="9">
        <v>3875</v>
      </c>
      <c r="M61" s="9"/>
      <c r="N61" s="19">
        <f t="shared" si="20"/>
        <v>54253875</v>
      </c>
      <c r="O61" t="s">
        <v>15</v>
      </c>
      <c r="P61" s="13">
        <f>N61/3</f>
        <v>18084625</v>
      </c>
      <c r="Q61" s="13">
        <f>N61/3</f>
        <v>18084625</v>
      </c>
      <c r="R61" s="13">
        <f>N61/3</f>
        <v>18084625</v>
      </c>
    </row>
    <row r="62" spans="1:18" x14ac:dyDescent="0.25">
      <c r="A62" s="8"/>
      <c r="C62" s="9"/>
      <c r="E62" s="17"/>
      <c r="J62" s="8">
        <v>43803</v>
      </c>
      <c r="K62" t="s">
        <v>36</v>
      </c>
      <c r="L62" s="9">
        <v>5950</v>
      </c>
      <c r="N62" s="19">
        <f t="shared" si="20"/>
        <v>83305950</v>
      </c>
      <c r="O62" t="s">
        <v>15</v>
      </c>
      <c r="P62" s="13">
        <f t="shared" ref="P62:P64" si="21">N62/3</f>
        <v>27768650</v>
      </c>
      <c r="Q62" s="13">
        <f t="shared" ref="Q62:Q64" si="22">N62/3</f>
        <v>27768650</v>
      </c>
      <c r="R62" s="13">
        <f t="shared" ref="R62:R64" si="23">N62/3</f>
        <v>27768650</v>
      </c>
    </row>
    <row r="63" spans="1:18" x14ac:dyDescent="0.25">
      <c r="A63" s="8"/>
      <c r="C63" s="9"/>
      <c r="E63" s="17"/>
      <c r="J63" s="8">
        <v>43490</v>
      </c>
      <c r="K63" t="s">
        <v>57</v>
      </c>
      <c r="L63" s="9">
        <v>4700</v>
      </c>
      <c r="M63" s="9"/>
      <c r="N63" s="10">
        <f t="shared" si="20"/>
        <v>65804700</v>
      </c>
      <c r="O63" t="s">
        <v>15</v>
      </c>
      <c r="P63" s="13">
        <f t="shared" si="21"/>
        <v>21934900</v>
      </c>
      <c r="Q63" s="13">
        <f t="shared" si="22"/>
        <v>21934900</v>
      </c>
      <c r="R63" s="13">
        <f t="shared" si="23"/>
        <v>21934900</v>
      </c>
    </row>
    <row r="64" spans="1:18" ht="18" x14ac:dyDescent="0.4">
      <c r="A64" s="8"/>
      <c r="C64" s="9"/>
      <c r="E64" s="17"/>
      <c r="J64" s="8">
        <v>44037</v>
      </c>
      <c r="K64" t="s">
        <v>57</v>
      </c>
      <c r="L64" s="9">
        <v>4701</v>
      </c>
      <c r="M64" s="9"/>
      <c r="N64" s="15">
        <f t="shared" si="20"/>
        <v>65818701</v>
      </c>
      <c r="O64" t="s">
        <v>15</v>
      </c>
      <c r="P64" s="13">
        <f t="shared" si="21"/>
        <v>21939567</v>
      </c>
      <c r="Q64" s="13">
        <f t="shared" si="22"/>
        <v>21939567</v>
      </c>
      <c r="R64" s="13">
        <f t="shared" si="23"/>
        <v>21939567</v>
      </c>
    </row>
    <row r="65" spans="1:18" x14ac:dyDescent="0.25">
      <c r="A65" s="8"/>
      <c r="C65" s="9"/>
      <c r="E65" s="17"/>
      <c r="N65" s="11">
        <f>SUM(N59:N64)</f>
        <v>406743051</v>
      </c>
      <c r="P65" s="11">
        <f>N65/3</f>
        <v>135581017</v>
      </c>
      <c r="Q65" s="11">
        <f>N65/3</f>
        <v>135581017</v>
      </c>
      <c r="R65" s="11">
        <f>N65/3</f>
        <v>135581017</v>
      </c>
    </row>
    <row r="66" spans="1:18" x14ac:dyDescent="0.25">
      <c r="A66" s="20"/>
      <c r="C66" s="9"/>
      <c r="E66" s="17"/>
      <c r="N66" s="11"/>
      <c r="P66" s="11"/>
      <c r="Q66" s="11"/>
      <c r="R66" s="11"/>
    </row>
    <row r="67" spans="1:18" ht="18" x14ac:dyDescent="0.4">
      <c r="A67" s="20"/>
      <c r="C67" s="9"/>
      <c r="E67" s="21"/>
      <c r="J67" s="3" t="s">
        <v>54</v>
      </c>
      <c r="K67" s="3" t="s">
        <v>55</v>
      </c>
      <c r="N67" s="11"/>
      <c r="P67" s="11"/>
      <c r="Q67" s="11"/>
      <c r="R67" s="11"/>
    </row>
    <row r="68" spans="1:18" x14ac:dyDescent="0.25">
      <c r="J68" s="8">
        <v>43490</v>
      </c>
      <c r="K68" t="s">
        <v>58</v>
      </c>
      <c r="L68" s="9">
        <v>4450</v>
      </c>
      <c r="M68" s="9"/>
      <c r="N68" s="10">
        <f>(L68-M68)*$D$2</f>
        <v>62304450</v>
      </c>
      <c r="O68" t="s">
        <v>59</v>
      </c>
      <c r="P68" s="11">
        <f>N68/2</f>
        <v>31152225</v>
      </c>
      <c r="Q68" s="11"/>
      <c r="R68" s="11">
        <f>N68/2</f>
        <v>31152225</v>
      </c>
    </row>
    <row r="69" spans="1:18" x14ac:dyDescent="0.25">
      <c r="J69" s="8">
        <v>43494</v>
      </c>
      <c r="K69" t="s">
        <v>60</v>
      </c>
      <c r="L69" s="9">
        <v>0</v>
      </c>
      <c r="M69" s="9"/>
      <c r="N69" s="10">
        <f t="shared" ref="N69:N77" si="24">(L69-M69)*$D$2</f>
        <v>0</v>
      </c>
      <c r="O69" t="s">
        <v>59</v>
      </c>
      <c r="P69" s="11">
        <f t="shared" ref="P69:P77" si="25">N69/2</f>
        <v>0</v>
      </c>
      <c r="Q69" s="11"/>
      <c r="R69" s="11">
        <f t="shared" ref="R69:R77" si="26">N69/2</f>
        <v>0</v>
      </c>
    </row>
    <row r="70" spans="1:18" x14ac:dyDescent="0.25">
      <c r="J70" s="8">
        <v>43556</v>
      </c>
      <c r="K70" t="s">
        <v>61</v>
      </c>
      <c r="L70" s="9">
        <v>7625</v>
      </c>
      <c r="M70" s="9"/>
      <c r="N70" s="10">
        <f t="shared" si="24"/>
        <v>106757625</v>
      </c>
      <c r="O70" t="s">
        <v>59</v>
      </c>
      <c r="P70" s="11">
        <f t="shared" si="25"/>
        <v>53378812.5</v>
      </c>
      <c r="Q70" s="11"/>
      <c r="R70" s="11">
        <f t="shared" si="26"/>
        <v>53378812.5</v>
      </c>
    </row>
    <row r="71" spans="1:18" x14ac:dyDescent="0.25">
      <c r="J71" s="8">
        <v>43747</v>
      </c>
      <c r="K71" t="s">
        <v>62</v>
      </c>
      <c r="L71" s="9">
        <v>1333.24</v>
      </c>
      <c r="M71" s="9"/>
      <c r="N71" s="10">
        <f t="shared" ref="N71:N73" si="27">(L71+M71)*$D$2</f>
        <v>18666693.239999998</v>
      </c>
      <c r="O71" t="s">
        <v>59</v>
      </c>
      <c r="P71" s="11">
        <f t="shared" si="25"/>
        <v>9333346.6199999992</v>
      </c>
      <c r="Q71" s="11"/>
      <c r="R71" s="11">
        <f t="shared" si="26"/>
        <v>9333346.6199999992</v>
      </c>
    </row>
    <row r="72" spans="1:18" x14ac:dyDescent="0.25">
      <c r="J72" s="8">
        <v>43781</v>
      </c>
      <c r="K72" t="s">
        <v>62</v>
      </c>
      <c r="L72" s="9">
        <v>1333.24</v>
      </c>
      <c r="M72" s="9"/>
      <c r="N72" s="10">
        <f t="shared" si="27"/>
        <v>18666693.239999998</v>
      </c>
      <c r="O72" t="s">
        <v>59</v>
      </c>
      <c r="P72" s="11">
        <f t="shared" si="25"/>
        <v>9333346.6199999992</v>
      </c>
      <c r="Q72" s="11"/>
      <c r="R72" s="11">
        <f t="shared" si="26"/>
        <v>9333346.6199999992</v>
      </c>
    </row>
    <row r="73" spans="1:18" x14ac:dyDescent="0.25">
      <c r="J73" s="8">
        <v>43808</v>
      </c>
      <c r="K73" t="s">
        <v>62</v>
      </c>
      <c r="L73" s="9">
        <v>1241.52</v>
      </c>
      <c r="M73" s="9"/>
      <c r="N73" s="10">
        <f t="shared" si="27"/>
        <v>17382521.52</v>
      </c>
      <c r="O73" t="s">
        <v>59</v>
      </c>
      <c r="P73" s="11">
        <f t="shared" si="25"/>
        <v>8691260.7599999998</v>
      </c>
      <c r="Q73" s="11"/>
      <c r="R73" s="11">
        <f t="shared" si="26"/>
        <v>8691260.7599999998</v>
      </c>
    </row>
    <row r="74" spans="1:18" x14ac:dyDescent="0.25">
      <c r="J74" s="8">
        <v>43588</v>
      </c>
      <c r="K74" t="s">
        <v>63</v>
      </c>
      <c r="L74" s="9">
        <v>4875</v>
      </c>
      <c r="M74" s="9"/>
      <c r="N74" s="10">
        <f t="shared" si="24"/>
        <v>68254875</v>
      </c>
      <c r="O74" t="s">
        <v>59</v>
      </c>
      <c r="P74" s="11">
        <f t="shared" si="25"/>
        <v>34127437.5</v>
      </c>
      <c r="Q74" s="11"/>
      <c r="R74" s="11">
        <f t="shared" si="26"/>
        <v>34127437.5</v>
      </c>
    </row>
    <row r="75" spans="1:18" x14ac:dyDescent="0.25">
      <c r="J75" s="8">
        <v>43671</v>
      </c>
      <c r="K75" t="s">
        <v>58</v>
      </c>
      <c r="L75" s="9">
        <v>4450</v>
      </c>
      <c r="M75" s="9"/>
      <c r="N75" s="10">
        <f t="shared" si="24"/>
        <v>62304450</v>
      </c>
      <c r="O75" t="s">
        <v>59</v>
      </c>
      <c r="P75" s="11">
        <f t="shared" si="25"/>
        <v>31152225</v>
      </c>
      <c r="Q75" s="11"/>
      <c r="R75" s="11">
        <f t="shared" si="26"/>
        <v>31152225</v>
      </c>
    </row>
    <row r="76" spans="1:18" x14ac:dyDescent="0.25">
      <c r="J76" s="8">
        <v>43676</v>
      </c>
      <c r="K76" t="s">
        <v>60</v>
      </c>
      <c r="L76" s="9">
        <v>8500</v>
      </c>
      <c r="M76" s="9"/>
      <c r="N76" s="10">
        <f t="shared" si="24"/>
        <v>119008500</v>
      </c>
      <c r="O76" t="s">
        <v>59</v>
      </c>
      <c r="P76" s="11">
        <f t="shared" si="25"/>
        <v>59504250</v>
      </c>
      <c r="Q76" s="11"/>
      <c r="R76" s="11">
        <f t="shared" si="26"/>
        <v>59504250</v>
      </c>
    </row>
    <row r="77" spans="1:18" x14ac:dyDescent="0.25">
      <c r="J77" s="8">
        <v>43738</v>
      </c>
      <c r="K77" t="s">
        <v>61</v>
      </c>
      <c r="L77" s="9">
        <v>7625</v>
      </c>
      <c r="N77" s="10">
        <f t="shared" si="24"/>
        <v>106757625</v>
      </c>
      <c r="P77" s="11">
        <f t="shared" si="25"/>
        <v>53378812.5</v>
      </c>
      <c r="Q77" s="11"/>
      <c r="R77" s="11">
        <f t="shared" si="26"/>
        <v>53378812.5</v>
      </c>
    </row>
    <row r="78" spans="1:18" x14ac:dyDescent="0.25">
      <c r="J78" s="8">
        <v>43773</v>
      </c>
      <c r="K78" t="s">
        <v>63</v>
      </c>
      <c r="L78" s="9">
        <v>4875</v>
      </c>
      <c r="M78" s="9"/>
      <c r="N78" s="10">
        <f>(L78-M78)*$D$2</f>
        <v>68254875</v>
      </c>
      <c r="O78" t="s">
        <v>59</v>
      </c>
      <c r="P78" s="11">
        <f>N78/2</f>
        <v>34127437.5</v>
      </c>
      <c r="Q78" s="11"/>
      <c r="R78" s="11">
        <f>N78/2</f>
        <v>34127437.5</v>
      </c>
    </row>
    <row r="79" spans="1:18" ht="18" x14ac:dyDescent="0.4">
      <c r="J79" s="8">
        <v>43811</v>
      </c>
      <c r="K79" t="s">
        <v>64</v>
      </c>
      <c r="L79" s="9">
        <v>15500</v>
      </c>
      <c r="M79" s="9">
        <v>-4030</v>
      </c>
      <c r="N79" s="15">
        <f>(L79)*E2</f>
        <v>241520845</v>
      </c>
      <c r="O79" t="s">
        <v>59</v>
      </c>
      <c r="P79" s="16">
        <f>N79/2</f>
        <v>120760422.5</v>
      </c>
      <c r="Q79" s="11"/>
      <c r="R79" s="16">
        <f>N79/2</f>
        <v>120760422.5</v>
      </c>
    </row>
    <row r="80" spans="1:18" x14ac:dyDescent="0.25">
      <c r="M80" s="11">
        <f>M79*E2</f>
        <v>-62795419.699999996</v>
      </c>
      <c r="N80" s="11">
        <f>SUM(N68:N79)</f>
        <v>889879153</v>
      </c>
      <c r="P80" s="11">
        <f>N80/2</f>
        <v>444939576.5</v>
      </c>
      <c r="Q80" s="11"/>
      <c r="R80" s="11">
        <f>N80/2</f>
        <v>444939576.5</v>
      </c>
    </row>
    <row r="81" spans="14:18" x14ac:dyDescent="0.25">
      <c r="N81" s="11"/>
      <c r="P81" s="11"/>
      <c r="Q81" s="11"/>
      <c r="R81" s="11"/>
    </row>
    <row r="82" spans="14:18" x14ac:dyDescent="0.25">
      <c r="N82" s="11">
        <f>N41+N46+N56+N65+N80</f>
        <v>1416289794.5039999</v>
      </c>
      <c r="P82" s="11">
        <f>P41+P46+P56+P65+P80</f>
        <v>620409790.33466673</v>
      </c>
      <c r="Q82" s="11">
        <f>Q41+Q46+Q56+Q65</f>
        <v>175470213.83466667</v>
      </c>
      <c r="R82" s="11">
        <f>P82</f>
        <v>620409790.33466673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Accounting</cp:lastModifiedBy>
  <dcterms:created xsi:type="dcterms:W3CDTF">2020-03-02T03:46:04Z</dcterms:created>
  <dcterms:modified xsi:type="dcterms:W3CDTF">2022-01-13T03:54:16Z</dcterms:modified>
</cp:coreProperties>
</file>