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8215" yWindow="555" windowWidth="15600" windowHeight="11760" tabRatio="500"/>
  </bookViews>
  <sheets>
    <sheet name="2018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" l="1"/>
  <c r="F22" i="1"/>
  <c r="F23" i="1"/>
  <c r="E24" i="1"/>
  <c r="F24" i="1" s="1"/>
  <c r="F27" i="1"/>
  <c r="H26" i="1" s="1"/>
  <c r="F28" i="1"/>
  <c r="F29" i="1"/>
  <c r="G18" i="1"/>
  <c r="I15" i="1" s="1"/>
  <c r="I33" i="1" s="1"/>
  <c r="E23" i="1"/>
  <c r="G21" i="1"/>
  <c r="G31" i="1" s="1"/>
  <c r="G26" i="1"/>
  <c r="H13" i="1"/>
  <c r="G10" i="1"/>
  <c r="G11" i="1"/>
  <c r="G13" i="1"/>
  <c r="H21" i="1" l="1"/>
  <c r="H31" i="1"/>
  <c r="J15" i="1"/>
  <c r="J33" i="1" s="1"/>
  <c r="D36" i="1" l="1"/>
  <c r="D37" i="1"/>
  <c r="E37" i="1" s="1"/>
  <c r="D39" i="1"/>
  <c r="E39" i="1" s="1"/>
  <c r="D38" i="1"/>
  <c r="E38" i="1" s="1"/>
  <c r="E36" i="1" l="1"/>
  <c r="E40" i="1" s="1"/>
  <c r="D40" i="1"/>
</calcChain>
</file>

<file path=xl/sharedStrings.xml><?xml version="1.0" encoding="utf-8"?>
<sst xmlns="http://schemas.openxmlformats.org/spreadsheetml/2006/main" count="38" uniqueCount="37">
  <si>
    <t>STATEMENT OF GROSS RENTAL AND EXPENSES INCURRED</t>
  </si>
  <si>
    <t>PERIOD 1 JAN- 31 DEC 2018</t>
  </si>
  <si>
    <t>ADDRESS OF PROPERTY:</t>
  </si>
  <si>
    <t>3 BIDEFORD ROAD #03-02 RICHMOND PARK SINGAPORE 229920</t>
  </si>
  <si>
    <t>TENANCY:</t>
  </si>
  <si>
    <t>07/4/2018 - 06/4/2020</t>
  </si>
  <si>
    <t>Kurs pajak SGD</t>
  </si>
  <si>
    <t>31.12.18</t>
  </si>
  <si>
    <t>MONTHLY RENT:</t>
  </si>
  <si>
    <t>Gross rent (including rent of the premises; maintenance, furniture &amp; fittings)</t>
  </si>
  <si>
    <t>per month   x</t>
  </si>
  <si>
    <t>03 Months</t>
  </si>
  <si>
    <t>09 Months</t>
  </si>
  <si>
    <t>TOTAL GROSS RENT</t>
  </si>
  <si>
    <t>Less:  Expenses Incurred</t>
  </si>
  <si>
    <t>Property Tax</t>
  </si>
  <si>
    <t>Fire Insurance</t>
  </si>
  <si>
    <t xml:space="preserve">Maintenance Fee </t>
  </si>
  <si>
    <t>Agent's Commissions</t>
  </si>
  <si>
    <t>Others</t>
  </si>
  <si>
    <t>Aircon Servicing contract</t>
  </si>
  <si>
    <t>3rd Party Property Management fee</t>
  </si>
  <si>
    <t>Pest Control Contract (6 x $350)</t>
  </si>
  <si>
    <t>Repairs and Other Expense:</t>
  </si>
  <si>
    <t xml:space="preserve">To replace fridge compressor </t>
  </si>
  <si>
    <t xml:space="preserve">To replace heater </t>
  </si>
  <si>
    <t>To replace LED light</t>
  </si>
  <si>
    <t>Total Expenses Incurred</t>
  </si>
  <si>
    <t xml:space="preserve">(d) </t>
  </si>
  <si>
    <t>Net Rent</t>
  </si>
  <si>
    <t>( e )= ( c ) - (d)</t>
  </si>
  <si>
    <t>Pendapatan sewa</t>
  </si>
  <si>
    <t>Pajak</t>
  </si>
  <si>
    <t>EAA</t>
  </si>
  <si>
    <t>MSH</t>
  </si>
  <si>
    <t>RJH</t>
  </si>
  <si>
    <t>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</si>
</sst>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;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#,##0.00_ ;\-#,##0.00\ "/>
    <numFmt numFmtId="168" formatCode="_-&quot;IDR&quot;* #,##0.00_-;\-&quot;IDR&quot;* #,##0.00_-;_-&quot;IDR&quot;* &quot;-&quot;??_-;_-@_-"/>
    <numFmt numFmtId="169" formatCode="[$$-C09]#,##0.00"/>
    <numFmt numFmtId="170" formatCode="_-* #,##0.000_-;\-* #,##0.000_-;_-* &quot;-&quot;???_-;_-@_-"/>
    <numFmt numFmtId="171" formatCode="#,##0.0_ ;\-#,##0.0\ "/>
  </numFmts>
  <fonts count="20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8000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8000"/>
      <name val="Arial"/>
    </font>
    <font>
      <sz val="12"/>
      <color theme="1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</font>
    <font>
      <u/>
      <sz val="12"/>
      <name val="Calibri"/>
    </font>
    <font>
      <sz val="11"/>
      <name val="Calibri"/>
    </font>
    <font>
      <sz val="14"/>
      <name val="Calibri"/>
    </font>
    <font>
      <b/>
      <sz val="12"/>
      <name val="Calibri"/>
    </font>
    <font>
      <b/>
      <sz val="11"/>
      <name val="Calibri"/>
    </font>
    <font>
      <sz val="12"/>
      <color indexed="8"/>
      <name val="Calibri"/>
      <family val="2"/>
    </font>
    <font>
      <sz val="11"/>
      <name val="Arial"/>
      <family val="2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1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0" fillId="0" borderId="0" xfId="0" applyNumberFormat="1"/>
    <xf numFmtId="167" fontId="0" fillId="0" borderId="0" xfId="0" applyNumberForma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39" fontId="6" fillId="0" borderId="0" xfId="0" applyNumberFormat="1" applyFont="1" applyBorder="1" applyAlignment="1" applyProtection="1">
      <alignment horizontal="right"/>
    </xf>
    <xf numFmtId="165" fontId="5" fillId="0" borderId="0" xfId="2" applyFont="1"/>
    <xf numFmtId="0" fontId="2" fillId="0" borderId="4" xfId="0" applyFont="1" applyBorder="1" applyAlignment="1"/>
    <xf numFmtId="49" fontId="8" fillId="0" borderId="6" xfId="2" applyNumberFormat="1" applyFont="1" applyBorder="1" applyAlignment="1">
      <alignment horizontal="center"/>
    </xf>
    <xf numFmtId="0" fontId="5" fillId="0" borderId="7" xfId="0" applyFont="1" applyBorder="1"/>
    <xf numFmtId="165" fontId="5" fillId="0" borderId="7" xfId="2" applyFont="1" applyBorder="1"/>
    <xf numFmtId="165" fontId="5" fillId="0" borderId="0" xfId="2" applyFont="1" applyBorder="1"/>
    <xf numFmtId="8" fontId="9" fillId="0" borderId="9" xfId="2" applyNumberFormat="1" applyFont="1" applyBorder="1" applyAlignment="1">
      <alignment horizontal="center"/>
    </xf>
    <xf numFmtId="0" fontId="5" fillId="0" borderId="0" xfId="0" applyFont="1" applyBorder="1"/>
    <xf numFmtId="39" fontId="5" fillId="0" borderId="0" xfId="2" applyNumberFormat="1" applyFont="1" applyBorder="1"/>
    <xf numFmtId="165" fontId="5" fillId="0" borderId="9" xfId="2" applyFont="1" applyBorder="1"/>
    <xf numFmtId="44" fontId="8" fillId="0" borderId="0" xfId="0" applyNumberFormat="1" applyFont="1" applyBorder="1" applyAlignment="1">
      <alignment horizontal="center" vertical="center"/>
    </xf>
    <xf numFmtId="39" fontId="8" fillId="0" borderId="0" xfId="0" applyNumberFormat="1" applyFont="1" applyBorder="1" applyAlignment="1">
      <alignment horizontal="right" vertical="center"/>
    </xf>
    <xf numFmtId="44" fontId="5" fillId="0" borderId="0" xfId="0" applyNumberFormat="1" applyFont="1" applyBorder="1" applyAlignment="1">
      <alignment horizontal="center" vertical="center"/>
    </xf>
    <xf numFmtId="39" fontId="5" fillId="0" borderId="0" xfId="0" applyNumberFormat="1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0" fillId="0" borderId="9" xfId="0" applyFont="1" applyBorder="1"/>
    <xf numFmtId="0" fontId="10" fillId="0" borderId="0" xfId="0" applyFont="1" applyBorder="1"/>
    <xf numFmtId="165" fontId="10" fillId="0" borderId="0" xfId="2" applyFont="1" applyBorder="1" applyAlignment="1">
      <alignment horizontal="left"/>
    </xf>
    <xf numFmtId="168" fontId="10" fillId="0" borderId="0" xfId="0" applyNumberFormat="1" applyFont="1" applyAlignment="1">
      <alignment horizontal="right"/>
    </xf>
    <xf numFmtId="39" fontId="10" fillId="0" borderId="11" xfId="2" applyNumberFormat="1" applyFont="1" applyBorder="1"/>
    <xf numFmtId="165" fontId="10" fillId="0" borderId="0" xfId="2" applyFont="1" applyBorder="1"/>
    <xf numFmtId="39" fontId="10" fillId="0" borderId="13" xfId="2" applyNumberFormat="1" applyFont="1" applyBorder="1"/>
    <xf numFmtId="167" fontId="7" fillId="0" borderId="0" xfId="0" applyNumberFormat="1" applyFont="1"/>
    <xf numFmtId="39" fontId="10" fillId="0" borderId="0" xfId="2" applyNumberFormat="1" applyFont="1" applyBorder="1"/>
    <xf numFmtId="0" fontId="11" fillId="0" borderId="9" xfId="0" applyFont="1" applyBorder="1"/>
    <xf numFmtId="44" fontId="10" fillId="0" borderId="11" xfId="0" applyNumberFormat="1" applyFont="1" applyBorder="1"/>
    <xf numFmtId="0" fontId="10" fillId="0" borderId="9" xfId="0" applyFont="1" applyFill="1" applyBorder="1"/>
    <xf numFmtId="0" fontId="10" fillId="0" borderId="0" xfId="0" applyFont="1" applyFill="1" applyBorder="1"/>
    <xf numFmtId="39" fontId="10" fillId="0" borderId="11" xfId="2" applyNumberFormat="1" applyFont="1" applyFill="1" applyBorder="1"/>
    <xf numFmtId="165" fontId="12" fillId="0" borderId="0" xfId="2" applyFont="1" applyFill="1" applyBorder="1"/>
    <xf numFmtId="39" fontId="12" fillId="0" borderId="0" xfId="2" applyNumberFormat="1" applyFont="1" applyFill="1" applyBorder="1"/>
    <xf numFmtId="165" fontId="13" fillId="0" borderId="0" xfId="2" applyFont="1" applyFill="1" applyBorder="1"/>
    <xf numFmtId="39" fontId="13" fillId="0" borderId="0" xfId="2" applyNumberFormat="1" applyFont="1" applyFill="1" applyBorder="1"/>
    <xf numFmtId="39" fontId="10" fillId="0" borderId="13" xfId="2" applyNumberFormat="1" applyFont="1" applyFill="1" applyBorder="1"/>
    <xf numFmtId="165" fontId="13" fillId="0" borderId="0" xfId="2" applyFont="1" applyBorder="1"/>
    <xf numFmtId="39" fontId="13" fillId="0" borderId="0" xfId="2" applyNumberFormat="1" applyFont="1" applyBorder="1"/>
    <xf numFmtId="0" fontId="14" fillId="0" borderId="0" xfId="0" applyFont="1" applyBorder="1"/>
    <xf numFmtId="39" fontId="14" fillId="0" borderId="0" xfId="2" applyNumberFormat="1" applyFont="1" applyBorder="1"/>
    <xf numFmtId="0" fontId="10" fillId="0" borderId="9" xfId="0" applyFont="1" applyBorder="1" applyAlignment="1"/>
    <xf numFmtId="44" fontId="15" fillId="0" borderId="0" xfId="0" applyNumberFormat="1" applyFont="1" applyBorder="1"/>
    <xf numFmtId="39" fontId="15" fillId="0" borderId="0" xfId="0" applyNumberFormat="1" applyFont="1" applyBorder="1"/>
    <xf numFmtId="0" fontId="10" fillId="0" borderId="0" xfId="0" applyFont="1" applyBorder="1" applyAlignment="1">
      <alignment horizontal="right"/>
    </xf>
    <xf numFmtId="167" fontId="10" fillId="0" borderId="0" xfId="0" applyNumberFormat="1" applyFont="1" applyBorder="1"/>
    <xf numFmtId="166" fontId="13" fillId="0" borderId="0" xfId="0" applyNumberFormat="1" applyFont="1" applyBorder="1"/>
    <xf numFmtId="39" fontId="13" fillId="0" borderId="0" xfId="0" applyNumberFormat="1" applyFont="1" applyBorder="1"/>
    <xf numFmtId="0" fontId="16" fillId="0" borderId="9" xfId="0" applyFont="1" applyBorder="1" applyAlignment="1"/>
    <xf numFmtId="39" fontId="9" fillId="0" borderId="13" xfId="2" applyNumberFormat="1" applyFont="1" applyBorder="1"/>
    <xf numFmtId="166" fontId="0" fillId="0" borderId="0" xfId="0" applyNumberFormat="1" applyBorder="1"/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0" borderId="1" xfId="0" applyFont="1" applyBorder="1"/>
    <xf numFmtId="0" fontId="5" fillId="0" borderId="2" xfId="0" applyFont="1" applyBorder="1"/>
    <xf numFmtId="0" fontId="5" fillId="0" borderId="3" xfId="0" applyFont="1" applyBorder="1"/>
    <xf numFmtId="39" fontId="5" fillId="0" borderId="3" xfId="0" applyNumberFormat="1" applyFont="1" applyBorder="1"/>
    <xf numFmtId="164" fontId="2" fillId="0" borderId="21" xfId="2" applyNumberFormat="1" applyFont="1" applyBorder="1" applyAlignment="1">
      <alignment vertical="center"/>
    </xf>
    <xf numFmtId="39" fontId="2" fillId="0" borderId="21" xfId="2" applyNumberFormat="1" applyFont="1" applyBorder="1" applyAlignment="1">
      <alignment vertical="center"/>
    </xf>
    <xf numFmtId="44" fontId="5" fillId="0" borderId="0" xfId="0" applyNumberFormat="1" applyFont="1"/>
    <xf numFmtId="4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0" fontId="17" fillId="0" borderId="0" xfId="1" applyNumberFormat="1" applyFont="1" applyBorder="1"/>
    <xf numFmtId="39" fontId="5" fillId="0" borderId="0" xfId="0" applyNumberFormat="1" applyFont="1"/>
    <xf numFmtId="4" fontId="5" fillId="0" borderId="0" xfId="0" applyNumberFormat="1" applyFont="1"/>
    <xf numFmtId="171" fontId="0" fillId="0" borderId="0" xfId="0" applyNumberFormat="1"/>
    <xf numFmtId="39" fontId="5" fillId="0" borderId="14" xfId="0" applyNumberFormat="1" applyFont="1" applyBorder="1"/>
    <xf numFmtId="37" fontId="7" fillId="0" borderId="0" xfId="0" applyNumberFormat="1" applyFont="1"/>
    <xf numFmtId="39" fontId="10" fillId="0" borderId="11" xfId="0" applyNumberFormat="1" applyFont="1" applyBorder="1"/>
    <xf numFmtId="0" fontId="6" fillId="0" borderId="0" xfId="0" applyFont="1" applyAlignment="1"/>
    <xf numFmtId="39" fontId="6" fillId="0" borderId="0" xfId="0" applyNumberFormat="1" applyFont="1" applyBorder="1" applyAlignment="1" applyProtection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169" fontId="2" fillId="0" borderId="5" xfId="2" applyNumberFormat="1" applyFont="1" applyBorder="1" applyAlignment="1">
      <alignment vertical="center"/>
    </xf>
    <xf numFmtId="169" fontId="2" fillId="0" borderId="8" xfId="2" applyNumberFormat="1" applyFont="1" applyBorder="1" applyAlignment="1">
      <alignment vertical="center"/>
    </xf>
    <xf numFmtId="169" fontId="5" fillId="0" borderId="8" xfId="0" applyNumberFormat="1" applyFont="1" applyBorder="1" applyAlignment="1"/>
    <xf numFmtId="169" fontId="5" fillId="0" borderId="10" xfId="0" applyNumberFormat="1" applyFont="1" applyBorder="1" applyAlignment="1"/>
    <xf numFmtId="39" fontId="8" fillId="0" borderId="5" xfId="2" applyNumberFormat="1" applyFont="1" applyBorder="1" applyAlignment="1">
      <alignment vertical="center"/>
    </xf>
    <xf numFmtId="39" fontId="8" fillId="0" borderId="8" xfId="2" applyNumberFormat="1" applyFont="1" applyBorder="1" applyAlignment="1">
      <alignment vertical="center"/>
    </xf>
    <xf numFmtId="39" fontId="9" fillId="0" borderId="8" xfId="0" applyNumberFormat="1" applyFont="1" applyBorder="1" applyAlignment="1"/>
    <xf numFmtId="39" fontId="9" fillId="0" borderId="10" xfId="0" applyNumberFormat="1" applyFont="1" applyBorder="1" applyAlignment="1"/>
    <xf numFmtId="44" fontId="2" fillId="0" borderId="5" xfId="0" applyNumberFormat="1" applyFont="1" applyBorder="1" applyAlignment="1">
      <alignment vertical="center"/>
    </xf>
    <xf numFmtId="44" fontId="2" fillId="0" borderId="8" xfId="0" applyNumberFormat="1" applyFont="1" applyBorder="1" applyAlignment="1">
      <alignment vertical="center"/>
    </xf>
    <xf numFmtId="44" fontId="2" fillId="0" borderId="10" xfId="0" applyNumberFormat="1" applyFont="1" applyBorder="1" applyAlignment="1">
      <alignment vertical="center"/>
    </xf>
    <xf numFmtId="39" fontId="2" fillId="0" borderId="4" xfId="0" applyNumberFormat="1" applyFont="1" applyBorder="1" applyAlignment="1">
      <alignment vertical="center"/>
    </xf>
    <xf numFmtId="39" fontId="2" fillId="0" borderId="17" xfId="0" applyNumberFormat="1" applyFont="1" applyBorder="1" applyAlignment="1">
      <alignment vertical="center"/>
    </xf>
    <xf numFmtId="39" fontId="2" fillId="0" borderId="20" xfId="0" applyNumberFormat="1" applyFont="1" applyBorder="1" applyAlignment="1">
      <alignment vertical="center"/>
    </xf>
    <xf numFmtId="6" fontId="10" fillId="0" borderId="9" xfId="0" applyNumberFormat="1" applyFont="1" applyBorder="1" applyAlignment="1">
      <alignment horizontal="left" wrapText="1"/>
    </xf>
    <xf numFmtId="6" fontId="10" fillId="0" borderId="0" xfId="0" applyNumberFormat="1" applyFont="1" applyBorder="1" applyAlignment="1">
      <alignment horizontal="left"/>
    </xf>
    <xf numFmtId="0" fontId="2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67" fontId="2" fillId="0" borderId="16" xfId="2" applyNumberFormat="1" applyFont="1" applyBorder="1" applyAlignment="1"/>
    <xf numFmtId="167" fontId="5" fillId="0" borderId="19" xfId="2" applyNumberFormat="1" applyFont="1" applyBorder="1" applyAlignment="1"/>
    <xf numFmtId="39" fontId="2" fillId="0" borderId="15" xfId="2" applyNumberFormat="1" applyFont="1" applyBorder="1" applyAlignment="1"/>
    <xf numFmtId="39" fontId="5" fillId="0" borderId="18" xfId="2" applyNumberFormat="1" applyFont="1" applyBorder="1" applyAlignment="1"/>
  </cellXfs>
  <cellStyles count="31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"/>
  <sheetViews>
    <sheetView tabSelected="1" view="pageBreakPreview" zoomScale="60" zoomScaleNormal="150" zoomScalePageLayoutView="150" workbookViewId="0">
      <selection activeCell="F72" sqref="F72"/>
    </sheetView>
  </sheetViews>
  <sheetFormatPr defaultColWidth="11.19921875" defaultRowHeight="18.75"/>
  <cols>
    <col min="1" max="1" width="6.3984375" customWidth="1"/>
    <col min="2" max="2" width="13.8984375" customWidth="1"/>
    <col min="3" max="3" width="10" customWidth="1"/>
    <col min="4" max="4" width="15.69921875" customWidth="1"/>
    <col min="5" max="5" width="13" customWidth="1"/>
    <col min="6" max="6" width="13.09765625" customWidth="1"/>
    <col min="7" max="7" width="14.5" customWidth="1"/>
    <col min="8" max="8" width="17.69921875" customWidth="1"/>
    <col min="9" max="9" width="15.69921875" customWidth="1"/>
    <col min="10" max="10" width="16.59765625" customWidth="1"/>
    <col min="11" max="11" width="9.8984375" customWidth="1"/>
    <col min="12" max="12" width="16.59765625" customWidth="1"/>
    <col min="15" max="15" width="11.3984375" customWidth="1"/>
    <col min="16" max="16" width="14.296875" customWidth="1"/>
    <col min="17" max="17" width="14.8984375" customWidth="1"/>
  </cols>
  <sheetData>
    <row r="2" spans="2:14">
      <c r="B2" s="1" t="s">
        <v>0</v>
      </c>
      <c r="C2" s="1"/>
      <c r="D2" s="1"/>
      <c r="E2" s="1"/>
      <c r="F2" s="1"/>
      <c r="G2" s="2"/>
      <c r="H2" s="3"/>
    </row>
    <row r="3" spans="2:14">
      <c r="B3" s="1" t="s">
        <v>1</v>
      </c>
      <c r="C3" s="4"/>
      <c r="D3" s="4"/>
      <c r="E3" s="4"/>
      <c r="F3" s="4"/>
      <c r="I3" s="5"/>
    </row>
    <row r="4" spans="2:14">
      <c r="B4" s="4"/>
      <c r="C4" s="4"/>
      <c r="D4" s="4"/>
      <c r="E4" s="4"/>
      <c r="F4" s="4"/>
      <c r="I4" s="5"/>
      <c r="J4" s="6"/>
    </row>
    <row r="5" spans="2:14">
      <c r="B5" s="4" t="s">
        <v>2</v>
      </c>
      <c r="C5" s="4"/>
      <c r="D5" s="4" t="s">
        <v>3</v>
      </c>
      <c r="E5" s="4"/>
      <c r="F5" s="4"/>
    </row>
    <row r="6" spans="2:14">
      <c r="B6" s="4" t="s">
        <v>4</v>
      </c>
      <c r="C6" s="4"/>
      <c r="D6" s="4" t="s">
        <v>5</v>
      </c>
      <c r="E6" s="7"/>
      <c r="F6" s="7"/>
      <c r="K6" s="77"/>
      <c r="L6" s="78"/>
      <c r="M6" s="8"/>
      <c r="N6" s="9"/>
    </row>
    <row r="7" spans="2:14" ht="19.5" thickBot="1">
      <c r="B7" s="4" t="s">
        <v>8</v>
      </c>
      <c r="C7" s="4"/>
      <c r="D7" s="10">
        <v>5500</v>
      </c>
      <c r="E7" s="7"/>
      <c r="F7" s="7"/>
    </row>
    <row r="8" spans="2:14" ht="19.5" thickBot="1">
      <c r="B8" s="79" t="s">
        <v>9</v>
      </c>
      <c r="C8" s="80"/>
      <c r="D8" s="80"/>
      <c r="E8" s="80"/>
      <c r="F8" s="80"/>
      <c r="G8" s="81"/>
      <c r="H8" s="11"/>
      <c r="I8" s="82">
        <v>67500</v>
      </c>
      <c r="J8" s="86">
        <v>710245900</v>
      </c>
    </row>
    <row r="9" spans="2:14">
      <c r="B9" s="12"/>
      <c r="C9" s="13"/>
      <c r="D9" s="13"/>
      <c r="E9" s="13"/>
      <c r="F9" s="13"/>
      <c r="G9" s="14"/>
      <c r="H9" s="15"/>
      <c r="I9" s="83"/>
      <c r="J9" s="87"/>
    </row>
    <row r="10" spans="2:14">
      <c r="B10" s="16">
        <v>6000</v>
      </c>
      <c r="C10" s="17" t="s">
        <v>10</v>
      </c>
      <c r="D10" s="17" t="s">
        <v>11</v>
      </c>
      <c r="E10" s="17"/>
      <c r="F10" s="17"/>
      <c r="G10" s="18">
        <f>6000*3</f>
        <v>18000</v>
      </c>
      <c r="H10" s="18">
        <v>183814500</v>
      </c>
      <c r="I10" s="83"/>
      <c r="J10" s="87"/>
    </row>
    <row r="11" spans="2:14">
      <c r="B11" s="16">
        <v>5500</v>
      </c>
      <c r="C11" s="17" t="s">
        <v>10</v>
      </c>
      <c r="D11" s="17" t="s">
        <v>12</v>
      </c>
      <c r="E11" s="17"/>
      <c r="F11" s="17"/>
      <c r="G11" s="18">
        <f>5500*9</f>
        <v>49500</v>
      </c>
      <c r="H11" s="18">
        <v>526431400</v>
      </c>
      <c r="I11" s="83"/>
      <c r="J11" s="87"/>
    </row>
    <row r="12" spans="2:14">
      <c r="B12" s="16"/>
      <c r="C12" s="17"/>
      <c r="D12" s="17"/>
      <c r="E12" s="17"/>
      <c r="F12" s="17"/>
      <c r="G12" s="15"/>
      <c r="H12" s="18"/>
      <c r="I12" s="83"/>
      <c r="J12" s="87"/>
    </row>
    <row r="13" spans="2:14">
      <c r="B13" s="19" t="s">
        <v>13</v>
      </c>
      <c r="C13" s="17"/>
      <c r="D13" s="17"/>
      <c r="E13" s="17"/>
      <c r="F13" s="17"/>
      <c r="G13" s="20">
        <f>SUM(G10:G11)</f>
        <v>67500</v>
      </c>
      <c r="H13" s="21">
        <f>H11</f>
        <v>526431400</v>
      </c>
      <c r="I13" s="84"/>
      <c r="J13" s="88"/>
    </row>
    <row r="14" spans="2:14" ht="19.5" thickBot="1">
      <c r="B14" s="19"/>
      <c r="C14" s="17"/>
      <c r="D14" s="17"/>
      <c r="E14" s="17"/>
      <c r="F14" s="17"/>
      <c r="G14" s="22"/>
      <c r="H14" s="23"/>
      <c r="I14" s="85"/>
      <c r="J14" s="89"/>
    </row>
    <row r="15" spans="2:14">
      <c r="B15" s="24" t="s">
        <v>14</v>
      </c>
      <c r="C15" s="25"/>
      <c r="D15" s="25"/>
      <c r="E15" s="25"/>
      <c r="F15" s="25"/>
      <c r="G15" s="25"/>
      <c r="H15" s="25"/>
      <c r="I15" s="90">
        <f>SUM(G16:G26)</f>
        <v>27444</v>
      </c>
      <c r="J15" s="93">
        <f>SUM(H16:H27)</f>
        <v>288637960.93999994</v>
      </c>
    </row>
    <row r="16" spans="2:14">
      <c r="B16" s="26" t="s">
        <v>15</v>
      </c>
      <c r="C16" s="27"/>
      <c r="D16" s="27"/>
      <c r="E16" s="28"/>
      <c r="F16" s="29"/>
      <c r="G16" s="30">
        <v>3432</v>
      </c>
      <c r="H16" s="30">
        <v>36136257.299999997</v>
      </c>
      <c r="I16" s="91"/>
      <c r="J16" s="94"/>
    </row>
    <row r="17" spans="2:10">
      <c r="B17" s="26" t="s">
        <v>16</v>
      </c>
      <c r="C17" s="27"/>
      <c r="D17" s="27"/>
      <c r="E17" s="31"/>
      <c r="F17" s="31"/>
      <c r="G17" s="32">
        <v>300</v>
      </c>
      <c r="H17" s="30">
        <v>3178620</v>
      </c>
      <c r="I17" s="91"/>
      <c r="J17" s="94"/>
    </row>
    <row r="18" spans="2:10">
      <c r="B18" s="26" t="s">
        <v>17</v>
      </c>
      <c r="C18" s="27"/>
      <c r="D18" s="27"/>
      <c r="E18" s="31"/>
      <c r="F18" s="31"/>
      <c r="G18" s="30">
        <f>2568*4</f>
        <v>10272</v>
      </c>
      <c r="H18" s="30">
        <v>107997188.64</v>
      </c>
      <c r="I18" s="91"/>
      <c r="J18" s="94"/>
    </row>
    <row r="19" spans="2:10">
      <c r="B19" s="96" t="s">
        <v>18</v>
      </c>
      <c r="C19" s="97"/>
      <c r="D19" s="97"/>
      <c r="E19" s="97"/>
      <c r="F19" s="31"/>
      <c r="G19" s="32">
        <v>5885</v>
      </c>
      <c r="H19" s="32">
        <f>G19*10488.76</f>
        <v>61726352.600000001</v>
      </c>
      <c r="I19" s="91"/>
      <c r="J19" s="94"/>
    </row>
    <row r="20" spans="2:10">
      <c r="B20" s="26"/>
      <c r="C20" s="27"/>
      <c r="D20" s="27"/>
      <c r="E20" s="31"/>
      <c r="F20" s="31"/>
      <c r="G20" s="34"/>
      <c r="H20" s="34"/>
      <c r="I20" s="91"/>
      <c r="J20" s="94"/>
    </row>
    <row r="21" spans="2:10">
      <c r="B21" s="35" t="s">
        <v>19</v>
      </c>
      <c r="C21" s="27"/>
      <c r="D21" s="27"/>
      <c r="E21" s="31"/>
      <c r="F21" s="31"/>
      <c r="G21" s="36">
        <f>E22+E23+E24</f>
        <v>5955</v>
      </c>
      <c r="H21" s="30">
        <f>F22+F23+F24</f>
        <v>62848427</v>
      </c>
      <c r="I21" s="91"/>
      <c r="J21" s="94"/>
    </row>
    <row r="22" spans="2:10">
      <c r="B22" s="37" t="s">
        <v>20</v>
      </c>
      <c r="C22" s="38"/>
      <c r="D22" s="38"/>
      <c r="E22" s="39">
        <v>480</v>
      </c>
      <c r="F22" s="30">
        <f>E22*10595.4</f>
        <v>5085792</v>
      </c>
      <c r="G22" s="40"/>
      <c r="H22" s="41"/>
      <c r="I22" s="91"/>
      <c r="J22" s="94"/>
    </row>
    <row r="23" spans="2:10">
      <c r="B23" s="37" t="s">
        <v>21</v>
      </c>
      <c r="C23" s="38"/>
      <c r="D23" s="38"/>
      <c r="E23" s="39">
        <f>I8*5%</f>
        <v>3375</v>
      </c>
      <c r="F23" s="32">
        <f>J8*0.05</f>
        <v>35512295</v>
      </c>
      <c r="G23" s="42"/>
      <c r="H23" s="43"/>
      <c r="I23" s="91"/>
      <c r="J23" s="94"/>
    </row>
    <row r="24" spans="2:10">
      <c r="B24" s="37" t="s">
        <v>22</v>
      </c>
      <c r="C24" s="38"/>
      <c r="D24" s="38"/>
      <c r="E24" s="44">
        <f>350*6</f>
        <v>2100</v>
      </c>
      <c r="F24" s="32">
        <f>E24*10595.4</f>
        <v>22250340</v>
      </c>
      <c r="G24" s="42"/>
      <c r="H24" s="43"/>
      <c r="I24" s="91"/>
      <c r="J24" s="94"/>
    </row>
    <row r="25" spans="2:10">
      <c r="B25" s="26"/>
      <c r="C25" s="27"/>
      <c r="D25" s="27"/>
      <c r="E25" s="34"/>
      <c r="F25" s="34"/>
      <c r="G25" s="45"/>
      <c r="H25" s="46"/>
      <c r="I25" s="91"/>
      <c r="J25" s="94"/>
    </row>
    <row r="26" spans="2:10">
      <c r="B26" s="35" t="s">
        <v>23</v>
      </c>
      <c r="C26" s="47"/>
      <c r="D26" s="47"/>
      <c r="E26" s="48"/>
      <c r="F26" s="34"/>
      <c r="G26" s="36">
        <f>SUM(E27:E29)</f>
        <v>1600</v>
      </c>
      <c r="H26" s="76">
        <f>F27+F28+F29</f>
        <v>16751115.399999999</v>
      </c>
      <c r="I26" s="91"/>
      <c r="J26" s="94"/>
    </row>
    <row r="27" spans="2:10">
      <c r="B27" s="49" t="s">
        <v>24</v>
      </c>
      <c r="C27" s="27"/>
      <c r="D27" s="27"/>
      <c r="E27" s="30">
        <v>740</v>
      </c>
      <c r="F27" s="30">
        <f>E27*10415.81</f>
        <v>7707699.3999999994</v>
      </c>
      <c r="G27" s="50"/>
      <c r="H27" s="51"/>
      <c r="I27" s="91"/>
      <c r="J27" s="94"/>
    </row>
    <row r="28" spans="2:10">
      <c r="B28" s="49" t="s">
        <v>25</v>
      </c>
      <c r="C28" s="27"/>
      <c r="D28" s="52"/>
      <c r="E28" s="30">
        <v>680</v>
      </c>
      <c r="F28" s="30">
        <f>E28*10515.6</f>
        <v>7150608</v>
      </c>
      <c r="G28" s="50"/>
      <c r="H28" s="51"/>
      <c r="I28" s="91"/>
      <c r="J28" s="94"/>
    </row>
    <row r="29" spans="2:10">
      <c r="B29" s="49" t="s">
        <v>26</v>
      </c>
      <c r="C29" s="27"/>
      <c r="D29" s="53"/>
      <c r="E29" s="32">
        <v>180</v>
      </c>
      <c r="F29" s="30">
        <f>E29*10515.6</f>
        <v>1892808</v>
      </c>
      <c r="G29" s="54"/>
      <c r="H29" s="55"/>
      <c r="I29" s="91"/>
      <c r="J29" s="94"/>
    </row>
    <row r="30" spans="2:10" ht="19.5" thickBot="1">
      <c r="B30" s="56"/>
      <c r="C30" s="17"/>
      <c r="D30" s="17"/>
      <c r="E30" s="57"/>
      <c r="F30" s="18"/>
      <c r="G30" s="58"/>
      <c r="H30" s="58"/>
      <c r="I30" s="91"/>
      <c r="J30" s="94"/>
    </row>
    <row r="31" spans="2:10">
      <c r="B31" s="98" t="s">
        <v>27</v>
      </c>
      <c r="C31" s="99"/>
      <c r="D31" s="99"/>
      <c r="E31" s="102" t="s">
        <v>28</v>
      </c>
      <c r="F31" s="59"/>
      <c r="G31" s="104">
        <f>SUM(G16:G27)</f>
        <v>27444</v>
      </c>
      <c r="H31" s="106">
        <f>SUM(H16:H27)</f>
        <v>288637960.93999994</v>
      </c>
      <c r="I31" s="91"/>
      <c r="J31" s="94"/>
    </row>
    <row r="32" spans="2:10" ht="19.5" thickBot="1">
      <c r="B32" s="100"/>
      <c r="C32" s="101"/>
      <c r="D32" s="101"/>
      <c r="E32" s="103"/>
      <c r="F32" s="60"/>
      <c r="G32" s="105"/>
      <c r="H32" s="107"/>
      <c r="I32" s="92"/>
      <c r="J32" s="95"/>
    </row>
    <row r="33" spans="2:10" ht="19.5" thickBot="1">
      <c r="B33" s="61" t="s">
        <v>29</v>
      </c>
      <c r="C33" s="62"/>
      <c r="D33" s="62"/>
      <c r="E33" s="62"/>
      <c r="F33" s="62"/>
      <c r="G33" s="63" t="s">
        <v>30</v>
      </c>
      <c r="H33" s="64"/>
      <c r="I33" s="65">
        <f>I8-I15</f>
        <v>40056</v>
      </c>
      <c r="J33" s="66">
        <f>J8-J15</f>
        <v>421607939.06000006</v>
      </c>
    </row>
    <row r="35" spans="2:10">
      <c r="B35" s="67"/>
      <c r="C35" s="67"/>
      <c r="D35" s="68" t="s">
        <v>31</v>
      </c>
      <c r="E35" s="69" t="s">
        <v>32</v>
      </c>
      <c r="F35" s="69"/>
      <c r="G35" s="4"/>
      <c r="H35" s="4"/>
      <c r="I35" s="67"/>
      <c r="J35" s="6"/>
    </row>
    <row r="36" spans="2:10">
      <c r="B36" s="67" t="s">
        <v>33</v>
      </c>
      <c r="C36" s="70">
        <v>0.625</v>
      </c>
      <c r="D36" s="71">
        <f>C36*J33</f>
        <v>263504961.91250002</v>
      </c>
      <c r="E36" s="71">
        <f>D36*0.22</f>
        <v>57971091.620750003</v>
      </c>
      <c r="F36" s="67"/>
      <c r="G36" s="72"/>
      <c r="H36" s="77" t="s">
        <v>6</v>
      </c>
      <c r="I36" s="8" t="s">
        <v>7</v>
      </c>
      <c r="J36" s="78">
        <v>10595.4</v>
      </c>
    </row>
    <row r="37" spans="2:10">
      <c r="B37" s="67" t="s">
        <v>34</v>
      </c>
      <c r="C37" s="70">
        <v>0.125</v>
      </c>
      <c r="D37" s="71">
        <f>C37*J33</f>
        <v>52700992.382500008</v>
      </c>
      <c r="E37" s="71">
        <f>D37*0.22</f>
        <v>11594218.324150002</v>
      </c>
      <c r="F37" s="71"/>
      <c r="G37" s="4"/>
      <c r="I37" s="67"/>
    </row>
    <row r="38" spans="2:10">
      <c r="B38" s="67" t="s">
        <v>35</v>
      </c>
      <c r="C38" s="70">
        <v>0.125</v>
      </c>
      <c r="D38" s="71">
        <f>C38*J33</f>
        <v>52700992.382500008</v>
      </c>
      <c r="E38" s="71">
        <f>D38*0.22</f>
        <v>11594218.324150002</v>
      </c>
      <c r="F38" s="4"/>
      <c r="G38" s="4"/>
      <c r="H38" s="73"/>
    </row>
    <row r="39" spans="2:10">
      <c r="B39" s="67" t="s">
        <v>36</v>
      </c>
      <c r="C39" s="70">
        <v>0.125</v>
      </c>
      <c r="D39" s="71">
        <f>C39*J33</f>
        <v>52700992.382500008</v>
      </c>
      <c r="E39" s="71">
        <f>D39*0.22</f>
        <v>11594218.324150002</v>
      </c>
      <c r="F39" s="4"/>
      <c r="G39" s="4"/>
      <c r="H39" s="6"/>
    </row>
    <row r="40" spans="2:10" ht="19.5" thickBot="1">
      <c r="D40" s="74">
        <f>SUM(D36:D39)</f>
        <v>421607939.06</v>
      </c>
      <c r="E40" s="74">
        <f>SUM(E36:E39)</f>
        <v>92753746.593199998</v>
      </c>
      <c r="H40" s="33"/>
      <c r="I40" s="75"/>
      <c r="J40" s="75"/>
    </row>
    <row r="41" spans="2:10" ht="19.5" thickTop="1">
      <c r="H41" s="6"/>
    </row>
    <row r="43" spans="2:10">
      <c r="C43" s="6"/>
      <c r="D43" s="6"/>
      <c r="E43" s="6"/>
      <c r="F43" s="6"/>
      <c r="G43" s="6"/>
      <c r="H43" s="6"/>
      <c r="I43" s="6"/>
    </row>
    <row r="44" spans="2:10">
      <c r="C44" s="6"/>
      <c r="D44" s="6"/>
      <c r="E44" s="6"/>
      <c r="F44" s="6"/>
      <c r="G44" s="6"/>
      <c r="H44" s="6"/>
      <c r="I44" s="6"/>
    </row>
    <row r="45" spans="2:10">
      <c r="C45" s="6"/>
      <c r="D45" s="6"/>
      <c r="E45" s="6"/>
      <c r="F45" s="6"/>
      <c r="G45" s="6"/>
      <c r="H45" s="6"/>
      <c r="I45" s="6"/>
    </row>
    <row r="46" spans="2:10">
      <c r="C46" s="6"/>
      <c r="D46" s="6"/>
      <c r="E46" s="6"/>
      <c r="F46" s="6"/>
      <c r="G46" s="6"/>
      <c r="H46" s="6"/>
      <c r="I46" s="6"/>
    </row>
    <row r="47" spans="2:10">
      <c r="C47" s="6"/>
      <c r="D47" s="6"/>
      <c r="E47" s="6"/>
      <c r="F47" s="6"/>
      <c r="G47" s="6"/>
      <c r="H47" s="6"/>
      <c r="I47" s="6"/>
    </row>
    <row r="48" spans="2:10">
      <c r="C48" s="6"/>
      <c r="D48" s="6"/>
      <c r="E48" s="6"/>
      <c r="F48" s="6"/>
      <c r="G48" s="6"/>
      <c r="H48" s="6"/>
      <c r="I48" s="6"/>
    </row>
    <row r="49" spans="3:9">
      <c r="C49" s="6"/>
      <c r="D49" s="6"/>
      <c r="E49" s="6"/>
      <c r="F49" s="6"/>
      <c r="G49" s="6"/>
      <c r="H49" s="6"/>
      <c r="I49" s="6"/>
    </row>
    <row r="50" spans="3:9">
      <c r="C50" s="6"/>
      <c r="D50" s="6"/>
      <c r="E50" s="6"/>
      <c r="F50" s="6"/>
      <c r="G50" s="6"/>
      <c r="H50" s="6"/>
      <c r="I50" s="6"/>
    </row>
    <row r="51" spans="3:9">
      <c r="C51" s="6"/>
      <c r="D51" s="6"/>
      <c r="E51" s="6"/>
      <c r="F51" s="6"/>
      <c r="G51" s="6"/>
      <c r="H51" s="6"/>
      <c r="I51" s="6"/>
    </row>
    <row r="52" spans="3:9">
      <c r="C52" s="6"/>
      <c r="D52" s="6"/>
      <c r="E52" s="6"/>
      <c r="F52" s="6"/>
      <c r="G52" s="6"/>
      <c r="H52" s="6"/>
      <c r="I52" s="6"/>
    </row>
    <row r="53" spans="3:9">
      <c r="C53" s="6"/>
      <c r="D53" s="6"/>
      <c r="E53" s="6"/>
      <c r="F53" s="6"/>
      <c r="G53" s="6"/>
      <c r="H53" s="6"/>
      <c r="I53" s="6"/>
    </row>
    <row r="54" spans="3:9">
      <c r="C54" s="6"/>
      <c r="D54" s="6"/>
      <c r="E54" s="6"/>
      <c r="F54" s="6"/>
      <c r="G54" s="6"/>
      <c r="H54" s="6"/>
      <c r="I54" s="6"/>
    </row>
    <row r="55" spans="3:9">
      <c r="C55" s="6"/>
      <c r="D55" s="6"/>
      <c r="E55" s="6"/>
      <c r="F55" s="6"/>
      <c r="G55" s="6"/>
      <c r="H55" s="6"/>
      <c r="I55" s="6"/>
    </row>
  </sheetData>
  <mergeCells count="10">
    <mergeCell ref="B8:G8"/>
    <mergeCell ref="I8:I14"/>
    <mergeCell ref="J8:J14"/>
    <mergeCell ref="I15:I32"/>
    <mergeCell ref="J15:J32"/>
    <mergeCell ref="B19:E19"/>
    <mergeCell ref="B31:D32"/>
    <mergeCell ref="E31:E32"/>
    <mergeCell ref="G31:G32"/>
    <mergeCell ref="H31:H32"/>
  </mergeCells>
  <pageMargins left="0.75" right="0.75" top="1" bottom="1" header="0.5" footer="0.5"/>
  <pageSetup scale="64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VRA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Sylvia Halim</dc:creator>
  <cp:lastModifiedBy>Accounting</cp:lastModifiedBy>
  <cp:lastPrinted>2019-03-01T07:28:43Z</cp:lastPrinted>
  <dcterms:created xsi:type="dcterms:W3CDTF">2019-02-27T07:33:19Z</dcterms:created>
  <dcterms:modified xsi:type="dcterms:W3CDTF">2020-03-13T08:37:59Z</dcterms:modified>
</cp:coreProperties>
</file>