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基本情報" sheetId="1" r:id="rId4"/>
    <sheet state="visible" name="ダッシュボード" sheetId="2" r:id="rId5"/>
    <sheet state="visible" name="109販促データのタブ、カラーカテゴリに記載されているデータの" sheetId="3" r:id="rId6"/>
    <sheet state="visible" name="109販促データ　maserタブのデータ抜粋" sheetId="4" r:id="rId7"/>
    <sheet state="visible" name="シート2" sheetId="5" r:id="rId8"/>
    <sheet state="visible" name="シート4" sheetId="6" r:id="rId9"/>
    <sheet state="visible" name="スプシ改修提案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6">
      <text>
        <t xml:space="preserve">この色のセルは第一フェーズで使用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4">
      <text>
        <t xml:space="preserve">この色のセルは第一フェーズで使用
</t>
      </text>
    </comment>
  </commentList>
</comments>
</file>

<file path=xl/sharedStrings.xml><?xml version="1.0" encoding="utf-8"?>
<sst xmlns="http://schemas.openxmlformats.org/spreadsheetml/2006/main" count="12510" uniqueCount="5647">
  <si>
    <t>GASプロジェクト内容</t>
  </si>
  <si>
    <t>プロジェクトタイトル</t>
  </si>
  <si>
    <t>URL</t>
  </si>
  <si>
    <t>スクリプトID</t>
  </si>
  <si>
    <t>プロジェクト番号</t>
  </si>
  <si>
    <t>プロジェクト ID</t>
  </si>
  <si>
    <t>HL001-MVP</t>
  </si>
  <si>
    <t>https://script.google.com/d/1HIxgAXaDY_BZMXRVD5lXSQ5qaNxePqY4ASaYNi_6NUjLBT_Kl6Wp6o2n/edit?usp=sharing</t>
  </si>
  <si>
    <t>1HIxgAXaDY_BZMXRVD5lXSQ5qaNxePqY4ASaYNi_6NUjLBT_Kl6Wp6o2n</t>
  </si>
  <si>
    <t>hl001-mvp</t>
  </si>
  <si>
    <t>ダッシュボードURL</t>
  </si>
  <si>
    <t>https://console.cloud.google.com/home/dashboard?project=fine-doodad-425915-c5</t>
  </si>
  <si>
    <t>使用Spreadseet</t>
  </si>
  <si>
    <t>名称</t>
  </si>
  <si>
    <t>seet　id</t>
  </si>
  <si>
    <t>使用tab名(seet)</t>
  </si>
  <si>
    <t>説明</t>
  </si>
  <si>
    <t>idセット用</t>
  </si>
  <si>
    <t>20251005_HL001_master</t>
  </si>
  <si>
    <t>https://docs.google.com/spreadsheets/d/1Uf2e0eXwcsQGjFtTtEeAWuYh74lh4fFE4NdjmyKHrj0/edit?usp=sharing</t>
  </si>
  <si>
    <t>1Uf2e0eXwcsQGjFtTtEeAWuYh74lh4fFE4NdjmyKHrj0</t>
  </si>
  <si>
    <t>master</t>
  </si>
  <si>
    <t>本番環境用に整理した商品マスタ、タイトル先頭に更新日を記載する</t>
  </si>
  <si>
    <t>HL001_RANKINGS</t>
  </si>
  <si>
    <t>https://docs.google.com/spreadsheets/d/1I2REcy2v5OpyzoY3k61kCzJ3SYKOBBCMxTLCeHWutT8/edit?usp=sharing</t>
  </si>
  <si>
    <t>rankings</t>
  </si>
  <si>
    <t>ランキング集計用</t>
  </si>
  <si>
    <t>1I2REcy2v5OpyzoY3k61kCzJ3SYKOBBCMxTLCeHWutT8</t>
  </si>
  <si>
    <t>HL001_USERS</t>
  </si>
  <si>
    <t>https://docs.google.com/spreadsheets/d/1X0TyeI_1zER6xIceUDSbJX-GFbqvi2orAiSWHRXlC7M/edit?usp=sharing</t>
  </si>
  <si>
    <t>users</t>
  </si>
  <si>
    <t>ユーザーアカウントデータ管理用</t>
  </si>
  <si>
    <t>1X0TyeI_1zER6xIceUDSbJX-GFbqvi2orAiSWHRXlC7M</t>
  </si>
  <si>
    <t>HL001_QUIZ_HISTORY</t>
  </si>
  <si>
    <t>https://docs.google.com/spreadsheets/d/1ShWXLvY9RimRYfsAkwoRyM2Bfwj4a3zVmr5bQc33-o0/edit?usp=sharing</t>
  </si>
  <si>
    <t>quiz_history</t>
  </si>
  <si>
    <t>クイズ成績集計用</t>
  </si>
  <si>
    <t>1ShWXLvY9RimRYfsAkwoRyM2Bfwj4a3zVmr5bQc33-o0</t>
  </si>
  <si>
    <t>Githubリポジトリ</t>
  </si>
  <si>
    <t>品番</t>
  </si>
  <si>
    <t>リポジトリ名</t>
  </si>
  <si>
    <t>リポジトリURL</t>
  </si>
  <si>
    <t>使用Repo権限Githubトークン</t>
  </si>
  <si>
    <t>トークンコード（末尾だけマスクしてます）</t>
  </si>
  <si>
    <t>HL001</t>
  </si>
  <si>
    <t>HL001-quiz-karacon-academia-new</t>
  </si>
  <si>
    <t>https://github.com/y4m4usr/HL001-quiz-karacon-academia-new</t>
  </si>
  <si>
    <t>firefly</t>
  </si>
  <si>
    <t>ghp_LPNQCG3VdD2NlBTin91nlCE0P6uKsM1RxQh*</t>
  </si>
  <si>
    <t>x</t>
  </si>
  <si>
    <t>画像格納フォルダpath</t>
  </si>
  <si>
    <t>image_lens</t>
  </si>
  <si>
    <t>https://drive.google.com/drive/folders/17Oe3Kl4g7daMXtLg5JlATs4JtpbVt6yU?usp=drive_link</t>
  </si>
  <si>
    <t>image_samune</t>
  </si>
  <si>
    <t>https://drive.google.com/drive/folders/1mMjZGsDGM0DxfuwZawmGO7ZD1s1RjbPZ?usp=drive_link</t>
  </si>
  <si>
    <t>リネーム用見本データURL</t>
  </si>
  <si>
    <t>id</t>
  </si>
  <si>
    <t>場所</t>
  </si>
  <si>
    <t>https://drive.google.com/file/d/1AuOKj0sH2Jahl6aD6ooYmalGG9zPnDTG/view?usp=sharing</t>
  </si>
  <si>
    <t>1AuOKj0sH2Jahl6aD6ooYmalGG9zPnDTG</t>
  </si>
  <si>
    <t>"C:\Users\seran\development\HL001-quiz-karacon-academia\docs\rename\250926元品番からの画像リネームデータ - シート1.csv"</t>
  </si>
  <si>
    <t>画像取得用colab名称</t>
  </si>
  <si>
    <t>hl001_final_gazoushutoku.ipynb</t>
  </si>
  <si>
    <t>https://colab.research.google.com/gist/y4m4usr/a77ab22e3e07d54db483acfd1f8ec1a1/hl001_final_gazoushutoku.ipynb</t>
  </si>
  <si>
    <t>大元の情報取得用Spreadsheet</t>
  </si>
  <si>
    <t>109販促データ</t>
  </si>
  <si>
    <t>https://docs.google.com/spreadsheets/d/1EkTjV__k1vAl08PlbOUhYpbFEGC-F_LL_26o1-HT1AI/edit?usp=sharing</t>
  </si>
  <si>
    <t>本番環境用の商品マスタ</t>
  </si>
  <si>
    <t>アプリでは使用禁止</t>
  </si>
  <si>
    <t>カラーカテゴリ</t>
  </si>
  <si>
    <t>クイズ選別用</t>
  </si>
  <si>
    <t>シート内容</t>
  </si>
  <si>
    <t>シート名</t>
  </si>
  <si>
    <t>タブ名</t>
  </si>
  <si>
    <t>902/921</t>
  </si>
  <si>
    <t>status</t>
  </si>
  <si>
    <t>main_number</t>
  </si>
  <si>
    <t>cd</t>
  </si>
  <si>
    <t>number</t>
  </si>
  <si>
    <t>[HL]GPレンズ検索シート</t>
  </si>
  <si>
    <t>brand_name</t>
  </si>
  <si>
    <t>color_name</t>
  </si>
  <si>
    <t>wearing_period</t>
  </si>
  <si>
    <t>price</t>
  </si>
  <si>
    <t>pcs</t>
  </si>
  <si>
    <t>maxpower</t>
  </si>
  <si>
    <t>dia</t>
  </si>
  <si>
    <t>g_dia</t>
  </si>
  <si>
    <t>bc</t>
  </si>
  <si>
    <t>water_content</t>
  </si>
  <si>
    <t>kinou</t>
  </si>
  <si>
    <t>spec</t>
  </si>
  <si>
    <t>obj_color</t>
  </si>
  <si>
    <t>bandle</t>
  </si>
  <si>
    <t>/Users/asano/Desktop/data_sample/Links/</t>
  </si>
  <si>
    <t>lens_gazou</t>
  </si>
  <si>
    <t>kurome_gazou</t>
  </si>
  <si>
    <t>chame_gazou</t>
  </si>
  <si>
    <t>sample_image</t>
  </si>
  <si>
    <t>lens_image</t>
  </si>
  <si>
    <t>black_eyes</t>
  </si>
  <si>
    <t>brown_eyes</t>
  </si>
  <si>
    <t>/Users/asano/マイドライブ（yuuki-asano@hotelovers.co.jp）/【※フォルダ名編集禁止】109販促画像格納/1day</t>
  </si>
  <si>
    <t>/Users/asano/Desktop/data/Links/</t>
  </si>
  <si>
    <t>power</t>
  </si>
  <si>
    <t>bandle_siji</t>
  </si>
  <si>
    <t>QUIZ_E&amp;J</t>
  </si>
  <si>
    <t>QUIZ_Cc</t>
  </si>
  <si>
    <t>comment</t>
  </si>
  <si>
    <t>delete_comment</t>
  </si>
  <si>
    <t>cc_main_number</t>
  </si>
  <si>
    <t>cc_brand_name</t>
  </si>
  <si>
    <t>cc_color_name</t>
  </si>
  <si>
    <t>cc_brandxcolor</t>
  </si>
  <si>
    <t>cc_wearing_period</t>
  </si>
  <si>
    <t>cc</t>
  </si>
  <si>
    <t>cc_dia</t>
  </si>
  <si>
    <t>cc_g_dia</t>
  </si>
  <si>
    <t>cc_okasan</t>
  </si>
  <si>
    <t>cc_seisa</t>
  </si>
  <si>
    <t>単語帳OK</t>
  </si>
  <si>
    <t>着画含めてOK</t>
  </si>
  <si>
    <t>最終ステータス</t>
  </si>
  <si>
    <t>販売ステータス</t>
  </si>
  <si>
    <t>元品番</t>
  </si>
  <si>
    <t>カラーCD</t>
  </si>
  <si>
    <t>PB</t>
  </si>
  <si>
    <t>ブランド名（カナ）</t>
  </si>
  <si>
    <t>カラー名（カナ）</t>
  </si>
  <si>
    <t>装用期間（英語）</t>
  </si>
  <si>
    <t>上代（税込）</t>
  </si>
  <si>
    <t>入数</t>
  </si>
  <si>
    <t>最大度数</t>
  </si>
  <si>
    <t>DIA（半角英数）</t>
  </si>
  <si>
    <t>G・DIA（半角英数）</t>
  </si>
  <si>
    <t>BC（半角英数）</t>
  </si>
  <si>
    <t>含水率</t>
  </si>
  <si>
    <t>レンズ機能</t>
  </si>
  <si>
    <t>レンズ機能2</t>
  </si>
  <si>
    <t>メイン背景色</t>
  </si>
  <si>
    <t>バンドル画像</t>
  </si>
  <si>
    <t>サムネ画像</t>
  </si>
  <si>
    <t>レンズ画像</t>
  </si>
  <si>
    <t>装用画像（黒目）</t>
  </si>
  <si>
    <t>装用画像（茶目）</t>
  </si>
  <si>
    <t>使用しないサムネ画像</t>
  </si>
  <si>
    <t>使用しないレンズ画像</t>
  </si>
  <si>
    <t>使用しない黒目画像</t>
  </si>
  <si>
    <t>使用しない茶目画像</t>
  </si>
  <si>
    <t>サムネマスター</t>
  </si>
  <si>
    <t>レンズマスター</t>
  </si>
  <si>
    <t>度なし（±0.00）</t>
  </si>
  <si>
    <t>バンドル</t>
  </si>
  <si>
    <t>元品番＋カラー名</t>
  </si>
  <si>
    <t>コメント（列幅からはみ出ないように）幅290</t>
  </si>
  <si>
    <t>使用しないコメント</t>
  </si>
  <si>
    <t>CC元品番</t>
  </si>
  <si>
    <t>CCブランド名（カナ）</t>
  </si>
  <si>
    <t>品番＋カラー名</t>
  </si>
  <si>
    <t>カラーカテゴリ(CC)</t>
  </si>
  <si>
    <t>DIA</t>
  </si>
  <si>
    <t>着色直径</t>
  </si>
  <si>
    <t>岡田精査</t>
  </si>
  <si>
    <t>精査済みフラグ</t>
  </si>
  <si>
    <t>OK</t>
  </si>
  <si>
    <t>-</t>
  </si>
  <si>
    <t>ECL0082</t>
  </si>
  <si>
    <t>ckp</t>
  </si>
  <si>
    <t>アイクローゼット</t>
  </si>
  <si>
    <t>ちびこっぺぱん</t>
  </si>
  <si>
    <t>1day</t>
  </si>
  <si>
    <t>モイスト,UVカット,シリコーンハイドロゲル素材,8</t>
  </si>
  <si>
    <t>モイスト,UVカット,シリコーンハイドロゲル素材</t>
  </si>
  <si>
    <t>#d489ab</t>
  </si>
  <si>
    <t>/Users/asano/Desktop/data_sample/Links/bundle_pb_oneday.jpg</t>
  </si>
  <si>
    <t>https://drive.google.com/file/d/1Lh51p9KKnpm3QN3Yc38jPDhBgIVZbnv4/view?usp=drivesdk</t>
  </si>
  <si>
    <t>https://drive.google.com/file/d/1SB2AGjkUaW_1UD8839JXuitmzsueKa_-/view?usp=drivesdk</t>
  </si>
  <si>
    <t>https://drive.google.com/drive/folders/1ZScLvPeWvQe8nJ0FIJYu7K4onGV7YY_V</t>
  </si>
  <si>
    <t>https://drive.google.com/drive/folders/1sUEfHDsyliGwmdLImozMUGnkSbrdJDbI</t>
  </si>
  <si>
    <t>/Users/asano/Desktop/data/Links/1day/アイクローゼット/ちびこっぺぱん/thumbnail.jpg</t>
  </si>
  <si>
    <t>/Users/asano/Desktop/data/Links/1day/アイクローゼット/ちびこっぺぱん/lens.jpg</t>
  </si>
  <si>
    <t>/Users/asano/Desktop/data/Links/1day/アイクローゼット/ちびこっぺぱん/黒目/black.jpg</t>
  </si>
  <si>
    <t>/Users/asano/Desktop/data/Links/1day/アイクローゼット/ちびこっぺぱん/茶目/brown.jpg</t>
  </si>
  <si>
    <t>https://static.growthpalette.com/img/post/bddeabd4-92b5-4c9c-8513-d65ca798db6c/b90e8c970d948a46ff312c3a6cefe730.jpg</t>
  </si>
  <si>
    <t>https://static.growthpalette.com/img/post/6fa69531-d046-42ac-886b-39d01145b7c9/0aa8123a56f05eedbdcd342bf8ffc249.jpg</t>
  </si>
  <si>
    <t>度なし（±0.00）〜8.00</t>
  </si>
  <si>
    <t>3箱_背景ピンク</t>
  </si>
  <si>
    <t>使いやすすぎる万能細フチ茶コン！</t>
  </si>
  <si>
    <t>ECL0002</t>
  </si>
  <si>
    <t>ガウスショコラ</t>
  </si>
  <si>
    <t>ECL0002ガウスショコラ</t>
  </si>
  <si>
    <t>ブラウン</t>
  </si>
  <si>
    <t>14.5mm</t>
  </si>
  <si>
    <t>13.8mm</t>
  </si>
  <si>
    <t>109販促データ(商品マスタ)</t>
  </si>
  <si>
    <t>「ホテラバマスター」シート参照</t>
  </si>
  <si>
    <t xml:space="preserve"> </t>
  </si>
  <si>
    <t>/Users/asano/Desktop/data_sample/images/</t>
  </si>
  <si>
    <t>坂田さんサムネ</t>
  </si>
  <si>
    <t>坂田さんレンズ</t>
  </si>
  <si>
    <t>ブルーライト確認</t>
  </si>
  <si>
    <t>使用不可絵文字（追記していきます）→❤❄︎🤭ദ്ദിᴗ🤍</t>
  </si>
  <si>
    <t xml:space="preserve"> HL001_USERS</t>
  </si>
  <si>
    <t>ユーザー情報集計</t>
  </si>
  <si>
    <t>スタッフ番号</t>
  </si>
  <si>
    <t>ユーザー名</t>
  </si>
  <si>
    <t>登録用顔写真</t>
  </si>
  <si>
    <t>権限</t>
  </si>
  <si>
    <t>所属</t>
  </si>
  <si>
    <t>勤務形態</t>
  </si>
  <si>
    <t>週間勤務日数</t>
  </si>
  <si>
    <t>入社日</t>
  </si>
  <si>
    <t>アカウント登録日</t>
  </si>
  <si>
    <t>推しカラコン</t>
  </si>
  <si>
    <t>ひとことコメント</t>
  </si>
  <si>
    <t>最終ログイン日時</t>
  </si>
  <si>
    <t>状態</t>
  </si>
  <si>
    <t>集計情報</t>
  </si>
  <si>
    <t>3シート共通アカウントデータ</t>
  </si>
  <si>
    <t>渋谷/福岡/本社/その他</t>
  </si>
  <si>
    <t>アルバイト/社員/業務委託/上長/その他</t>
  </si>
  <si>
    <t>1～7</t>
  </si>
  <si>
    <t>年/日/月</t>
  </si>
  <si>
    <t>利用開始日時</t>
  </si>
  <si>
    <t>テキスト</t>
  </si>
  <si>
    <t>日時</t>
  </si>
  <si>
    <t>active</t>
  </si>
  <si>
    <t>ランキング成績集計</t>
  </si>
  <si>
    <t>平均スコア</t>
  </si>
  <si>
    <t>ハイスコア</t>
  </si>
  <si>
    <t>総スコア</t>
  </si>
  <si>
    <t>総合順位</t>
  </si>
  <si>
    <t>店舗別順位</t>
  </si>
  <si>
    <t>週次順位</t>
  </si>
  <si>
    <t>月間順位</t>
  </si>
  <si>
    <t>あ</t>
  </si>
  <si>
    <t>本番モード回数</t>
  </si>
  <si>
    <t>練習モード回数</t>
  </si>
  <si>
    <t>過去一番正答率と回答時間が早かった数値</t>
  </si>
  <si>
    <t>クイズ履歴</t>
  </si>
  <si>
    <t>実施日時</t>
  </si>
  <si>
    <t>正答率</t>
  </si>
  <si>
    <t>回答時間</t>
  </si>
  <si>
    <t>回答数</t>
  </si>
  <si>
    <t>正答数</t>
  </si>
  <si>
    <t>最終正答率</t>
  </si>
  <si>
    <t>スコア</t>
  </si>
  <si>
    <t>正答率-ヒント数×-3%</t>
  </si>
  <si>
    <t>アルバイト</t>
  </si>
  <si>
    <t>parttime</t>
  </si>
  <si>
    <t>社員</t>
  </si>
  <si>
    <t>stuff</t>
  </si>
  <si>
    <t>上長</t>
  </si>
  <si>
    <t>maneger</t>
  </si>
  <si>
    <t>編集者</t>
  </si>
  <si>
    <t>admin</t>
  </si>
  <si>
    <t>管理者</t>
  </si>
  <si>
    <t>superadmin</t>
  </si>
  <si>
    <t>306265485224-ee0h2aokhlvgtmr1hlfqciqsfme2asqt.apps.googleusercontent.com</t>
  </si>
  <si>
    <t>Default compute service account</t>
  </si>
  <si>
    <r>
      <rPr>
        <rFont val="inherit"/>
        <color rgb="FF1155CC"/>
        <sz val="11.0"/>
        <u/>
      </rPr>
      <t>306265485224-compute@developer.gserviceaccount.com</t>
    </r>
  </si>
  <si>
    <t>github-actions-updater</t>
  </si>
  <si>
    <r>
      <rPr>
        <rFont val="Arial"/>
        <color rgb="FF1155CC"/>
        <u/>
      </rPr>
      <t>github-actions-updater@fine-doodad-425915-c5.iam.gserviceaccount.com</t>
    </r>
  </si>
  <si>
    <t>https://drive.google.com/drive/folders/1-fkwMAiO8ewSXXh6IkMZg2DdnzL39feA?usp=drive_link</t>
  </si>
  <si>
    <t>1-fkwMAiO8ewSXXh6IkMZg2DdnzL39feA</t>
  </si>
  <si>
    <t>メール</t>
  </si>
  <si>
    <t>ステータス</t>
  </si>
  <si>
    <t>名前</t>
  </si>
  <si>
    <r>
      <rPr>
        <rFont val="inherit"/>
        <color rgb="FF1155CC"/>
        <sz val="11.0"/>
        <u/>
      </rPr>
      <t>306265485224-compute@developer.gserviceaccount.com</t>
    </r>
  </si>
  <si>
    <t>有効</t>
  </si>
  <si>
    <t>デフォルトのコンピューティング サービス アカウント</t>
  </si>
  <si>
    <r>
      <rPr>
        <rFont val="inherit"/>
        <color rgb="FF1155CC"/>
        <sz val="11.0"/>
        <u/>
      </rPr>
      <t>github-actions-updater@fine-doodad-425915-c5.iam.gserviceaccount.com</t>
    </r>
  </si>
  <si>
    <t>githubアクションアップデータ</t>
  </si>
  <si>
    <t>{</t>
  </si>
  <si>
    <r>
      <rPr>
        <rFont val="inherit"/>
        <color rgb="FF1155CC"/>
        <sz val="11.0"/>
        <u/>
      </rPr>
      <t>google-credentials@fine-doodad-425915-c5.iam.gserviceaccount.com</t>
    </r>
  </si>
  <si>
    <t>GOOGLE_認証情報</t>
  </si>
  <si>
    <t>"type": "service_account",</t>
  </si>
  <si>
    <t>"project_id": "fine-doodad-425915-c5",</t>
  </si>
  <si>
    <t>"private_key_id": "c770ff952da43ce42d4d7a90abaa3b01f247662a",</t>
  </si>
  <si>
    <t>"private_key": "-----BEGIN PRIVATE KEY-----\nMIIEvQIBADANBgkqhkiG9w0BAQEFAASCBKcwggSjAgEAAoIBAQC+Rka9midzzC2V\nYFgBZrL5P81jiP+UGejGkWAgbDMroasOTM4zg12SQcOyHg6QIMaeKsp2Mz6cE7zL\nUbUvVE/NcuKLcMA00A9Wj+HI/3oC1R9Tt3WOTFqHH/Jwi9QnoOADsZsAJV4xz3Wm\nSzxA92ZrJbxh9OYMmZeov6pmVeIP9+3CipR08KyOOrFgFBmTwfnCC+UhQnB22WJR\n0nWDD9AYxlAPrHzzleQakpv9bz5X5hhwpjTaGeHGt86ZlAIrN85hUj0yRTrtUYV4\nK8jKcmnP3lreHvfOaBcLSN/9/BOUQsaoO4FDHWyYKJiwY9x2Ob3nv7QqvKrEzedv\nBhVACHMXAgMBAAECggEADjG96z0Jvmi36dHTHt+jcFajIs7AijLYm5+StTh9JL8d\nvKZcJ5mgLF39lFcLrRLU3k3A5spx3EDYr647vvkiLuhoIBDcNdRjoIiBRnZQis+N\nU7h265OkmTn34w97Vy14KK5iKsOe4EZit3IbX5lVKZ8aC5CybLQ0jSEnPBUiFSC/\nfjX59Iqd9jqkQxtQgbYuVmh+LUpHUdiWLq4I3u6mL/uU199iO3QWpMC/YossygrP\nc8IuZnWz/Cil3yE9W4K5QLbA5kFWCyRI+9sCnupnTqFE+CB/FkpnmyTtzqJP35ki\n6CoBIhXg8C2r1Sox5LhzQsjqUxF5KTBISWe5uuKewQKBgQD9BexHx1dQi8+Up4Fk\nyKv0dTpXF8JSqiKOgKP2UQL8bYinbR/8si9egXb1bks8R4OcOWGVGqk5bERxdwWC\nMvAgTcMvxhMgqn6z55UABUyhKsQ+8vcNmtdcK1N0z3Lnn9w0wXV/nSv4CZDDzrRU\ncwKH0ZTfk9mD4P+LyNAjwov5IQKBgQDAg1yTce2i9/d4XlKHtTcBp/2Pno1v2Ffx\n9sQ5gLlABq2Dl0dt7+hgKs/tY+mN3ECvgFU2796zQH+Co1zIS6MDMeBW1ZbHqRH2\nDdcc3jpZvVDL41Rb/wUjGYeDL8lKA/OpB6lmppInh2M07ELttHHOSrrfsOwKocD7\nDpGEpidNNwKBgEafBJf0N5avrzyalC8BI52TqrjsVLyl6AdGOH1jlyXFnMK+XpM1\nWKtUD1PpeO5WN5G/IlFvo5P3eBMDWXJBrWwWyEfpTSVs8PhdxuS+lejV+vhm8DXH\n5hw/q4eK71Ne9yNya802nTMZ2GIOq552i1pFUPwmVCvO/QSTBCU3A8KBAoGBAKSn\ndeWyOrL5bRLpcaMajip/eTJ+RLBVlJqiGaCpBUjKrVtwZyqTV+fwlhiPLPIlYLn6\nhGfRb2NXFfgxKykw8ALKhPsgAa9RXshZfBP3ymZ4soNAMyXgD4++xRWiKIKCsMNw\nhyYB792ZQXPBY1kVzYTIi97I3ooVYQ4ZnsKareCvAoGAWdn6QcCFGeKIq4dMGggN\nLTKxn4HqL1xndAk81Bp0M2EVS4i+vLvA20S8veONNbshm8sQfCtu3qC+JogMQ8BF\nDyoZK3s3ggTlVWZY5iEH17jVuWNBxQ9cbW9+RDrvdpJt0MtXUnx15uZC3NH3MpzE\n4ft5rMXgEWC77jSVDSI2Owo=\n-----END PRIVATE KEY-----\n",</t>
  </si>
  <si>
    <t>"client_email": "google-credentials@fine-doodad-425915-c5.iam.gserviceaccount.com",</t>
  </si>
  <si>
    <t>"client_id": "107000815178859642406",</t>
  </si>
  <si>
    <t>"auth_uri": "https://accounts.google.com/o/oauth2/auth",</t>
  </si>
  <si>
    <t>"token_uri": "https://oauth2.googleapis.com/token",</t>
  </si>
  <si>
    <t>"auth_provider_x509_cert_url": "https://www.googleapis.com/oauth2/v1/certs",</t>
  </si>
  <si>
    <t>"client_x509_cert_url": "https://www.googleapis.com/robot/v1/metadata/x509/google-credentials%40fine-doodad-425915-c5.iam.gserviceaccount.com",</t>
  </si>
  <si>
    <t>"universe_domain": "googleapis.com"</t>
  </si>
  <si>
    <t>}</t>
  </si>
  <si>
    <t>サービス アカウントのステータス</t>
  </si>
  <si>
    <t>アカウントを無効にすることによって、アカウントを削除することなくポリシーを保持できま</t>
  </si>
  <si>
    <t>本番環境用に整理した商品マスタ</t>
  </si>
  <si>
    <t>ECL0083</t>
  </si>
  <si>
    <t>1month</t>
  </si>
  <si>
    <t>#8eb3c8</t>
  </si>
  <si>
    <t>/Users/asano/Desktop/data_sample/Links/bundle_pb_monthly.jpg</t>
  </si>
  <si>
    <t>https://drive.google.com/file/d/1oWzXLzEZIpRNOawUs0sXbwFqVx41ubc6/view?usp=drivesdk</t>
  </si>
  <si>
    <t>https://drive.google.com/file/d/15t-QtrzSRgXn5Ceg0WNB_tvep6jw9Son/view?usp=drivesdk</t>
  </si>
  <si>
    <t>https://drive.google.com/drive/folders/1Y72K5HXT9tQBnm6TXETxSiB0mg26BsB2</t>
  </si>
  <si>
    <t>https://drive.google.com/drive/folders/1B4UPo4w4fhvzDuayLO4LsnVUVaXppNp3</t>
  </si>
  <si>
    <t>/Users/asano/Desktop/data/Links/1month/アイクローゼット/ちびこっぺぱん/thumbnail.jpg</t>
  </si>
  <si>
    <t>/Users/asano/Desktop/data/Links/1month/アイクローゼット/ちびこっぺぱん/lens.jpg</t>
  </si>
  <si>
    <t>/Users/asano/Desktop/data/Links/1month/アイクローゼット/ちびこっぺぱん/黒目/black.jpg</t>
  </si>
  <si>
    <t>/Users/asano/Desktop/data/Links/1month/アイクローゼット/ちびこっぺぱん/茶目/brown.jpg</t>
  </si>
  <si>
    <t>https://static.growthpalette.com/img/post/ae919f09-8ad9-4e73-84f2-ad050f8f82f0/3218b64c07d1cd646cb38ce715fbe188.jpg</t>
  </si>
  <si>
    <t>https://static.growthpalette.com/img/post/b14e4de7-83cd-473c-a07c-c18c6496abca/0aa8123a56f05eedbdcd342bf8ffc249.jpg</t>
  </si>
  <si>
    <t>2箱_背景が水色</t>
  </si>
  <si>
    <t>ECL0001</t>
  </si>
  <si>
    <t>ECL0001ガウスショコラ</t>
  </si>
  <si>
    <t>固定(暫定)</t>
  </si>
  <si>
    <t>ユーザー選択</t>
  </si>
  <si>
    <t>年/月/日</t>
  </si>
  <si>
    <t>ユーザー登録用</t>
  </si>
  <si>
    <t>順位</t>
  </si>
  <si>
    <t>ここからスコア連携</t>
  </si>
  <si>
    <t>数値+回</t>
  </si>
  <si>
    <t>スコア計算方式
10問の正答率1問につき+10％　ヒント1つ消費につき-3％、ボーナスポイント　制限時間合計200sec-消費時間＝残時間　正答率が同じだった場合、残時間が多かったユーザーの方を順位を上とする</t>
  </si>
  <si>
    <t xml:space="preserve">ログイン継続日数 </t>
  </si>
  <si>
    <t>ユーザーID［管理者以上入力可］</t>
  </si>
  <si>
    <t>ユーザー名［管理者以上編集可］</t>
  </si>
  <si>
    <t>権限［管理者以上入力可］</t>
  </si>
  <si>
    <t>雇用形態</t>
  </si>
  <si>
    <t>初ログイン日時</t>
  </si>
  <si>
    <t>本番モードハイスコア</t>
  </si>
  <si>
    <t>練習モードハイスコア</t>
  </si>
  <si>
    <t>連続ログイン日数</t>
  </si>
  <si>
    <t>間違えたカラコン</t>
  </si>
  <si>
    <t>直近10回のスコア履歴</t>
  </si>
  <si>
    <t>［週間］</t>
  </si>
  <si>
    <t>編集権限</t>
  </si>
  <si>
    <t>admin以上</t>
  </si>
  <si>
    <t>stuff以上</t>
  </si>
  <si>
    <t>初めて本番モードを実行した日時を自動入力</t>
  </si>
  <si>
    <t>全ユーザー中に対する対象期間のハイスコア降順</t>
  </si>
  <si>
    <t>ログイン日数を自動入力、1日未ログインでスコアを0に戻す</t>
  </si>
  <si>
    <t>［月間］</t>
  </si>
  <si>
    <t>選択項目</t>
  </si>
  <si>
    <t>渋谷</t>
  </si>
  <si>
    <t>１</t>
  </si>
  <si>
    <t>年/月/日 ユーザー入力</t>
  </si>
  <si>
    <t>テキスト自由入力</t>
  </si>
  <si>
    <t>500px×500pxの円形jpg</t>
  </si>
  <si>
    <t>［年間］</t>
  </si>
  <si>
    <t>福岡</t>
  </si>
  <si>
    <t>２</t>
  </si>
  <si>
    <t>［平均］</t>
  </si>
  <si>
    <t>本社</t>
  </si>
  <si>
    <t>業務委託</t>
  </si>
  <si>
    <t>３</t>
  </si>
  <si>
    <t>［累計］</t>
  </si>
  <si>
    <t>その他</t>
  </si>
  <si>
    <t>４</t>
  </si>
  <si>
    <t>５</t>
  </si>
  <si>
    <t>６</t>
  </si>
  <si>
    <t>数値+位</t>
  </si>
  <si>
    <t>time</t>
  </si>
  <si>
    <t>所属別順位</t>
  </si>
  <si>
    <t>ヒント利用数</t>
  </si>
  <si>
    <t>間違えやすいカラコン</t>
  </si>
  <si>
    <t>全体順位</t>
  </si>
  <si>
    <t>全ユーザー中ハイスコアの降順</t>
  </si>
  <si>
    <t>クイズデータ集計</t>
  </si>
  <si>
    <t>ユーザーID</t>
  </si>
  <si>
    <t>モード</t>
  </si>
  <si>
    <t>挑戦日時</t>
  </si>
  <si>
    <t>問題番号</t>
  </si>
  <si>
    <t>正答した問題の正答カラコン</t>
  </si>
  <si>
    <t>誤答した問題の正答カラコン</t>
  </si>
  <si>
    <t>本番or練習</t>
  </si>
  <si>
    <t>Spreadseet名称</t>
  </si>
  <si>
    <t>カミナリパープル</t>
  </si>
  <si>
    <t>パープル</t>
  </si>
  <si>
    <t>クリアベージュ</t>
  </si>
  <si>
    <t>ECL0002クリアベージュ</t>
  </si>
  <si>
    <t>ベージュ</t>
  </si>
  <si>
    <t>ECL0001クリアベージュ</t>
  </si>
  <si>
    <t>クリアベージュコーラル</t>
  </si>
  <si>
    <t>ECL0002クリアベージュコーラル</t>
  </si>
  <si>
    <t>ベージュ,ピンク</t>
  </si>
  <si>
    <t>さつまいも</t>
  </si>
  <si>
    <t>ECL0002さつまいも</t>
  </si>
  <si>
    <t>ECL0001さつまいも</t>
  </si>
  <si>
    <t>しずく</t>
  </si>
  <si>
    <t>ECL0002しずく</t>
  </si>
  <si>
    <t>グリーン,オリーブ</t>
  </si>
  <si>
    <t>グリーン</t>
  </si>
  <si>
    <t>ECL0001しずく</t>
  </si>
  <si>
    <t>シナモンエンジェル</t>
  </si>
  <si>
    <t>ECL0002シナモンエンジェル</t>
  </si>
  <si>
    <t>グレー</t>
  </si>
  <si>
    <t>13.7mm</t>
  </si>
  <si>
    <t>ECL0001シナモンエンジェル</t>
  </si>
  <si>
    <t>シナモンラテ</t>
  </si>
  <si>
    <t>ECL0001シナモンラテ</t>
  </si>
  <si>
    <t>ショコラベーグル</t>
  </si>
  <si>
    <t>ECL0002ショコラベーグル</t>
  </si>
  <si>
    <t>14.0mm</t>
  </si>
  <si>
    <t>ECL0001ショコラベーグル</t>
  </si>
  <si>
    <t>シルエットキャメル</t>
  </si>
  <si>
    <t>ECL0002シルエットキャメル</t>
  </si>
  <si>
    <t>ECL0001シルエットキャメル</t>
  </si>
  <si>
    <t>ツクヨミブルー</t>
  </si>
  <si>
    <t>ブルー</t>
  </si>
  <si>
    <t>ピーナッツベーグル</t>
  </si>
  <si>
    <t>ECL0002ピーナッツベーグル</t>
  </si>
  <si>
    <t>ベージュ,ブラウン</t>
  </si>
  <si>
    <t>ECL0001ピーナッツベーグル</t>
  </si>
  <si>
    <t>ECL0020</t>
  </si>
  <si>
    <t>ブラウンコフレ</t>
  </si>
  <si>
    <t>ECL0020ブラウンコフレ</t>
  </si>
  <si>
    <t>12.0mm</t>
  </si>
  <si>
    <t>ほっぺ</t>
  </si>
  <si>
    <t>ECL0002ほっぺ</t>
  </si>
  <si>
    <t>ピンク</t>
  </si>
  <si>
    <t>ECL0001ほっぺ</t>
  </si>
  <si>
    <t>ホログレー</t>
  </si>
  <si>
    <t>ECL0002ホログレー</t>
  </si>
  <si>
    <t>ECL0001ホログレー</t>
  </si>
  <si>
    <t>ホロブラウン</t>
  </si>
  <si>
    <t>ECL0002ホロブラウン</t>
  </si>
  <si>
    <t>ECL0001ホロブラウン</t>
  </si>
  <si>
    <t>ホロベージュ</t>
  </si>
  <si>
    <t>ECL0002ホロベージュ</t>
  </si>
  <si>
    <t>ECL0001ホロベージュ</t>
  </si>
  <si>
    <t>みずあめ</t>
  </si>
  <si>
    <t>ECL0002みずあめ</t>
  </si>
  <si>
    <t>グレー,ベージュ</t>
  </si>
  <si>
    <t>ECL0001みずあめ</t>
  </si>
  <si>
    <t>ミルクティベーグル</t>
  </si>
  <si>
    <t>ECL0002ミルクティベーグル</t>
  </si>
  <si>
    <t>ECL0001ミルクティベーグル</t>
  </si>
  <si>
    <t>モクモクベーグル</t>
  </si>
  <si>
    <t>ECL0002モクモクベーグル</t>
  </si>
  <si>
    <t>ロゼベージュ</t>
  </si>
  <si>
    <t>ECL0001ロゼベージュ</t>
  </si>
  <si>
    <t>ECL0047</t>
  </si>
  <si>
    <t>クリアベージュミニ</t>
  </si>
  <si>
    <t>ECL0047クリアベージュミニ</t>
  </si>
  <si>
    <t>14.2mm</t>
  </si>
  <si>
    <t>13.5mm</t>
  </si>
  <si>
    <t>ECL0044</t>
  </si>
  <si>
    <t>ECL0044クリアベージュミニ</t>
  </si>
  <si>
    <t>13.0mm</t>
  </si>
  <si>
    <t>ECL0035</t>
  </si>
  <si>
    <t>ヌードグレージュ</t>
  </si>
  <si>
    <t>ECL0035ヌードグレージュ</t>
  </si>
  <si>
    <t>ECL0037</t>
  </si>
  <si>
    <t>ECL0037ヌードグレージュ</t>
  </si>
  <si>
    <t>ヌードベージュ</t>
  </si>
  <si>
    <t>ECL0035ヌードベージュ</t>
  </si>
  <si>
    <t>ECL0037ヌードベージュ</t>
  </si>
  <si>
    <t>ECL0006</t>
  </si>
  <si>
    <t>アクアブラウン</t>
  </si>
  <si>
    <t>ECL0006アクアブラウン</t>
  </si>
  <si>
    <t>アクアブラック</t>
  </si>
  <si>
    <t>ECL0006アクアブラック</t>
  </si>
  <si>
    <t>ブラック</t>
  </si>
  <si>
    <t>イナズマピンク</t>
  </si>
  <si>
    <t>ECL0006イナズマピンク</t>
  </si>
  <si>
    <t>こっぺぱん</t>
  </si>
  <si>
    <t>ECL0006こっぺぱん</t>
  </si>
  <si>
    <t>ブラウン,ベージュ</t>
  </si>
  <si>
    <t>ECL0066</t>
  </si>
  <si>
    <t>ECL0066こっぺぱん</t>
  </si>
  <si>
    <t>シラタマブラウン</t>
  </si>
  <si>
    <t>ECL0006シラタマブラウン</t>
  </si>
  <si>
    <t>ECL0066シラタマブラウン</t>
  </si>
  <si>
    <t>パウダー</t>
  </si>
  <si>
    <t>ECL0006パウダー</t>
  </si>
  <si>
    <t>ひよこベージュ</t>
  </si>
  <si>
    <t>ECL0066ひよこベージュ</t>
  </si>
  <si>
    <t>ピンクグレープ</t>
  </si>
  <si>
    <t>ECL0006ピンクグレープ</t>
  </si>
  <si>
    <t>ピンク,ベージュ</t>
  </si>
  <si>
    <t>ECL0066ピンクグレープ</t>
  </si>
  <si>
    <t>フワトログレージュ</t>
  </si>
  <si>
    <t>ECL0006フワトログレージュ</t>
  </si>
  <si>
    <t>マシュマロ</t>
  </si>
  <si>
    <t>ECL0006マシュマロ</t>
  </si>
  <si>
    <t>ミズタマブラック</t>
  </si>
  <si>
    <t>ECL0066ミズタマブラック</t>
  </si>
  <si>
    <t>ECL0027</t>
  </si>
  <si>
    <t>オレンジアーモンド</t>
  </si>
  <si>
    <t>ECL0027オレンジアーモンド</t>
  </si>
  <si>
    <t>15.0mm</t>
  </si>
  <si>
    <t>14.6mm</t>
  </si>
  <si>
    <t>ECL0041</t>
  </si>
  <si>
    <t>ECL0041オレンジアーモンド</t>
  </si>
  <si>
    <t>ECL0038</t>
  </si>
  <si>
    <t>チョコクロ</t>
  </si>
  <si>
    <t>ECL0038チョコクロ</t>
  </si>
  <si>
    <t>ブラウン、ブラック</t>
  </si>
  <si>
    <t>13.4mm</t>
  </si>
  <si>
    <t>ホイップクリーム</t>
  </si>
  <si>
    <t>ECL0038ホイップクリーム</t>
  </si>
  <si>
    <t>モアブラック</t>
  </si>
  <si>
    <t>ECL0027モアブラック</t>
  </si>
  <si>
    <t>ECL0045</t>
  </si>
  <si>
    <t>おもち</t>
  </si>
  <si>
    <t>ECL0045おもち</t>
  </si>
  <si>
    <t>クリームコフレ</t>
  </si>
  <si>
    <t>ECL0020クリームコフレ</t>
  </si>
  <si>
    <t>コーヒーコフレ</t>
  </si>
  <si>
    <t>ECL0020コーヒーコフレ</t>
  </si>
  <si>
    <t>ベージュコフレ</t>
  </si>
  <si>
    <t>ECL0020ベージュコフレ</t>
  </si>
  <si>
    <t>ECL0082ちびこっぺぱん</t>
  </si>
  <si>
    <t>13.2mm</t>
  </si>
  <si>
    <t>ECL0083ちびこっぺぱん</t>
  </si>
  <si>
    <t>ECL0069</t>
  </si>
  <si>
    <t>アッシュブラック</t>
  </si>
  <si>
    <t>ECL0069アッシュブラック</t>
  </si>
  <si>
    <t>ウォーターグレー</t>
  </si>
  <si>
    <t>ECL0069ウォーターグレー</t>
  </si>
  <si>
    <t>ECL0080</t>
  </si>
  <si>
    <t>シュガードーナツ</t>
  </si>
  <si>
    <t>ECL0080シュガードーナツ</t>
  </si>
  <si>
    <t>ECL0073</t>
  </si>
  <si>
    <t>ゼリーベア</t>
  </si>
  <si>
    <t>ECL0073ゼリーベア</t>
  </si>
  <si>
    <t>ゼリーモカ</t>
  </si>
  <si>
    <t>ECL0073ゼリーモカ</t>
  </si>
  <si>
    <t>ノーティーブラウン</t>
  </si>
  <si>
    <t>ECL0069ノーティーブラウン</t>
  </si>
  <si>
    <t>ECL0068</t>
  </si>
  <si>
    <t>アイクローゼット ジャンボ</t>
  </si>
  <si>
    <t>でかこっぺぱん</t>
  </si>
  <si>
    <t>ECL0068でかこっぺぱん</t>
  </si>
  <si>
    <t>14.4mm</t>
  </si>
  <si>
    <t>ECL0077</t>
  </si>
  <si>
    <t>ECL0077でかこっぺぱん</t>
  </si>
  <si>
    <t>でかセサミ</t>
  </si>
  <si>
    <t>ECL0068でかセサミ</t>
  </si>
  <si>
    <t>ECL0077でかセサミ</t>
  </si>
  <si>
    <t>でかデココ</t>
  </si>
  <si>
    <t>ECL0068でかデココ</t>
  </si>
  <si>
    <t>でかバター</t>
  </si>
  <si>
    <t>ECL0068でかバター</t>
  </si>
  <si>
    <t>でかフロマージュ</t>
  </si>
  <si>
    <t>ECL0068でかフロマージュ</t>
  </si>
  <si>
    <t>ECL0077でかフロマージュ</t>
  </si>
  <si>
    <t>でかマシュマロ</t>
  </si>
  <si>
    <t>ECL0068でかマシュマロ</t>
  </si>
  <si>
    <t>ECL0077でかマシュマロ</t>
  </si>
  <si>
    <t>でかラディッシュ</t>
  </si>
  <si>
    <t>ECL0068でかラディッシュ</t>
  </si>
  <si>
    <t>グレー,ブルー</t>
  </si>
  <si>
    <t>ECL0077でかラディッシュ</t>
  </si>
  <si>
    <t>HK0016</t>
  </si>
  <si>
    <t>ハニーキス</t>
  </si>
  <si>
    <t>ちゅるんキャンディチョコグレー</t>
  </si>
  <si>
    <t>HK0016ちゅるんキャンディチョコグレー</t>
  </si>
  <si>
    <t>ブラウン,グレー</t>
  </si>
  <si>
    <t>HK0017</t>
  </si>
  <si>
    <t>HK0017ちゅるんキャンディチョコグレー</t>
  </si>
  <si>
    <t>ちゅるんキャンディレッド</t>
  </si>
  <si>
    <t>HK0016ちゅるんキャンディレッド</t>
  </si>
  <si>
    <t>レッド</t>
  </si>
  <si>
    <t>HK0017ちゅるんキャンディレッド</t>
  </si>
  <si>
    <t>HK0011</t>
  </si>
  <si>
    <t>ちゅるんアップル</t>
  </si>
  <si>
    <t>HK0011ちゅるんアップル</t>
  </si>
  <si>
    <t>13.6mm</t>
  </si>
  <si>
    <t>ちゅるんキャットグレー</t>
  </si>
  <si>
    <t>HK0011ちゅるんキャットグレー</t>
  </si>
  <si>
    <t>ちゅるんグレー</t>
  </si>
  <si>
    <t>HK0011ちゅるんグレー</t>
  </si>
  <si>
    <t>HK0003</t>
  </si>
  <si>
    <t>HK0003ちゅるんグレー</t>
  </si>
  <si>
    <t>ちゅるんシュガーベージュ</t>
  </si>
  <si>
    <t>ちゅるんチョコグレー</t>
  </si>
  <si>
    <t>HK0011ちゅるんチョコグレー</t>
  </si>
  <si>
    <t>HK0003ちゅるんチョコグレー</t>
  </si>
  <si>
    <t>ちゅるんパープル</t>
  </si>
  <si>
    <t>HK0011ちゅるんパープル</t>
  </si>
  <si>
    <t>ちゅるんピンク</t>
  </si>
  <si>
    <t>HK0011ちゅるんピンク</t>
  </si>
  <si>
    <t>HK0003ちゅるんピンク</t>
  </si>
  <si>
    <t>ちゅるんブラウン</t>
  </si>
  <si>
    <t>HK0011ちゅるんブラウン</t>
  </si>
  <si>
    <t>HK0003ちゅるんブラウン</t>
  </si>
  <si>
    <t>ちゅるんブラック</t>
  </si>
  <si>
    <t>HK0011ちゅるんブラック</t>
  </si>
  <si>
    <t>HK0003ちゅるんブラック</t>
  </si>
  <si>
    <t>ちゅるんブルー</t>
  </si>
  <si>
    <t>HK0011ちゅるんブルー</t>
  </si>
  <si>
    <t>ちゅるんベージュ</t>
  </si>
  <si>
    <t>HK0011ちゅるんベージュ</t>
  </si>
  <si>
    <t>ちゅるんポップグレー</t>
  </si>
  <si>
    <t>HK0011ちゅるんポップグレー</t>
  </si>
  <si>
    <t>HK0003ちゅるんポップグレー</t>
  </si>
  <si>
    <t>ちゅるんポップピンク</t>
  </si>
  <si>
    <t>HK0011ちゅるんポップピンク</t>
  </si>
  <si>
    <t>HK0003ちゅるんポップピンク</t>
  </si>
  <si>
    <t>ちゅるんミストパープル</t>
  </si>
  <si>
    <t>HK0011ちゅるんミストパープル</t>
  </si>
  <si>
    <t>ちゅるんミツバチ</t>
  </si>
  <si>
    <t>HK0011ちゅるんミツバチ</t>
  </si>
  <si>
    <t>ちゅるんミルクパール</t>
  </si>
  <si>
    <t>HK0011ちゅるんミルクパール</t>
  </si>
  <si>
    <t>ちゅるんリングベリー</t>
  </si>
  <si>
    <t>HK0011ちゅるんリングベリー</t>
  </si>
  <si>
    <t>ちゅるんレッド</t>
  </si>
  <si>
    <t>HK0011ちゅるんレッド</t>
  </si>
  <si>
    <t>ピュアココア</t>
  </si>
  <si>
    <t>HK0003ピュアココア</t>
  </si>
  <si>
    <t>HD0035</t>
  </si>
  <si>
    <t>ハニードロップス</t>
  </si>
  <si>
    <t>ピンクミステリア</t>
  </si>
  <si>
    <t>HD0035ピンクミステリア</t>
  </si>
  <si>
    <t>ピンク,パープル</t>
  </si>
  <si>
    <t>メルセピア</t>
  </si>
  <si>
    <t>HD0035メルセピア</t>
  </si>
  <si>
    <t>13.9mm</t>
  </si>
  <si>
    <t>HD0037</t>
  </si>
  <si>
    <t>HD0037メルセピア</t>
  </si>
  <si>
    <t>メルブランカ</t>
  </si>
  <si>
    <t>メルプリン</t>
  </si>
  <si>
    <t>HD0035メルプリン</t>
  </si>
  <si>
    <t>HD0037メルプリン</t>
  </si>
  <si>
    <t>メルリウム</t>
  </si>
  <si>
    <t>HD0022</t>
  </si>
  <si>
    <t>うるつやピンク</t>
  </si>
  <si>
    <t>HD0022うるつやピンク</t>
  </si>
  <si>
    <t>うるつやブラウン</t>
  </si>
  <si>
    <t>HD0022うるつやブラウン</t>
  </si>
  <si>
    <t>HD0023</t>
  </si>
  <si>
    <t>HD0023うるつやブラウン</t>
  </si>
  <si>
    <t>うるつやベージュ</t>
  </si>
  <si>
    <t>HD0022うるつやベージュ</t>
  </si>
  <si>
    <t>ベージュ,グレー</t>
  </si>
  <si>
    <t>HD0023うるつやベージュ</t>
  </si>
  <si>
    <t>カフェミスト</t>
  </si>
  <si>
    <t>HD0022カフェミスト</t>
  </si>
  <si>
    <t>グレー,</t>
  </si>
  <si>
    <t>すけつやジェリー</t>
  </si>
  <si>
    <t>HD0022すけつやジェリー</t>
  </si>
  <si>
    <t>HD0023すけつやジェリー</t>
  </si>
  <si>
    <t>セピア</t>
  </si>
  <si>
    <t>HD0022セピア</t>
  </si>
  <si>
    <t>HD0023セピア</t>
  </si>
  <si>
    <t>セピアグレージュ</t>
  </si>
  <si>
    <t>HD0022セピアグレージュ</t>
  </si>
  <si>
    <t>HD0023セピアグレージュ</t>
  </si>
  <si>
    <t>セピアピンク</t>
  </si>
  <si>
    <t>HD0022セピアピンク</t>
  </si>
  <si>
    <t>HD0023セピアピンク</t>
  </si>
  <si>
    <t>セピアブルー</t>
  </si>
  <si>
    <t>HD0022セピアブルー</t>
  </si>
  <si>
    <t>HD0023セピアブルー</t>
  </si>
  <si>
    <t>チョコモカ</t>
  </si>
  <si>
    <t>HD0022チョコモカ</t>
  </si>
  <si>
    <t>ブラウン,ブラック</t>
  </si>
  <si>
    <t>HD0023チョコモカ</t>
  </si>
  <si>
    <t>ピコブラウン</t>
  </si>
  <si>
    <t>HD0022ピコブラウン</t>
  </si>
  <si>
    <t>ベビーブラウン</t>
  </si>
  <si>
    <t>HD0022ベビーブラウン</t>
  </si>
  <si>
    <t>ベビーベージュ</t>
  </si>
  <si>
    <t>HD0022ベビーベージュ</t>
  </si>
  <si>
    <t>メロウショコラ</t>
  </si>
  <si>
    <t>HD0022メロウショコラ</t>
  </si>
  <si>
    <t>HD0023メロウショコラ</t>
  </si>
  <si>
    <t>メロウピンク</t>
  </si>
  <si>
    <t>HD0022メロウピンク</t>
  </si>
  <si>
    <t>ブラウン,ピンク</t>
  </si>
  <si>
    <t>ももブルージュ</t>
  </si>
  <si>
    <t>HD0022ももブルージュ</t>
  </si>
  <si>
    <t>グレー,ネイビー,ブルー</t>
  </si>
  <si>
    <t>BA0001</t>
  </si>
  <si>
    <t>バブリス</t>
  </si>
  <si>
    <t>アメリーブラウン</t>
  </si>
  <si>
    <t>BA0001アメリーブラウン</t>
  </si>
  <si>
    <t>ダーリーグレージュ</t>
  </si>
  <si>
    <t>BA0001ダーリーグレージュ</t>
  </si>
  <si>
    <t>ダーリーベージュ</t>
  </si>
  <si>
    <t>BA0001ダーリーベージュ</t>
  </si>
  <si>
    <t>ルナリーグレー</t>
  </si>
  <si>
    <t>BA0001ルナリーグレー</t>
  </si>
  <si>
    <t>AEL0001</t>
  </si>
  <si>
    <t>アイエクリプス</t>
  </si>
  <si>
    <t>グレムーン</t>
  </si>
  <si>
    <t>AEL0001グレムーン</t>
  </si>
  <si>
    <t>AEL0003</t>
  </si>
  <si>
    <t>AEL0003グレムーン</t>
  </si>
  <si>
    <t>AEL0002</t>
  </si>
  <si>
    <t>サターン</t>
  </si>
  <si>
    <t>AEL0002サターン</t>
  </si>
  <si>
    <t>14.1mm</t>
  </si>
  <si>
    <t>ブラムーン</t>
  </si>
  <si>
    <t>AEL0002ブラムーン</t>
  </si>
  <si>
    <t>ブルムーン</t>
  </si>
  <si>
    <t>AEL0001ブルムーン</t>
  </si>
  <si>
    <t>ライトムーン</t>
  </si>
  <si>
    <t>AEL0001ライトムーン</t>
  </si>
  <si>
    <t>MIU0007</t>
  </si>
  <si>
    <t>ミューム</t>
  </si>
  <si>
    <t>コークブラウン</t>
  </si>
  <si>
    <t>MIU0007コークブラウン</t>
  </si>
  <si>
    <t>13.3mm</t>
  </si>
  <si>
    <t>ソーダボム</t>
  </si>
  <si>
    <t>MIU0007ソーダボム</t>
  </si>
  <si>
    <t>ティアティント</t>
  </si>
  <si>
    <t>モアクラゲ</t>
  </si>
  <si>
    <t>MIU0007モアクラゲ</t>
  </si>
  <si>
    <t>MIU0009</t>
  </si>
  <si>
    <t>MIU0009モアクラゲ</t>
  </si>
  <si>
    <t>リフレイン</t>
  </si>
  <si>
    <t>MIU0001</t>
  </si>
  <si>
    <t>くらげ</t>
  </si>
  <si>
    <t>MIU0001くらげ</t>
  </si>
  <si>
    <t>MIU0005</t>
  </si>
  <si>
    <t>MIU0005くらげ</t>
  </si>
  <si>
    <t>シェルラッコ</t>
  </si>
  <si>
    <t>MIU0001シェルラッコ</t>
  </si>
  <si>
    <t>MIU0005シェルラッコ</t>
  </si>
  <si>
    <t>トーンアップモカ</t>
  </si>
  <si>
    <t>MIU0001トーンアップモカ</t>
  </si>
  <si>
    <t>MIU0005トーンアップモカ</t>
  </si>
  <si>
    <t>ペルシアングラス</t>
  </si>
  <si>
    <t>MIU0001ペルシアングラス</t>
  </si>
  <si>
    <t>ゆかり</t>
  </si>
  <si>
    <t>MIU0001ゆかり</t>
  </si>
  <si>
    <t>MIU0002</t>
  </si>
  <si>
    <t>プリズムストーン</t>
  </si>
  <si>
    <t>MIU0002プリズムストーン</t>
  </si>
  <si>
    <t>ボンボン</t>
  </si>
  <si>
    <t>MIU0002ボンボン</t>
  </si>
  <si>
    <t>リンクティント</t>
  </si>
  <si>
    <t>AMU0001</t>
  </si>
  <si>
    <t>アミュリー</t>
  </si>
  <si>
    <t>テディボア</t>
  </si>
  <si>
    <t>AMU0001テディボア</t>
  </si>
  <si>
    <t>トフィークラウン</t>
  </si>
  <si>
    <t>AMU0001トフィークラウン</t>
  </si>
  <si>
    <t>ブランデーメリィ</t>
  </si>
  <si>
    <t>AMU0001ブランデーメリィ</t>
  </si>
  <si>
    <t>ミュウグリス</t>
  </si>
  <si>
    <t>AMU0001ミュウグリス</t>
  </si>
  <si>
    <t>RAI0001</t>
  </si>
  <si>
    <t>レイン</t>
  </si>
  <si>
    <t>アジサイ</t>
  </si>
  <si>
    <t>RAI0001アジサイ</t>
  </si>
  <si>
    <t>ブルー,パープル</t>
  </si>
  <si>
    <t>RAI0002</t>
  </si>
  <si>
    <t>RAI0002アジサイ</t>
  </si>
  <si>
    <t>シベリアンオリーブ</t>
  </si>
  <si>
    <t>RAI0001シベリアンオリーブ</t>
  </si>
  <si>
    <t>オリーブ,グリーン</t>
  </si>
  <si>
    <t>シベリアングレー</t>
  </si>
  <si>
    <t>RAI0001シベリアングレー</t>
  </si>
  <si>
    <t>シベリアンブルー</t>
  </si>
  <si>
    <t>RAI0001シベリアンブルー</t>
  </si>
  <si>
    <t>ドールグレー</t>
  </si>
  <si>
    <t>RAI0001ドールグレー</t>
  </si>
  <si>
    <t>RAI0002ドールグレー</t>
  </si>
  <si>
    <t>ネモフィラ</t>
  </si>
  <si>
    <t>RAI0001ネモフィラ</t>
  </si>
  <si>
    <t>RAI0002ネモフィラ</t>
  </si>
  <si>
    <t>リリーグレージュ</t>
  </si>
  <si>
    <t>RAI0001リリーグレージュ</t>
  </si>
  <si>
    <t>ブルー,グレー</t>
  </si>
  <si>
    <t>リリーラテ</t>
  </si>
  <si>
    <t>RAI0001リリーラテ</t>
  </si>
  <si>
    <t>ベージュ,ヘーゼル</t>
  </si>
  <si>
    <t>VG0002</t>
  </si>
  <si>
    <t>ビクトリアガーデン</t>
  </si>
  <si>
    <t>スプライトグレー</t>
  </si>
  <si>
    <t>VG0002スプライトグレー</t>
  </si>
  <si>
    <t>チーキーベア</t>
  </si>
  <si>
    <t>VG0002チーキーベア</t>
  </si>
  <si>
    <t>VG0001</t>
  </si>
  <si>
    <t>チョコレートブラウン</t>
  </si>
  <si>
    <t>VG0001チョコレートブラウン</t>
  </si>
  <si>
    <t>ディップピンク</t>
  </si>
  <si>
    <t>VG0002ディップピンク</t>
  </si>
  <si>
    <t>バニラベージュ</t>
  </si>
  <si>
    <t>VG0002バニラベージュ</t>
  </si>
  <si>
    <t>ブレイジーグレー</t>
  </si>
  <si>
    <t>ブレイジーベージュ</t>
  </si>
  <si>
    <t>ヘーゼルクラッシュ</t>
  </si>
  <si>
    <t>VG0001ヘーゼルクラッシュ</t>
  </si>
  <si>
    <t>ヘーゼル</t>
  </si>
  <si>
    <t>RFL0001</t>
  </si>
  <si>
    <t>レフィネライト</t>
  </si>
  <si>
    <t>アリスクラウディ</t>
  </si>
  <si>
    <t>RFL0001アリスクラウディ</t>
  </si>
  <si>
    <t>ブルー,グレー,ネイビー</t>
  </si>
  <si>
    <t>クリムゾンルビー</t>
  </si>
  <si>
    <t>RFL0001クリムゾンルビー</t>
  </si>
  <si>
    <t>ピンク,レッド</t>
  </si>
  <si>
    <t>シトラスクォーツ</t>
  </si>
  <si>
    <t>RFL0001シトラスクォーツ</t>
  </si>
  <si>
    <t>イエロー</t>
  </si>
  <si>
    <t>バイオレットラピス</t>
  </si>
  <si>
    <t>RFL0001バイオレットラピス</t>
  </si>
  <si>
    <t>ヨーロピアンアクア</t>
  </si>
  <si>
    <t>RFL0001ヨーロピアンアクア</t>
  </si>
  <si>
    <t>グリーン,ブルー</t>
  </si>
  <si>
    <t>ラズベリームーン</t>
  </si>
  <si>
    <t>RFL0001ラズベリームーン</t>
  </si>
  <si>
    <t>ルシエルエメラルド</t>
  </si>
  <si>
    <t>RFL0001ルシエルエメラルド</t>
  </si>
  <si>
    <t>MCL0001</t>
  </si>
  <si>
    <t>ミークレール</t>
  </si>
  <si>
    <t>すっぴんブラウン</t>
  </si>
  <si>
    <t>MCL0001すっぴんブラウン</t>
  </si>
  <si>
    <t>MCL0002</t>
  </si>
  <si>
    <t>あざとブラウン</t>
  </si>
  <si>
    <t>MCL0002あざとブラウン</t>
  </si>
  <si>
    <t>かまってグレー</t>
  </si>
  <si>
    <t>MCL0002かまってグレー</t>
  </si>
  <si>
    <t>なまいきブラック</t>
  </si>
  <si>
    <t>MCL0002なまいきブラック</t>
  </si>
  <si>
    <t>わがままピンク</t>
  </si>
  <si>
    <t>MCL0002わがままピンク</t>
  </si>
  <si>
    <t>MCL0003</t>
  </si>
  <si>
    <t>クルムグレー</t>
  </si>
  <si>
    <t>MCL0003クルムグレー</t>
  </si>
  <si>
    <t>14.8mm</t>
  </si>
  <si>
    <t>ドールブラウン</t>
  </si>
  <si>
    <t>MCL0003ドールブラウン</t>
  </si>
  <si>
    <t>14.3mm</t>
  </si>
  <si>
    <t>パンプキンブラウン</t>
  </si>
  <si>
    <t>MCL0003パンプキンブラウン</t>
  </si>
  <si>
    <t>GEN0001</t>
  </si>
  <si>
    <t>ジェニスアイ</t>
  </si>
  <si>
    <t>ヴィーナスブラウン</t>
  </si>
  <si>
    <t>GEN0001ヴィーナスブラウン</t>
  </si>
  <si>
    <t>ジュピターヘーゼル</t>
  </si>
  <si>
    <t>GEN0001ジュピターヘーゼル</t>
  </si>
  <si>
    <t>マーキュリーグレージュ</t>
  </si>
  <si>
    <t>GEN0001マーキュリーグレージュ</t>
  </si>
  <si>
    <t>DS0001</t>
  </si>
  <si>
    <t>ダスティティー</t>
  </si>
  <si>
    <t>依存ピンク</t>
  </si>
  <si>
    <t>DS0001依存ピンク</t>
  </si>
  <si>
    <t>DS0002</t>
  </si>
  <si>
    <t>狂愛ブラウン</t>
  </si>
  <si>
    <t>DS0002狂愛ブラウン</t>
  </si>
  <si>
    <t>煩悩ブルー</t>
  </si>
  <si>
    <t>DS0001煩悩ブルー</t>
  </si>
  <si>
    <t>欲望グレー</t>
  </si>
  <si>
    <t>DS0002欲望グレー</t>
  </si>
  <si>
    <t>PM0001</t>
  </si>
  <si>
    <t>プリズメル</t>
  </si>
  <si>
    <t>アイスオリーブ</t>
  </si>
  <si>
    <t>PM0001アイスオリーブ</t>
  </si>
  <si>
    <t>オリーブ</t>
  </si>
  <si>
    <t>ウォータードロップ</t>
  </si>
  <si>
    <t>PM0001ウォータードロップ</t>
  </si>
  <si>
    <t>グレー,ベージュ,ブルー</t>
  </si>
  <si>
    <t>キャンディピンク</t>
  </si>
  <si>
    <t>PM0001キャンディピンク</t>
  </si>
  <si>
    <t>コットングレージュ</t>
  </si>
  <si>
    <t>PM0001コットングレージュ</t>
  </si>
  <si>
    <t>シュガーグレー</t>
  </si>
  <si>
    <t>PM0001シュガーグレー</t>
  </si>
  <si>
    <t>シロップベージュ</t>
  </si>
  <si>
    <t>PM0001シロップベージュ</t>
  </si>
  <si>
    <t>ミルクブラウン</t>
  </si>
  <si>
    <t>PM0001ミルクブラウン</t>
  </si>
  <si>
    <t>ECC0001</t>
  </si>
  <si>
    <t>アイシクル</t>
  </si>
  <si>
    <t>ウィンター</t>
  </si>
  <si>
    <t>ECC0001ウィンター</t>
  </si>
  <si>
    <t>12.5mm</t>
  </si>
  <si>
    <t>トワイライト</t>
  </si>
  <si>
    <t>ECC0001トワイライト</t>
  </si>
  <si>
    <t>ノクターナル</t>
  </si>
  <si>
    <t>ECC0001ノクターナル</t>
  </si>
  <si>
    <t>グレー,ブラウン</t>
  </si>
  <si>
    <t>ブラウンネージュ</t>
  </si>
  <si>
    <t>ECC0001ブラウンネージュ</t>
  </si>
  <si>
    <t>ポラリス</t>
  </si>
  <si>
    <t>ECC0001ポラリス</t>
  </si>
  <si>
    <t>GE0001</t>
  </si>
  <si>
    <t>グリム</t>
  </si>
  <si>
    <t>クリームベージュパレット</t>
  </si>
  <si>
    <t>GE0001クリームベージュパレット</t>
  </si>
  <si>
    <t>マロンブラウンパレット</t>
  </si>
  <si>
    <t>GE0001マロンブラウンパレット</t>
  </si>
  <si>
    <t>ミルキーグレーパレット</t>
  </si>
  <si>
    <t>GE0001ミルキーグレーパレット</t>
  </si>
  <si>
    <t>EDN0001</t>
  </si>
  <si>
    <t>エドナ</t>
  </si>
  <si>
    <t>あじさいラベンダー</t>
  </si>
  <si>
    <t>EDN0001あじさいラベンダー</t>
  </si>
  <si>
    <t>サークルオブもみじ</t>
  </si>
  <si>
    <t>EDN0001サークルオブもみじ</t>
  </si>
  <si>
    <t>むぎひのき</t>
  </si>
  <si>
    <t>EDN0001むぎひのき</t>
  </si>
  <si>
    <t>もものみピンク</t>
  </si>
  <si>
    <t>EDN0001もものみピンク</t>
  </si>
  <si>
    <t>ゆけむりパール</t>
  </si>
  <si>
    <t>EDN0001ゆけむりパール</t>
  </si>
  <si>
    <t>OL0001</t>
  </si>
  <si>
    <t>オーレンズ</t>
  </si>
  <si>
    <t>エンディング オリーブ</t>
  </si>
  <si>
    <t>OL0001オリーブ</t>
  </si>
  <si>
    <t>エンディング グレー</t>
  </si>
  <si>
    <t>OL0001グレー</t>
  </si>
  <si>
    <t>OL0002</t>
  </si>
  <si>
    <t>グローイ アッシュグレー</t>
  </si>
  <si>
    <t>OL0002アッシュグレー</t>
  </si>
  <si>
    <t>13.1mm</t>
  </si>
  <si>
    <t>グローイ サファイアブルー</t>
  </si>
  <si>
    <t>OL0002サファイアブルー</t>
  </si>
  <si>
    <t>グローイ ブラウン</t>
  </si>
  <si>
    <t>OL0002ブラウン</t>
  </si>
  <si>
    <t>使用不可絵文字→❤❄︎🤭ദ്ദിᴗ🤍❄️ദ്ദിᴗ</t>
  </si>
  <si>
    <t>print</t>
  </si>
  <si>
    <t>発注数
-10.00/-9.00/-8.00/-6.00は12枚、
それ以外は8枚</t>
  </si>
  <si>
    <t>ランキングコーナーに入れるもの
サムネのみ12cm×12cmで印刷 / 商品カード＋6枚</t>
  </si>
  <si>
    <t>商品カード総発注数</t>
  </si>
  <si>
    <t>〇２　12枚</t>
  </si>
  <si>
    <t>asbk</t>
  </si>
  <si>
    <t>https://drive.google.com/file/d/1RbX4XOX4tu3Oef5vpQ8fuZIN_8hbZZse/view?usp=drive_link</t>
  </si>
  <si>
    <t>https://drive.google.com/file/d/1OPMSDq-lr9lcsti_hXR5x001oBN0yow_/view?usp=drivesdk</t>
  </si>
  <si>
    <t>https://drive.google.com/drive/folders/1prLvOWLv8SUY7aG55OHNW4f8lJwSqT1v</t>
  </si>
  <si>
    <t>https://drive.google.com/drive/folders/1rMzXn15DPQxhjFUfWA5sL7QgQpsajXqE</t>
  </si>
  <si>
    <t>小さめ透明感黒コン♡
シリコンだからつけ心地も神！</t>
  </si>
  <si>
    <t>wtgr</t>
  </si>
  <si>
    <t>https://drive.google.com/file/d/1U37lzNcU93cmlXxdC7fV-aij-cKNzsay/view?usp=drive_link</t>
  </si>
  <si>
    <t>https://drive.google.com/file/d/1HzQb_j2fMXTLPgohbm6J1EyPjkzkbtPl/view?usp=drivesdk</t>
  </si>
  <si>
    <t>https://drive.google.com/drive/folders/1xNotmxAXTR_yB6ZO272uqBRYUF89B_P7</t>
  </si>
  <si>
    <t>https://drive.google.com/drive/folders/15UZlcpdpRbsRn98gQpK9_IEc-eqB8UxQ</t>
  </si>
  <si>
    <t>水まとってる?!ってくらい透明感爆発！
男性にもオススメ</t>
  </si>
  <si>
    <t>nubr</t>
  </si>
  <si>
    <t>モイスト,UVカット,シリコーンハイドロゲル素材,10</t>
  </si>
  <si>
    <t>https://drive.google.com/file/d/1uG3ruxGkxBhHegyJmmv9eZrl-OkvdMu1/view?usp=drive_link</t>
  </si>
  <si>
    <t>https://drive.google.com/file/d/1egmx8Hm6hbhWcw-9JqNheE4CcPFx6yD-/view?usp=drivesdk</t>
  </si>
  <si>
    <t>https://drive.google.com/drive/folders/1C3daI41HKTW2Fa1G5tnpQGVBGVQq1BN7</t>
  </si>
  <si>
    <t>https://drive.google.com/drive/folders/1SNyrkvcm6J1WScaKde9sFl7tIrxdCfmk</t>
  </si>
  <si>
    <t>シリコンでつけ心地抜群！
ナチュラルに奥目解消♡</t>
  </si>
  <si>
    <t>sgdn</t>
  </si>
  <si>
    <t>https://drive.google.com/file/d/1tld5IwmcXnwf2d62uQ7aHW8KiE06n8Ji/view?usp=drivesdk</t>
  </si>
  <si>
    <t>https://drive.google.com/file/d/1tMh-x2bHA2Ues90wyOnDy-2KmXHolXMl/view?usp=drivesdk</t>
  </si>
  <si>
    <t>https://drive.google.com/drive/folders/1KatXaiG6rTyXZN68kZzGJJB1KGZjTuTE</t>
  </si>
  <si>
    <t>https://drive.google.com/drive/folders/1HDNvc8_s4N46ztj8vTRKKH3gjMnThyKM</t>
  </si>
  <si>
    <t>ナチュラルすぎず派手すぎない！
キラキラな目になれる✨️</t>
  </si>
  <si>
    <t>jlb</t>
  </si>
  <si>
    <t>https://drive.google.com/file/d/1dpt59GaHcNNItwXHpaQ8qaG6xffkN-N5/view?usp=drive_link</t>
  </si>
  <si>
    <t>https://drive.google.com/file/d/1lMJWMv71Djx0TfuFX6zmB0unufWq-2qM/view?usp=drivesdk</t>
  </si>
  <si>
    <t>https://drive.google.com/drive/folders/1Ss7iSJLp1INO2vGkGWGKnQEX1imH__az</t>
  </si>
  <si>
    <t>https://drive.google.com/drive/folders/1HM1FwaqKwAXEuZNmCXe_62UaRQ7ATFgQ</t>
  </si>
  <si>
    <t>じゅわじゅわデザインのダークブラウン！
唯一無二のかわいさ♡</t>
  </si>
  <si>
    <t>jlmc</t>
  </si>
  <si>
    <t>モイスト,UVカット,シリコーンハイドロゲル素材,9</t>
  </si>
  <si>
    <t>https://drive.google.com/file/d/1GR_5aW_bk7XMkmacmXf5x5S9guqKTE1W/view?usp=drive_link</t>
  </si>
  <si>
    <t>https://drive.google.com/file/d/1q6Gv_tcsr5O_xZ0Ue3gjXkoIv4Wu2e2T/view?usp=drivesdk</t>
  </si>
  <si>
    <t>https://drive.google.com/drive/folders/1yDeyDHpNx5XDFrCZUy_0McKC8w_X_nB6</t>
  </si>
  <si>
    <t>https://drive.google.com/drive/folders/13jkQlxKyVGhu5Edv6apEzHNC4jFYW5GR</t>
  </si>
  <si>
    <t>大きめだけど裸眼に馴染むからバレにくい！</t>
  </si>
  <si>
    <t>〇　6枚</t>
  </si>
  <si>
    <t>gch</t>
  </si>
  <si>
    <t>モイスト,UVカット,8</t>
  </si>
  <si>
    <t>モイスト,UVカット</t>
  </si>
  <si>
    <t>https://drive.google.com/file/d/1OAfpSS0io3EQo6vepqdhjv6GNIfP3wA8/view?usp=drivesdk</t>
  </si>
  <si>
    <t>https://drive.google.com/file/d/1y0K7RRPL4_8YX-n3qVLHZ5cp6wwCc-JQ/view?usp=drivesdk</t>
  </si>
  <si>
    <t>https://drive.google.com/drive/folders/1ItxtDmL-pispXx6CIp_h96PhhsfyqXcB</t>
  </si>
  <si>
    <t>https://drive.google.com/drive/folders/1tnpv_L8uUPxjUNz9b4DDfH3LPs_d04iR</t>
  </si>
  <si>
    <t>くりっと盛れる甘々カラコン♡
アイドルちゃんのメイクレシピでも話題に！</t>
  </si>
  <si>
    <t>新色</t>
  </si>
  <si>
    <t>10</t>
  </si>
  <si>
    <t>https://drive.google.com/file/d/1utZlibD7NX3t7sbrtFX-aQe4lEPuohHH/view?usp=drive_link</t>
  </si>
  <si>
    <t>https://drive.google.com/drive/folders/1XA2ZXRPs2QdKPJSg20h6BoyrupFdYegX?usp=drive_link</t>
  </si>
  <si>
    <t>https://drive.google.com/drive/folders/1LAxyklcUDeA1w8_omaTIjRSVfOZRlTO4?usp=drive_link</t>
  </si>
  <si>
    <t>高発色なのにうるっとしたおめめになれる！
メンカラ紫のオタクはコレ♡</t>
  </si>
  <si>
    <t>cbg</t>
  </si>
  <si>
    <t>UVカット,8</t>
  </si>
  <si>
    <t>https://drive.google.com/file/d/1AtmQv58abmu91w4rBRIhqGSZTVxIQTYe/view?usp=drivesdk</t>
  </si>
  <si>
    <t>https://drive.google.com/file/d/1MmQh02KEI7aYKwASRaRL9RglBkJ36naH/view?usp=drivesdk</t>
  </si>
  <si>
    <t>https://drive.google.com/drive/folders/1JWCb92F0Qz6GYiCZMwSlGfgWJ4V7lRN2</t>
  </si>
  <si>
    <t>https://drive.google.com/drive/folders/1JsiAb29ZoSuM_4Uo0DqSLUD8bQu3b2XM</t>
  </si>
  <si>
    <t>バレない系カラコンはここから始まってます！
ちょっと大きめで盛れる♪</t>
  </si>
  <si>
    <t>cbgcl</t>
  </si>
  <si>
    <t>https://drive.google.com/file/d/15WyrXeU_9TSfB9yeDVnn5PtcvfaG9aHT/view?usp=drivesdk</t>
  </si>
  <si>
    <t>https://drive.google.com/file/d/109GdhuCqGatOHrOjchz4x364B7n6Utg0/view?usp=drivesdk</t>
  </si>
  <si>
    <t>https://drive.google.com/drive/folders/1HYUdBKevTxI-_1Xq9SMy_lDM5NLT14as</t>
  </si>
  <si>
    <t>https://drive.google.com/drive/folders/1A3tlAZ3LWuj0p7UNT2GKTvP3xCDlTprX</t>
  </si>
  <si>
    <t>血色感がでる透明感ベージュ♡</t>
  </si>
  <si>
    <t>stim</t>
  </si>
  <si>
    <t>https://drive.google.com/file/d/1RuCirXxviTbsejBV0f4P04OKr9VHijKT/view?usp=drivesdk</t>
  </si>
  <si>
    <t>https://drive.google.com/file/d/1z3QzU2h2agS1q5YGFE259TA3bobMP-by/view?usp=drivesdk</t>
  </si>
  <si>
    <t>https://drive.google.com/drive/folders/1q1kEW3uUZqMX-107pc_Bx-lUaoM2NYgP</t>
  </si>
  <si>
    <t>https://drive.google.com/drive/folders/1xLc7qnhIPK4aJ-X7CWib79HIafRnyEnn</t>
  </si>
  <si>
    <t>じゅわっとラベンダー激かわ♡
他にない唯一無二♡</t>
  </si>
  <si>
    <t>szk</t>
  </si>
  <si>
    <t>https://drive.google.com/file/d/1KOTLw0PpAV5Irlye54XcGd0gIwmu_T4T/view?usp=drivesdk</t>
  </si>
  <si>
    <t>https://drive.google.com/file/d/1kqDplU5TPJT99KJompjQnqU90m11vNMz/view?usp=drivesdk</t>
  </si>
  <si>
    <t>https://drive.google.com/drive/folders/1mT-JU4nJkZDrRch1pKmvI2RLyUHggP6O</t>
  </si>
  <si>
    <t>https://drive.google.com/drive/folders/1_53Sj-1AaBSRXFSRIFaTB0t5H-5nIq7W</t>
  </si>
  <si>
    <t>着けるだけで光が宿るから
一瞬であか抜け完了できる💚</t>
  </si>
  <si>
    <t>cmag</t>
  </si>
  <si>
    <t>https://drive.google.com/file/d/1jHN0Uqtkg-x6mVoqFlphwwl0_1EX6j1y/view?usp=drivesdk</t>
  </si>
  <si>
    <t>https://drive.google.com/file/d/1vhiVuuoPgQSWF06_M_ELlLy-VaH5i3iV/view?usp=drivesdk</t>
  </si>
  <si>
    <t>https://drive.google.com/drive/folders/1kCyM_i8Dex5mzinv-pHYOFFeAsc8Dh8m</t>
  </si>
  <si>
    <t>https://drive.google.com/drive/folders/1fX_aXGTrstueaR8zW_la2TEhe9jiw9Mj</t>
  </si>
  <si>
    <t>青みグレーで甘え上手な
ネコちゃんお目々になれる😻</t>
  </si>
  <si>
    <t>chbg</t>
  </si>
  <si>
    <t>https://drive.google.com/file/d/1AhDvzWZGFgy-Vcay9jsYVKkafKGcE4F7/view?usp=drivesdk</t>
  </si>
  <si>
    <t>https://drive.google.com/file/d/1cLupFMcMxm5enaEXfpJJOp6HlrjiEG7u/view?usp=drivesdk</t>
  </si>
  <si>
    <t>https://drive.google.com/drive/folders/1g6q9pVKoXwYIiJ9ncXL4yNDhBOV38xXL</t>
  </si>
  <si>
    <t>https://drive.google.com/drive/folders/1aKm_0NLIaVlNXylwsFkfL6wegDyVPXfn</t>
  </si>
  <si>
    <t>無敵のくりくりお目目になれる！
ツヤ感ダークベージュ</t>
  </si>
  <si>
    <t>sc</t>
  </si>
  <si>
    <t>https://drive.google.com/file/d/1wH4pcc5SFs0TI_4ZHf9aaY7GbUGfJSoV/view?usp=drivesdk</t>
  </si>
  <si>
    <t>https://drive.google.com/file/d/1hINf3Yi86C8NMz08oOwUndPtEXEzf0Wh/view?usp=drivesdk</t>
  </si>
  <si>
    <t>https://drive.google.com/drive/folders/1Bd5TkIrjcmQaJZCQsbX2fVLzmvLNbF0d</t>
  </si>
  <si>
    <t>https://drive.google.com/drive/folders/1zRYUuyYvvJsWCpFtcoCHyI-aShPa9gSM</t>
  </si>
  <si>
    <t>くりくりのナチュ盛れカラコン！
校則ゆるめなら学校も😉</t>
  </si>
  <si>
    <t>https://drive.google.com/file/d/1Enoo0-K0oxLE16DyFZLXHdIcv8QFJt1O/view?usp=sharing</t>
  </si>
  <si>
    <t>https://drive.google.com/drive/folders/1UQaPyAGYkoWjmvf21SyLJRix51drydOa?usp=drive_link</t>
  </si>
  <si>
    <t>https://drive.google.com/drive/folders/1nKkIoFYWkv3EqhU7JRHvih_s5caY-X5U?usp=drive_link</t>
  </si>
  <si>
    <t>サブカル系に激推ししたい！
映えまくる高発色ブルー</t>
  </si>
  <si>
    <t>pnbg</t>
  </si>
  <si>
    <t>https://drive.google.com/file/d/10CR2DQUu697ykufDulxBKbkOprfCKQg5/view?usp=drivesdk</t>
  </si>
  <si>
    <t>https://drive.google.com/file/d/1q3NbJuwfUYU2z5odax5fx0TZ7FwbIUDI/view?usp=drivesdk</t>
  </si>
  <si>
    <t>https://drive.google.com/drive/folders/1K8QbjudnvXTJ43yIYBiJSGPRLr8SdxOV</t>
  </si>
  <si>
    <t>https://drive.google.com/drive/folders/1y6XHfkMrBeh_aHjlNoLdObbcjbqQTT1R</t>
  </si>
  <si>
    <t>高発色ブラウンベージュ！
くっきりフチでちゅるっと盛れる♡</t>
  </si>
  <si>
    <t>hoppe</t>
  </si>
  <si>
    <t>https://drive.google.com/file/d/1EgUd9cpZSWa1CmbMSG3wOT_3qBee8Vxo/view?usp=drivesdk</t>
  </si>
  <si>
    <t>https://drive.google.com/file/d/14d1CQ2-vKPeGZfI9JuSTap9Mlq2YhiBl/view?usp=drivesdk</t>
  </si>
  <si>
    <t>https://drive.google.com/drive/folders/1ZchOUSnheUFHrdHH44wvqzh3n7tTz08z</t>
  </si>
  <si>
    <t>https://drive.google.com/drive/folders/1EfTKtKZ4lbb-c5_yvB6nn6BPI9AhEyqM</t>
  </si>
  <si>
    <t>赤ちゃんのほっぺみたいな優しいピンク💗
いろんな髪色と相性良い👍️</t>
  </si>
  <si>
    <t>hlgr</t>
  </si>
  <si>
    <t>https://drive.google.com/file/d/1QPHDLL9ui6f3_2GcXoi7P35znQ_l9HOj/view?usp=drivesdk</t>
  </si>
  <si>
    <t>https://drive.google.com/file/d/1UjRS0w9gE9R5LPLCB6mmfkr6Ll5LOzBX/view?usp=drivesdk</t>
  </si>
  <si>
    <t>https://drive.google.com/drive/folders/1bQhv5ZVw3c525ha7BAldT73u1F-2MQU9</t>
  </si>
  <si>
    <t>https://drive.google.com/drive/folders/1WYbwpzcHbawRi7j3iJkzZ46FhjWfGLMM</t>
  </si>
  <si>
    <t>透明感爆誕！細フチのちゅるちゅるグレー</t>
  </si>
  <si>
    <t>hlbr</t>
  </si>
  <si>
    <t>https://drive.google.com/file/d/1tzTulNHXMiDMazR-m_PqTiRRxIc5nH18/view?usp=drivesdk</t>
  </si>
  <si>
    <t>https://drive.google.com/file/d/12-uNI5iQaFMD1rClXX8wiS0B3dzRBSIy/view?usp=drivesdk</t>
  </si>
  <si>
    <t>https://drive.google.com/drive/folders/1VNOU1ZG-h-M0HWy1_iEXGBMDMYVwl0U1</t>
  </si>
  <si>
    <t>https://drive.google.com/drive/folders/1InfNtEEgITwwQYTiUqDBQ71l7vmVSwtX</t>
  </si>
  <si>
    <t>万能細フチブラウン♡
目薬さしたてみたいな
ちゅるちゅる感がたまらん…</t>
  </si>
  <si>
    <t>hlbe</t>
  </si>
  <si>
    <t>https://drive.google.com/file/d/1FsI7csXMvSxJQJyrE_K2gOZclVXz6rou/view?usp=drivesdk</t>
  </si>
  <si>
    <t>https://drive.google.com/file/d/1KDHeFYuMHJ8JAMOWmE53RhAneYNLGfwJ/view?usp=drivesdk</t>
  </si>
  <si>
    <t>https://drive.google.com/drive/folders/1S4UgSs7AbtEWj9sV3kRL5Xp1rx15qOyv</t>
  </si>
  <si>
    <t>https://drive.google.com/drive/folders/1UaTTDUKqTAY627sAWyVHm_2KS7Nj14Ym</t>
  </si>
  <si>
    <t>ちゅるんと透明感たっぷり♡
奥目さんにもおすすめ！</t>
  </si>
  <si>
    <t>〇４　24枚</t>
  </si>
  <si>
    <t>マカロニベージュ</t>
  </si>
  <si>
    <t>https://drive.google.com/file/d/1gvv-9bnb0OU-hwNkDCm-m7Rvip0L0_ML/view?usp=drive_link</t>
  </si>
  <si>
    <t>https://drive.google.com/drive/folders/1NSImfTAPDnxUO5FtJ5JwXUN1VqVGgCpC?usp=drive_link</t>
  </si>
  <si>
    <t>https://drive.google.com/drive/folders/1HCMxn_E6lYg0koMtJFORC0z5h27o1yzJ?usp=drive_link</t>
  </si>
  <si>
    <t>ふわふわミルキーなベージュが可愛すぎる♡
黒目さんでもしっかり発色◎</t>
  </si>
  <si>
    <t>mzm</t>
  </si>
  <si>
    <t>https://drive.google.com/file/d/1dlVRGHjJdbNspw3YVYUkSoJhbrU01SOP/view?usp=drivesdk</t>
  </si>
  <si>
    <t>https://drive.google.com/file/d/1Gg6QodZjq9RXHQzpPbAk3wHJwJMxU6c6/view?usp=drivesdk</t>
  </si>
  <si>
    <t>https://drive.google.com/drive/folders/1Ide-RAeNRTddGw52VTEqutmaysvnOevP</t>
  </si>
  <si>
    <t>https://drive.google.com/drive/folders/1-z6ZCRP0l8C4y8ixxG7EoGAiAUyDSZRc</t>
  </si>
  <si>
    <t>じゅわふわ透明感、これは儚い美少女の目。</t>
  </si>
  <si>
    <t>mtbg</t>
  </si>
  <si>
    <t>https://drive.google.com/file/d/1ygo0Lm-kpHCYPFDVrdS9NQPpHpqbrIJB/view?usp=drivesdk</t>
  </si>
  <si>
    <t>https://drive.google.com/file/d/1_wuUSW3CxdhNMCpAtx7xKGxLov6Auym3/view?usp=drivesdk</t>
  </si>
  <si>
    <t>https://drive.google.com/drive/folders/1Ttl2x43a9PI1Qt82gq7QwHxrB48YgJSd</t>
  </si>
  <si>
    <t>https://drive.google.com/drive/folders/1HN4KpeVl-Cb4kEO7kpavKN5CDOI3HxtS</t>
  </si>
  <si>
    <t>高発色グレーで最強写真盛れ📷️
暗い場所でも盛れる！</t>
  </si>
  <si>
    <t>mmb</t>
  </si>
  <si>
    <t>度なしのみ取扱い</t>
  </si>
  <si>
    <t>https://drive.google.com/file/d/1p4G8z6KYW5B-HIjFo5F6t4Y9p6OGU0FT/view?usp=drivesdk</t>
  </si>
  <si>
    <t>https://drive.google.com/file/d/1lVuckEQ5IsyC6Qdd_5J8Tb_hptd8nrW_/view?usp=drivesdk</t>
  </si>
  <si>
    <t>https://drive.google.com/drive/folders/1wnMsw93slOuTEEvAUUwBPe5JgulxQYSb</t>
  </si>
  <si>
    <t>https://drive.google.com/drive/folders/1D3QpePZMZGVUwncg5_vHoo0V1mkigxK3</t>
  </si>
  <si>
    <t>寒色ちゅるんで甘くてうるうる顔になれる♡</t>
  </si>
  <si>
    <t>https://drive.google.com/file/d/1nobN6UA3z2RC5K-pGM-qZQIYhHgJnDx1/view?usp=drivesdk</t>
  </si>
  <si>
    <t>https://drive.google.com/file/d/19PzPwV0xZVtTmpAsg-470tn5EdO8Mb5g/view?usp=drivesdk</t>
  </si>
  <si>
    <t>https://drive.google.com/drive/folders/1Z5q1nNQnskEi5mEZW_uhAR8E2hq9Hq44</t>
  </si>
  <si>
    <t>https://drive.google.com/drive/folders/1_x9ru-GJwNJqwLShsDB3HcSbQFn5hXai</t>
  </si>
  <si>
    <t>モイスト,UVカット,10</t>
  </si>
  <si>
    <t>https://drive.google.com/file/d/1iYPxe6RFIutlXQgCdF4zQmJMHdbmqc_2/view?usp=drivesdk</t>
  </si>
  <si>
    <t>https://drive.google.com/file/d/1v6ztEWPsS3xbYdjimg1QyJs7xRjBZe1P/view?usp=drivesdk</t>
  </si>
  <si>
    <t>https://drive.google.com/drive/folders/1IpKiDXAQQdkUP-OYDLEBvW60RKt_Hrxm</t>
  </si>
  <si>
    <t>https://drive.google.com/drive/folders/1ZcGzo7SN08LOmQWJJZoD9npdzHRW5iOt</t>
  </si>
  <si>
    <t>https://drive.google.com/file/d/12MGkY-frdkMZLg7oOiRWvx6DdN6VmlyA/view?usp=drivesdk</t>
  </si>
  <si>
    <t>https://drive.google.com/file/d/1fGcjsTbJbpSBk8_HXavA7bjuloEc2sbT/view?usp=drivesdk</t>
  </si>
  <si>
    <t>https://drive.google.com/drive/folders/1e_MZPyc1MA0j57N3C3phDhFkGmJ60ilk</t>
  </si>
  <si>
    <t>https://drive.google.com/drive/folders/1S9BgwgTciEtGZ5qIH3dTChxHFmXRahgD</t>
  </si>
  <si>
    <t>https://drive.google.com/file/d/13PL_FAPhoSVWm_m_K2dxT8OL6tK8ig97/view?usp=drivesdk</t>
  </si>
  <si>
    <t>https://drive.google.com/file/d/1ujBesQxMc9v8Lx9MO79hHUhongINf7Pd/view?usp=drivesdk</t>
  </si>
  <si>
    <t>https://drive.google.com/drive/folders/1T-fbnjytLoEOUGIqxYrqE_Ge5cta0UhF</t>
  </si>
  <si>
    <t>https://drive.google.com/drive/folders/1REilGWw-1OM8tSLbM2tAf0ZyXoJLT_53</t>
  </si>
  <si>
    <t>https://drive.google.com/file/d/1VxWyjn2DPNwutXwc4Heq3ugcWFGKPpPg/view?usp=drivesdk</t>
  </si>
  <si>
    <t>https://drive.google.com/file/d/1fWOvBnkkWPRjyA4IEcHoPzm5ptsAGhEt/view?usp=drivesdk</t>
  </si>
  <si>
    <t>https://drive.google.com/drive/folders/180T5TRhdQoKe9C-6m_KxdyTXfnXLJ-XW</t>
  </si>
  <si>
    <t>https://drive.google.com/drive/folders/1v-P4OB21hDmeeQlrDkgRScjHyIYm12HI</t>
  </si>
  <si>
    <t>cmlt</t>
  </si>
  <si>
    <t>https://drive.google.com/file/d/1rDXoXpruXp8JMBKz0A5vHZWnY0qvhzO6/view?usp=drivesdk</t>
  </si>
  <si>
    <t>https://drive.google.com/file/d/1DxH7-34z0Uv8ywX6QsEXDYtkzsUHNpld/view?usp=drivesdk</t>
  </si>
  <si>
    <t>https://drive.google.com/drive/folders/1ezMRjstExW3tBLavPkZqMpzRT-vCz_Qe</t>
  </si>
  <si>
    <t>https://drive.google.com/drive/folders/1IOTdf4cWlpJ6b2aW5VAarJOtJwaMln0U</t>
  </si>
  <si>
    <t>この絶妙ベージュ発色
&amp;ぷるちゅる感は沼すぎる…</t>
  </si>
  <si>
    <t>https://drive.google.com/file/d/1yUXDmVsg9hBsICpWv-BjBsOwmLpDFA9r/view?usp=drivesdk</t>
  </si>
  <si>
    <t>https://drive.google.com/file/d/1oh-YVA9T_RqbcU7NfxC1ulIlbU1OMVUI/view?usp=drivesdk</t>
  </si>
  <si>
    <t>https://drive.google.com/drive/folders/1NAROr4SGrGwBFLRljOxrHxPrGCXVKLib</t>
  </si>
  <si>
    <t>https://drive.google.com/drive/folders/1rC0GioiIH5uArRYZMeh-UHsxqolpfmN2</t>
  </si>
  <si>
    <t>https://drive.google.com/file/d/1GxiNRTcLjuK6J4sSw7CnONVBRcmin5hg/view?usp=drivesdk</t>
  </si>
  <si>
    <t>https://drive.google.com/file/d/1qv2j3RzjW61U7PdmANcoTvI-MOwP3Nke/view?usp=drivesdk</t>
  </si>
  <si>
    <t>https://drive.google.com/drive/folders/1Yl-eajBwQ8p2Me_X_tyPaNo_Ffl4yHKx</t>
  </si>
  <si>
    <t>https://drive.google.com/drive/folders/1wKvpGqvLahhm2on-Y4AmiMA_0dv9Ami3</t>
  </si>
  <si>
    <t>くりくりのナチュ盛れカラコン！
校則ゆるめなら学校も♡</t>
  </si>
  <si>
    <t>https://drive.google.com/file/d/14qOdfStzxNvxhhFi1_M9brzseej5eAe8/view?usp=drivesdk</t>
  </si>
  <si>
    <t>https://drive.google.com/file/d/1l_Na6WaBtndEnZHcHadX4Oaa57vRbXiM/view?usp=drivesdk</t>
  </si>
  <si>
    <t>https://drive.google.com/drive/folders/12_Fo3wA8YZFD_pKgloKSXMzDtnOVooPF</t>
  </si>
  <si>
    <t>https://drive.google.com/drive/folders/1LHqSY-AnrMieSxToq5I4DRRS56ZOVh1x</t>
  </si>
  <si>
    <t>https://drive.google.com/file/d/1wy8ESmnC1VLbkmsn-GF1Eb2hJ28zsZih/view?usp=drivesdk</t>
  </si>
  <si>
    <t>https://drive.google.com/file/d/190lYDzaqNnbHHuIS3fO_ni_VBeWLp0F3/view?usp=drivesdk</t>
  </si>
  <si>
    <t>https://drive.google.com/drive/folders/18AqXVol0YGgxClhhVKJkWZhxPW_7I6sl</t>
  </si>
  <si>
    <t>https://drive.google.com/drive/folders/1k_SkzNrcUJVUzBkXCx4kRRGQztAoWhqT</t>
  </si>
  <si>
    <t>https://drive.google.com/file/d/1YCWz4BSRmW-Eie7DL74ielX2kYmohxCA/view?usp=drivesdk</t>
  </si>
  <si>
    <t>https://drive.google.com/file/d/1ae4EU3kLNxAv7DSsgQOrjwz4r0xz6YMT/view?usp=drivesdk</t>
  </si>
  <si>
    <t>https://drive.google.com/drive/folders/1XU3Fa9fEZj5zyrULvhGqC59kHA_Y7zsl</t>
  </si>
  <si>
    <t>https://drive.google.com/drive/folders/1uccELUdGoZf7AW0TA0DkA34ftzrzvbhz</t>
  </si>
  <si>
    <t>https://drive.google.com/file/d/1Nf_u9kCpAdPjxGwNG7nVL4GzitKhyBJj/view?usp=drivesdk</t>
  </si>
  <si>
    <t>https://drive.google.com/file/d/1-cnbTis9uwCJmmzMhAGsOSgxhhXB__Cc/view?usp=drivesdk</t>
  </si>
  <si>
    <t>https://drive.google.com/drive/folders/17aHkaChaxTJZvoSTOH9LVzmK5yyhK791</t>
  </si>
  <si>
    <t>https://drive.google.com/drive/folders/1772dWPCaya-nJj53NZWX2gaQCbF7s0HR</t>
  </si>
  <si>
    <t>https://drive.google.com/file/d/1zejzvkzHyqACvGlG_P07H5gzELz1Ok8N/view?usp=drivesdk</t>
  </si>
  <si>
    <t>https://drive.google.com/file/d/1odPGxd91d00x606Ooe5OpEwxQvaHCSzs/view?usp=drivesdk</t>
  </si>
  <si>
    <t>https://drive.google.com/drive/folders/1_SmV92tOExs-T2o4bWlWwpE6QvIbH3Kq</t>
  </si>
  <si>
    <t>https://drive.google.com/drive/folders/15zARU9NdStJth7cAP7HmB2wNX8LCzVz-</t>
  </si>
  <si>
    <t>https://drive.google.com/file/d/1630pt9w6Ql-433lVOc86a7RcJc_YGd_k/view?usp=drivesdk</t>
  </si>
  <si>
    <t>https://drive.google.com/file/d/1MrGvRMliLDGkcymoQNViNx2evvabIiRv/view?usp=drivesdk</t>
  </si>
  <si>
    <t>https://drive.google.com/drive/folders/1K3dZXt5jn3Ed1Tq_0NEIpJYOq90FtDeO</t>
  </si>
  <si>
    <t>https://drive.google.com/drive/folders/11aWpeouv0woa08VBppXHV-6aRCxGa94W</t>
  </si>
  <si>
    <t>https://drive.google.com/file/d/19oQqIYuDzhPs70qs5WpMzDn_GMf2ko6E/view?usp=drivesdk</t>
  </si>
  <si>
    <t>https://drive.google.com/file/d/18a3rkvswc26wdLfFnb-ko4sn-57NA8rg/view?usp=drivesdk</t>
  </si>
  <si>
    <t>https://drive.google.com/drive/folders/1KmZ-vvQuOuY6VyRkip9eYJFX4i8ZFRi6</t>
  </si>
  <si>
    <t>https://drive.google.com/drive/folders/1aIW3gCGE8oWMbQ2EkamYqkA41FKu7Whl</t>
  </si>
  <si>
    <t>rsbg</t>
  </si>
  <si>
    <t>https://drive.google.com/file/d/1RBWplJ30uSxWCVVa6o2EOJWOe6MleIlI/view?usp=drivesdk</t>
  </si>
  <si>
    <t>https://drive.google.com/file/d/1l1tJXLPo_R4ClCd5JhFesn3V1Yn96rKM/view?usp=drivesdk</t>
  </si>
  <si>
    <t>https://drive.google.com/drive/folders/1wJgAs69ZkGgTrYFjrNy24DXfWGG1Bo7J</t>
  </si>
  <si>
    <t>https://drive.google.com/drive/folders/1WTlXqtOWSTRjX1knX1ihUqJ4SPgrES6s</t>
  </si>
  <si>
    <t>ぽわっと血色感がアップするので
すっぴんでも盛れる♡</t>
  </si>
  <si>
    <t>aqbr</t>
  </si>
  <si>
    <t>https://drive.google.com/file/d/14HcaBA2atFhbyBThZwhkQ7a85K-jz4Y7/view?usp=drivesdk</t>
  </si>
  <si>
    <t>https://drive.google.com/file/d/1RFB930O4SsJaWAmj_LZd67X6QGVDafRp/view?usp=drivesdk</t>
  </si>
  <si>
    <t>https://drive.google.com/drive/folders/19YL-8l67Gs86R0yM98Mg89gB6dDM5amZ</t>
  </si>
  <si>
    <t>https://drive.google.com/drive/folders/1MDH4npgI8WV1jih6gvtfvbWPVJHbYQjs</t>
  </si>
  <si>
    <t>王道のシンプルカラコンだから
カラコンが浮くとか絶対ない！</t>
  </si>
  <si>
    <t>aqbk</t>
  </si>
  <si>
    <t>モイスト,UVカット,6</t>
  </si>
  <si>
    <t>https://drive.google.com/file/d/1wWQgiCJlVKR2pAJ93S3DXFd6LrLa-NjI/view?usp=drivesdk</t>
  </si>
  <si>
    <t>https://drive.google.com/file/d/1JWKiIBTHDLNDP5yRUHmykUokH0pwcJSS/view?usp=drivesdk</t>
  </si>
  <si>
    <t>https://drive.google.com/drive/folders/1ytILwoQBV8_gSiioA15WWHH4VfHEG3Xc</t>
  </si>
  <si>
    <t>https://drive.google.com/drive/folders/1r9InalkncXnmeNJbi6vuLbKeJqycmE93</t>
  </si>
  <si>
    <t>ちょっと大きくてちょっとくりっと♡
全部ちょうどいい🎶</t>
  </si>
  <si>
    <t>izp</t>
  </si>
  <si>
    <t>https://drive.google.com/file/d/1YyySvndqnNCg0pMS-2g0X9e7jYeVGQjI/view?usp=drivesdk</t>
  </si>
  <si>
    <t>https://drive.google.com/file/d/1BV2sVPR-M_CBIZPtEvbMLh67QZqqXrmF/view?usp=drivesdk</t>
  </si>
  <si>
    <t>https://drive.google.com/drive/folders/1Oo1gS9QRMe3mbxjUs6HKwfqnaSRu_C7v</t>
  </si>
  <si>
    <t>https://drive.google.com/drive/folders/1vSbiqidRV-F9cI657JpKimDFUjpB2Bso</t>
  </si>
  <si>
    <t>高発色×透明感♡ふわふわピンクが沼</t>
  </si>
  <si>
    <t>cppn</t>
  </si>
  <si>
    <t>https://drive.google.com/file/d/1LAwcDeEFtOtIJ6qfpfO-IXoH6Wv_dyxv/view?usp=drivesdk</t>
  </si>
  <si>
    <t>https://drive.google.com/file/d/11M_K_ejYo0KOYCoJom2BV7VWynkINrIn/view?usp=drivesdk</t>
  </si>
  <si>
    <t>https://drive.google.com/drive/folders/1v33sxeGUcIQCsU0Z8gN3lBShOD1cjWBR</t>
  </si>
  <si>
    <t>https://drive.google.com/drive/folders/1btlAHYwbiHE8RdfpYojUYfKMAl0AyXqe</t>
  </si>
  <si>
    <t>主張は強くないのに確かに盛れる、
極細フチブラウン💗</t>
  </si>
  <si>
    <t>sibr</t>
  </si>
  <si>
    <t>https://drive.google.com/file/d/1eukyTr2W6nGsCvoPnliTvW_hhYtoj2Cc/view?usp=drivesdk</t>
  </si>
  <si>
    <t>https://drive.google.com/file/d/1wFYGMT_QZir8uD6VjfkAAOJKokTVg_zq/view?usp=drivesdk</t>
  </si>
  <si>
    <t>https://drive.google.com/drive/folders/1IK8BXsJOUlze-HXSnrcPFRD7djdLhGZM</t>
  </si>
  <si>
    <t>https://drive.google.com/drive/folders/1fy7q3UvZ3uLxu8qXqH4H9Ik8m7yuh_l-</t>
  </si>
  <si>
    <t>シンプルなのに抜け感エグい！
黒目でも発色&amp;馴染み◎</t>
  </si>
  <si>
    <t>pwd</t>
  </si>
  <si>
    <t>https://drive.google.com/file/d/1Eq2XM_FtxBrFtteHjHWj4iN6Z6-Rme5-/view?usp=drivesdk</t>
  </si>
  <si>
    <t>https://drive.google.com/file/d/1bgECE7Iwg7ucFLGneRpyGojbK_KJsLAr/view?usp=drivesdk</t>
  </si>
  <si>
    <t>https://drive.google.com/drive/folders/1lTKeGi5BI32Ijyzc1FKVUE6wmvHZq_1A</t>
  </si>
  <si>
    <t>https://drive.google.com/drive/folders/1Gd8TY1RAjtddLUNa9QnwAiAIfn4XaCCL</t>
  </si>
  <si>
    <t>圧倒的に白くてまじで雪！奥目でも優勝～</t>
  </si>
  <si>
    <t>pigp</t>
  </si>
  <si>
    <t>https://drive.google.com/file/d/1bqAB-K1A0G3xsALkAL3_kJjJSJhqLs2A/view?usp=drivesdk</t>
  </si>
  <si>
    <t>https://drive.google.com/file/d/13TOToKoH9bjviYHEO5qfbJK2f12SJwVU/view?usp=drivesdk</t>
  </si>
  <si>
    <t>https://drive.google.com/drive/folders/1NqqrqBAki_o3CTxqMJF-r2xzAcEzL6cP</t>
  </si>
  <si>
    <t>https://drive.google.com/drive/folders/1v61yFLQfQ2Kluc6UDeed3e2KymaX7udD</t>
  </si>
  <si>
    <t>高嶺の花みたいな爆モテお姉さんになれるよ💋</t>
  </si>
  <si>
    <t>fwgg</t>
  </si>
  <si>
    <t>https://drive.google.com/file/d/19Jm_xaanxGdecdfEvY_B9BC3Ig6qM5Q1/view?usp=drivesdk</t>
  </si>
  <si>
    <t>https://drive.google.com/file/d/17RsuuwrYRR5QAOOBkOfw0ewhrBxtwEWs/view?usp=drivesdk</t>
  </si>
  <si>
    <t>https://drive.google.com/drive/folders/1L86ZoyoYsfqvNuLSf9DQKGESEkktP07C</t>
  </si>
  <si>
    <t>https://drive.google.com/drive/folders/16s15cThNH0oDGvkqGs4dy2a6zk_4VsEu</t>
  </si>
  <si>
    <t>ふわっふわの甘めグレージュ♡
ドールフェイスになれます</t>
  </si>
  <si>
    <t>mcml</t>
  </si>
  <si>
    <t>https://drive.google.com/file/d/1HR4dM6hDPf5WLdYAMqr3rlID7nUHaI5n/view?usp=drivesdk</t>
  </si>
  <si>
    <t>https://drive.google.com/file/d/1xaoomrNj3hiv7PgFGLNdSIWWWR6JlzjN/view?usp=drivesdk</t>
  </si>
  <si>
    <t>https://drive.google.com/drive/folders/1EIMmrD3TZn4q7SIotElKtvroN5HOk-V6</t>
  </si>
  <si>
    <t>https://drive.google.com/drive/folders/1p3orY6uWAuUamr25SOw8iPX1jSSqAuZP</t>
  </si>
  <si>
    <t>きゅるきゅるになれるグレージュカラコン</t>
  </si>
  <si>
    <t>https://drive.google.com/file/d/1ITMEaizYskg0Fm_xXQx0OH4dG-exaYsX/view?usp=drivesdk</t>
  </si>
  <si>
    <t>https://drive.google.com/file/d/1rT1yhBjy8QevMRdDC-RRlMd8GJSO8kNk/view?usp=drivesdk</t>
  </si>
  <si>
    <t>https://drive.google.com/drive/folders/1syXb-e_2YhMePzoILlJLL6VE9mfJLPK3</t>
  </si>
  <si>
    <t>https://drive.google.com/drive/folders/1vSH3av2piGWnfGiTfmdtV47IbpkMReel</t>
  </si>
  <si>
    <t>https://drive.google.com/file/d/1LheaOxlB2qxoFoGhO4BBrpDIm4Rv0IKQ/view?usp=drive_link</t>
  </si>
  <si>
    <t>https://drive.google.com/file/d/1uTiG9XcYezn-f8K9J2F_n1eRlgKbrAp6/view?usp=drivesdk</t>
  </si>
  <si>
    <t>https://drive.google.com/drive/folders/1IBF0fXVsQ7Igb6bhXuvLrZzd7fE_h-dc</t>
  </si>
  <si>
    <t>https://drive.google.com/drive/folders/1E9gElrqnrtcVEwvoGTSJZ9OqRSXB1q8h</t>
  </si>
  <si>
    <t>hybe</t>
  </si>
  <si>
    <t>https://drive.google.com/file/d/1L7A0ihJGr0rCmQrGszwDiZHrNRcS7A65/view?usp=drivesdk</t>
  </si>
  <si>
    <t>https://drive.google.com/file/d/1QzTTeUZmDw4564KbdLhB10quiON64rL0/view?usp=drivesdk</t>
  </si>
  <si>
    <t>https://drive.google.com/drive/folders/1_52pYr4PT_IK9Q81y5bISItQ0xQvP4Kn</t>
  </si>
  <si>
    <t>https://drive.google.com/drive/folders/1SdadDct70dbmM4mFPu2Xur5jzsKR6KVj</t>
  </si>
  <si>
    <t>しっかり高発色の黄色いベージュで
真っ黒目でも明るい目元になった！</t>
  </si>
  <si>
    <t>https://drive.google.com/file/d/1DWF5M5UNi5wVVPlRx3xcNnDNBi5K3lvO/view?usp=drivesdk</t>
  </si>
  <si>
    <t>https://drive.google.com/file/d/1JTgTLcWpSv8zXMwgk_wZbFjtl4rR94AG/view?usp=drivesdk</t>
  </si>
  <si>
    <t>https://drive.google.com/drive/folders/1zTfo7q82q4ucgY_cd9rn2Y5VGMR4M7iC</t>
  </si>
  <si>
    <t>https://drive.google.com/drive/folders/1RfhkV1wlQDwsBw9CLzTqB6XcFeaohbg0</t>
  </si>
  <si>
    <t>mzbk</t>
  </si>
  <si>
    <t>https://drive.google.com/file/d/14b93miGfVzL4c2uRbDJAX0mxyntiv7zV/view?usp=drivesdk</t>
  </si>
  <si>
    <t>https://drive.google.com/file/d/1wzZ1p2VFUpUBVz65dvXiB4XMGGCLEjxF/view?usp=drivesdk</t>
  </si>
  <si>
    <t>https://drive.google.com/drive/folders/1DMtrewTkqC5hPwQR_FuUuZ_rECs3Aqrz</t>
  </si>
  <si>
    <t>https://drive.google.com/drive/folders/1vzMdBuuVvRb54sAARiurrRhK8RDietJ1</t>
  </si>
  <si>
    <t>繊細ブラックでうるうるばぶ顔 -20歳</t>
  </si>
  <si>
    <t>cmcf</t>
  </si>
  <si>
    <t>#606c8d</t>
  </si>
  <si>
    <t>https://drive.google.com/file/d/1VIxJ2nkcwu-h_OUT2bjJjQ98qL0p3e41/view?usp=drivesdk</t>
  </si>
  <si>
    <t>https://drive.google.com/file/d/1iwiE4cJYRvAm1RpKjpLEflMPP4Oeuqf1/view?usp=drivesdk</t>
  </si>
  <si>
    <t>https://drive.google.com/drive/folders/1ygdzsY0KU3QJOvLSDlUvxTBlOFs4JpAM</t>
  </si>
  <si>
    <t>https://drive.google.com/drive/folders/1KDCco6Eb8Ie_PLf1ABf4QT2_IC183BPd</t>
  </si>
  <si>
    <t>絶妙に透明感でる。まじバレない。
学生時代につけたかったすぎる(アラサーより)</t>
  </si>
  <si>
    <t>cfcf</t>
  </si>
  <si>
    <t>https://drive.google.com/file/d/11HiM04OA1gKL2PB4sB45_izw0yLD6vvN/view?usp=drivesdk</t>
  </si>
  <si>
    <t>https://drive.google.com/file/d/1nl0fx8ujcDGvFCw19AeXNc4ZOE74zCBb/view?usp=drivesdk</t>
  </si>
  <si>
    <t>https://drive.google.com/drive/folders/1oO5i8ZaBvdtzIdkJ9NEZ4q7DBs9n3XHF</t>
  </si>
  <si>
    <t>https://drive.google.com/drive/folders/1g0l2I9o0lwuVt1sPIh3QgE4_N0gETOi2</t>
  </si>
  <si>
    <t>あの超厳しい先生も
コレなら余裕で突破できる😂</t>
  </si>
  <si>
    <t>brcf</t>
  </si>
  <si>
    <t>https://drive.google.com/file/d/1v00v4Y6ZvIVvbPqskR3JwoQyPsfIhIva/view?usp=drivesdk</t>
  </si>
  <si>
    <t>https://drive.google.com/file/d/1O-kz2cxQadM1SX3odFFlxdtXeS2TOgRy/view?usp=drivesdk</t>
  </si>
  <si>
    <t>https://drive.google.com/drive/folders/1Bgi2jcX7BoddUxkJ6Cnp3cDPiM9XSy0J</t>
  </si>
  <si>
    <t>https://drive.google.com/drive/folders/1QVN0LiBvZ_Wz5bbmF_qbeyF95I6YQfpB</t>
  </si>
  <si>
    <t>先生も上司もみんな騙されちゃうよ～！</t>
  </si>
  <si>
    <t>becf</t>
  </si>
  <si>
    <t>https://drive.google.com/file/d/1nCYZF0oxPPl1kccGgaLNNIVsKF16QuWe/view?usp=drivesdk</t>
  </si>
  <si>
    <t>https://drive.google.com/file/d/1HY8ioIQyIBzKL71kkgL2SvGdmdSzbfAv/view?usp=drivesdk</t>
  </si>
  <si>
    <t>https://drive.google.com/drive/folders/1DmHWwkeXqM9qe0A4qQTxSIHVE6ewa0kN</t>
  </si>
  <si>
    <t>https://drive.google.com/drive/folders/1ctiPksa_FS62a4BXlcpbWBgX3TNq_1QO</t>
  </si>
  <si>
    <t>え？私カラコン着けてないよ！が
ガチで通用する</t>
  </si>
  <si>
    <t>cbgm</t>
  </si>
  <si>
    <t>https://drive.google.com/file/d/12mLIpdH-EgqQKx0mZYHV8XeELmo3NAV4/view?usp=drivesdk</t>
  </si>
  <si>
    <t>https://drive.google.com/file/d/1kX0TvJEn9Z0yXQCApgYOStQk5kjqlSal/view?usp=drivesdk</t>
  </si>
  <si>
    <t>https://drive.google.com/drive/folders/1eLurOs8hLtTqHdICFKayQnp4feGiZ-VR</t>
  </si>
  <si>
    <t>https://drive.google.com/drive/folders/1wJuz9hBdsrrG01CnYX3k14B0PXGTnKty</t>
  </si>
  <si>
    <t>バレたくない人に推し！
超自然に垢抜ける、、、！</t>
  </si>
  <si>
    <t>https://drive.google.com/file/d/1ScTHtzCx2Xqw0nCbrl6tHbe5bv8joMdA/view?usp=drivesdk</t>
  </si>
  <si>
    <t>https://drive.google.com/file/d/1FSG9KRp76wzzwGfLzKmG1FvHYAVL-488/view?usp=drivesdk</t>
  </si>
  <si>
    <t>https://drive.google.com/drive/folders/1gokgxJ9QSqNeXB63VRi3przyMXjJbG_9</t>
  </si>
  <si>
    <t>https://drive.google.com/drive/folders/1T5r3y5j82Ia1uUe8waonx11uwT0eqvKd</t>
  </si>
  <si>
    <t>ndgg</t>
  </si>
  <si>
    <t>https://drive.google.com/file/d/1FgeptJYEzAGCLyjHjmc9Rz8jSTYeGcAV/view?usp=drivesdk</t>
  </si>
  <si>
    <t>https://drive.google.com/file/d/1vHZHB3b8hDgxF2BZ32xwzzzu78ByFRjY/view?usp=drivesdk</t>
  </si>
  <si>
    <t>https://drive.google.com/drive/folders/1Ez8M_qXxehiZj7sLt1SAG_xEDXEOPfWw</t>
  </si>
  <si>
    <t>https://drive.google.com/drive/folders/1wyTh9pTDiabDKs4wdf-8TS-MTLyYnFn-</t>
  </si>
  <si>
    <t>アニョハセヨ～♡
韓ドルっぽ100％カラコン♡</t>
  </si>
  <si>
    <t>ndbg</t>
  </si>
  <si>
    <t>https://drive.google.com/file/d/1rjc6AzuoKUewcVTd27KNvhLhXzDnhszK/view?usp=drivesdk</t>
  </si>
  <si>
    <t>https://drive.google.com/file/d/1pycnSLwte6k2Saon6DX8aQ4kb13686Rs/view?usp=drivesdk</t>
  </si>
  <si>
    <t>https://drive.google.com/drive/folders/1CzFSFJTIjcySmo05sHFfXAxdDopghi6D</t>
  </si>
  <si>
    <t>https://drive.google.com/drive/folders/1sjm5Xsh2CqF1zbCXTszrpSfQiHq_nmDy</t>
  </si>
  <si>
    <t>カラコン全然知らない
彼氏の前ならバレないよ💗</t>
  </si>
  <si>
    <t>https://drive.google.com/file/d/15hbqvR_7FCjZGlQL3-pMaIIc01jULMPu/view?usp=drivesdk</t>
  </si>
  <si>
    <t>https://drive.google.com/file/d/1M22G-F2iCsA4BVK2QAmjl7ZnvuZI5rEC/view?usp=drivesdk</t>
  </si>
  <si>
    <t>https://drive.google.com/drive/folders/1W4ugk_D9zc7stO_BqiUh2A3oaYA4nMQ0</t>
  </si>
  <si>
    <t>https://drive.google.com/drive/folders/1xumw31gtvJf8YKLYZT2e7otyAYPgm_EL</t>
  </si>
  <si>
    <t>https://drive.google.com/file/d/1409vWIX7cyXfMt6mZOyuvQtmrSIjQA52/view?usp=drivesdk</t>
  </si>
  <si>
    <t>https://drive.google.com/file/d/17FgNOplkEX5n87bXtkXOuEPEVlJuQuyA/view?usp=drivesdk</t>
  </si>
  <si>
    <t>https://drive.google.com/drive/folders/1iGCBiGe5_YGfVT-En5j8b4G_mvgRNd8c</t>
  </si>
  <si>
    <t>https://drive.google.com/drive/folders/1gbq6SM797Q8ejuh8T9L4WpitVds9fcE2</t>
  </si>
  <si>
    <t>chc</t>
  </si>
  <si>
    <t>https://drive.google.com/file/d/1Om8-ufmMawB-QC5vFRBvVTY7N4X8QwR-/view?usp=drivesdk</t>
  </si>
  <si>
    <t>https://drive.google.com/file/d/1oN1mgTGpgM0oZw8GfBFtP_bQj2w_QEN-/view?usp=drivesdk</t>
  </si>
  <si>
    <t>https://drive.google.com/drive/folders/13JgY7PWzIX5lDh4YpDt_M3Wq2vyWVeuN</t>
  </si>
  <si>
    <t>https://drive.google.com/drive/folders/1mITSiwpiEHi15qs8mzmR3x0M3gcrj4HC</t>
  </si>
  <si>
    <t>黒すぎないから目が沈まない！
なのにくりってした顔になれる👶</t>
  </si>
  <si>
    <t>wpc</t>
  </si>
  <si>
    <t>https://drive.google.com/file/d/1pFcf0gUdR6gjiV_ztp8gL7TDldUy3cP_/view?usp=drivesdk</t>
  </si>
  <si>
    <t>https://drive.google.com/file/d/1lY3lKpaJvr2Ti01DAJ2dTRXQ_ud_QyXa/view?usp=drivesdk</t>
  </si>
  <si>
    <t>https://drive.google.com/drive/folders/1Po74C3106MZKwH6UFdApi493Ewr6nJ5j</t>
  </si>
  <si>
    <t>https://drive.google.com/drive/folders/1l7g4H5YrF00L5gwffkUIUZYtdkJT9_oB</t>
  </si>
  <si>
    <t>ふんわりトーンアップで
優しげな雰囲気出せちゃう🌼</t>
  </si>
  <si>
    <t>ogam</t>
  </si>
  <si>
    <t>https://drive.google.com/file/d/1lQMWDqywyAoufNc8QruH6cXIXxSMf4fE/view?usp=drivesdk</t>
  </si>
  <si>
    <t>https://drive.google.com/file/d/1nE7x6LLwA2cktExZAKz8WQ-tQumLZqgE/view?usp=drivesdk</t>
  </si>
  <si>
    <t>https://drive.google.com/drive/folders/1oU8kjU1RCQf4uQpuK9RUz0D7BwJFAuQD</t>
  </si>
  <si>
    <t>https://drive.google.com/drive/folders/1qrmQ-JLZbjv52S2ntU9LSUE4Z5rrNZqM</t>
  </si>
  <si>
    <t>光が差し込んだような
キラキラおめめになれます！</t>
  </si>
  <si>
    <t>mrbk</t>
  </si>
  <si>
    <t>https://drive.google.com/file/d/1wTBerEjItZrO0iPh4BYLYF6W5fiY1Wjc/view?usp=drivesdk</t>
  </si>
  <si>
    <t>https://drive.google.com/file/d/1WQBVyVFESccXb-YzIIX3_Lqj299RPLqC/view?usp=drivesdk</t>
  </si>
  <si>
    <t>https://drive.google.com/drive/folders/1_oFkzEOIV7R9qN7DbfTUQ4p5DMG8cpOK</t>
  </si>
  <si>
    <t>https://drive.google.com/drive/folders/1N9VM4JBo_vSRwLVbldoeQpFpJlMrDB7N</t>
  </si>
  <si>
    <t>地雷ちゃんにおすすめ！
でかくて真っ黒な黒コンと言えばコレ</t>
  </si>
  <si>
    <t>https://drive.google.com/file/d/1miJ2V5OKpCNP-4W-__dJq7Rj2wSWI5H9/view?usp=drivesdk</t>
  </si>
  <si>
    <t>https://drive.google.com/file/d/1YtuueyZ6I9203CERp2LTN86Ps_5eHr8g/view?usp=drivesdk</t>
  </si>
  <si>
    <t>https://drive.google.com/drive/folders/1IxV6KBYJq7lbK1nQ4PxOQsfEzsit-cT5</t>
  </si>
  <si>
    <t>https://drive.google.com/drive/folders/1Vgzqe7iIWT2FGaVsKN-6Oz12JS7rq0LW</t>
  </si>
  <si>
    <t>omochi</t>
  </si>
  <si>
    <t>UVカット</t>
  </si>
  <si>
    <t>https://drive.google.com/file/d/1APPjY9qJHItLr2mb6jRhitQRg7RrmqW8/view?usp=drivesdk</t>
  </si>
  <si>
    <t>https://drive.google.com/file/d/1_zrSeHyhVKEHtEwvOfLP0crfQzS37Iq6/view?usp=drivesdk</t>
  </si>
  <si>
    <t>https://drive.google.com/drive/folders/1TLA63Na6myGus2PXi6stwCb1uasGaaMX</t>
  </si>
  <si>
    <t>https://drive.google.com/drive/folders/1KQTsEcu_NoH_b5uFZPuaNJwyuAs8wmfG</t>
  </si>
  <si>
    <t>太ふち全部埋もれて終わったけど
これだけは盛れた👍️</t>
  </si>
  <si>
    <t>dkp</t>
  </si>
  <si>
    <t>https://drive.google.com/file/d/1N3xjMG5xSOrWJ5DRJsffaTET06OPUHZ5/view?usp=drivesdk</t>
  </si>
  <si>
    <t>https://drive.google.com/file/d/14C-5haYs6JV6vxn8ZGFfrFRsujP8COCt/view?usp=drivesdk</t>
  </si>
  <si>
    <t>https://drive.google.com/drive/folders/1d-agi4nSofPPV5-Y9uehKk8X4B2vCTWI</t>
  </si>
  <si>
    <t>https://drive.google.com/drive/folders/1bGmGjrlvt5__lF6RrSQv7pPwawMV0U-Z</t>
  </si>
  <si>
    <t>まるでアイドルみたいな
愛らしいきゅるんとお目々👀♡</t>
  </si>
  <si>
    <t>dsm</t>
  </si>
  <si>
    <t>https://drive.google.com/file/d/1RAvTJAp2AdR1AwluSxHFmZqmDeSlVLNN/view?usp=drivesdk</t>
  </si>
  <si>
    <t>https://drive.google.com/file/d/1uWfnqO3pJ2MQYJmWIQVheupVs-NQo_Zk/view?usp=drivesdk</t>
  </si>
  <si>
    <t>https://drive.google.com/drive/folders/1DXgNq56xQ7SS1BOKUCeucHsE6XmK9DBn</t>
  </si>
  <si>
    <t>https://drive.google.com/drive/folders/1lJGlbgMQSVoZAMkNQyW0WSqhZZeYXuwx</t>
  </si>
  <si>
    <t>青みのある暗めグレー♡紺色っぽさも！
白目もきれいに見える2次効果</t>
  </si>
  <si>
    <t>ddc</t>
  </si>
  <si>
    <t>https://drive.google.com/file/d/1bdV4GfZDx0g1xksyYQp2SdHKgmxMzxod/view?usp=drivesdk</t>
  </si>
  <si>
    <t>https://drive.google.com/file/d/1E79PUKvKKQWOxCvlTR6K6ZZlcUgkiCws/view?usp=drivesdk</t>
  </si>
  <si>
    <t>https://drive.google.com/drive/folders/1YeAr44KFCWfunFx7ng5AXWNyUfRQDcge</t>
  </si>
  <si>
    <t>https://drive.google.com/drive/folders/1CdUPpeIIJT6fEYUEDuQZ0ZVStmA8V4EH</t>
  </si>
  <si>
    <t>ナタデココみたいなぷるっと感、
瞳に宿してみない？</t>
  </si>
  <si>
    <t>dbt</t>
  </si>
  <si>
    <t>https://drive.google.com/file/d/1gDCCysdcIhutdEuVJNyJ5I_45CQ5y1r_/view?usp=drivesdk</t>
  </si>
  <si>
    <t>https://drive.google.com/file/d/1SXFzfqPDLzLkKmoVHRDgwSteGqQ1pdOH/view?usp=drivesdk</t>
  </si>
  <si>
    <t>https://drive.google.com/drive/folders/1dYGPShc7VUXyzZXgZpFpByT7yb9rYqPO</t>
  </si>
  <si>
    <t>https://drive.google.com/drive/folders/19_RbDwx2CwWKnMNs2kzWAuWNevQuwKR3</t>
  </si>
  <si>
    <t>ランダム水光デザインで
目に光が取り込まれる！
細フチベージュでかわいすぎ</t>
  </si>
  <si>
    <t>dfm</t>
  </si>
  <si>
    <t>https://drive.google.com/file/d/1M7xWbVJlU6K7RyI0qRl19EAFcq95u7aT/view?usp=drivesdk</t>
  </si>
  <si>
    <t>https://drive.google.com/file/d/1NJS1ZKDKkFkkCRoL5-e9jXYQz2CbEQuv/view?usp=drivesdk</t>
  </si>
  <si>
    <t>https://drive.google.com/drive/folders/1JJwLpL-5D35HkYqT7EJlZzZqdbRR8MPc</t>
  </si>
  <si>
    <t>https://drive.google.com/drive/folders/1nRydNHDJUs2p5IyEWSOFvwro_3c6GlR9</t>
  </si>
  <si>
    <t>細フチベージュカラコン！
奥目寄りで大きめカラコン好きに激推し！♡</t>
  </si>
  <si>
    <t>dmsml</t>
  </si>
  <si>
    <t>https://drive.google.com/file/d/178_JHjLa8MQf1-khh7qL1-Vq5WvQdsV6/view?usp=drivesdk</t>
  </si>
  <si>
    <t>https://drive.google.com/file/d/17HhhhA0Hhy8_QqYUDMH1XkRPQY6z9_ln/view?usp=drivesdk</t>
  </si>
  <si>
    <t>https://drive.google.com/drive/folders/1wN1ybtq5OVKkEPmw7Ch24C4yXQz6ZJtF</t>
  </si>
  <si>
    <t>https://drive.google.com/drive/folders/1kLIpUcTQS8A2iUsckBtL9etoKCFmlkPn</t>
  </si>
  <si>
    <t>実はコレ本当に可愛い子みんな着けてます....
イエベも余裕なグレージュありがたい！</t>
  </si>
  <si>
    <t>drd</t>
  </si>
  <si>
    <t>https://drive.google.com/file/d/1OkP7UKm0uqP0bgFzJu-226aIa6YZjosA/view?usp=drivesdk</t>
  </si>
  <si>
    <t>https://drive.google.com/file/d/1IPMm2FPFJbejTIoRYFZTAmhu_J4rRHHo/view?usp=drivesdk</t>
  </si>
  <si>
    <t>https://drive.google.com/drive/folders/1mnLG7HVf--qRUcA7sVtXRmzOPKh60401</t>
  </si>
  <si>
    <t>https://drive.google.com/drive/folders/1XMlRqnnqrhTXReK4-2bAJqbdSMUzMSBd</t>
  </si>
  <si>
    <t>絶妙ブルーグレーがお洒落すぎる～！💙
写真盛れも間違いなし！</t>
  </si>
  <si>
    <t>https://drive.google.com/file/d/1TO_pdjOBU0YtiZb0N50o57R8E3cP0XQs/view?usp=drivesdk</t>
  </si>
  <si>
    <t>https://drive.google.com/file/d/12o9NWWYl-XmUcfW4vDkjpvJLqnU_nIJv/view?usp=drivesdk</t>
  </si>
  <si>
    <t>https://drive.google.com/drive/folders/16Oo7E4C6zSB9gmsLYw7haD8iPGkLgRZh</t>
  </si>
  <si>
    <t>https://drive.google.com/drive/folders/1yf4yUVhQ1B9ofN_v9tddWgd0C3wj6pnA</t>
  </si>
  <si>
    <t>https://drive.google.com/file/d/1ybyhJY63a9efPyjr8_oVMlLTDlgcgJOE/view?usp=drivesdk</t>
  </si>
  <si>
    <t>https://drive.google.com/file/d/1qVi55sEUwQRwRybujUaDNPKZPLaai_Lm/view?usp=drivesdk</t>
  </si>
  <si>
    <t>https://drive.google.com/drive/folders/1ItxL7Os49DcUZEqEAgl2rV9Dj3vR5V5f</t>
  </si>
  <si>
    <t>https://drive.google.com/drive/folders/1_xJZNGE24W75J-1B8WqGMt2swGj7xvrF</t>
  </si>
  <si>
    <t>https://drive.google.com/file/d/18tRro-LCRcSTdbgrVvt5nmiELrkDkXhJ/view?usp=drivesdk</t>
  </si>
  <si>
    <t>https://drive.google.com/file/d/1S-y7291kdEj1gcHZg_CQGONvWq3T2bTb/view?usp=drivesdk</t>
  </si>
  <si>
    <t>https://drive.google.com/drive/folders/1jtTQaA5Gw3LcAx_0ghluJAZLa5XrQSl6</t>
  </si>
  <si>
    <t>https://drive.google.com/drive/folders/1zXrqZp1bYafzOv-TCsBE6mUOTJbaTCvZ</t>
  </si>
  <si>
    <t>https://drive.google.com/file/d/1W_N4xzMbZLW9meE3JdgZwTrF_cWaRe2C/view?usp=drivesdk</t>
  </si>
  <si>
    <t>https://drive.google.com/file/d/1pc4c_2JUQ3BX108oNziNJH1k1RwSUV5b/view?usp=drivesdk</t>
  </si>
  <si>
    <t>https://drive.google.com/drive/folders/1Vsgx02hq2jkAM2QRz8iAhiywYXjiDgq6</t>
  </si>
  <si>
    <t>https://drive.google.com/drive/folders/1ImfWnZ62r2FWCYJxBPpRdD09wwLTmk2u</t>
  </si>
  <si>
    <t>https://drive.google.com/file/d/1iEgwT8Rc7w4mP04ZPAUgj8hgLJqyK85x/view?usp=drivesdk</t>
  </si>
  <si>
    <t>https://drive.google.com/file/d/1vdPj6Gpu4bgGPsfd-KB8vmiwY9yJ-sHP/view?usp=drivesdk</t>
  </si>
  <si>
    <t>https://drive.google.com/drive/folders/14vuSv0TloAhxObuylz2vIl-eqaQ8GNmv</t>
  </si>
  <si>
    <t>https://drive.google.com/drive/folders/1k-NkOE5Idklp3ckXhZKLOY2yDtFkE3VW</t>
  </si>
  <si>
    <t>chcdg</t>
  </si>
  <si>
    <t>https://drive.google.com/file/d/1DYRLqThQQ2DYMR4B-wBypRRAZHT-RUKw/view?usp=drivesdk</t>
  </si>
  <si>
    <t>https://drive.google.com/file/d/155a7yxBfVv01Qq1C6jGIwyrWv8JeinWs/view?usp=drivesdk</t>
  </si>
  <si>
    <t>https://drive.google.com/drive/folders/1YuHZjMoFqTzHiraur5JxaXmBTJlnAIlW</t>
  </si>
  <si>
    <t>https://drive.google.com/drive/folders/1lc3YC47CkJjC1Knmfl70VW0VcnPe2ffT</t>
  </si>
  <si>
    <t>/Users/asano/Desktop/data_sample/images/1day/ハニーキス/ちゅるんキャンディチョコグレー/thumbnail.jpg</t>
  </si>
  <si>
    <t>/Users/asano/Desktop/data_sample/images/1day/ハニーキス/ちゅるんキャンディチョコグレー/lens.jpg</t>
  </si>
  <si>
    <t>/Users/asano/Desktop/data_sample/images/1day/ハニーキス/ちゅるんキャンディチョコグレー/黒目/black.jpg</t>
  </si>
  <si>
    <t>/Users/asano/Desktop/data_sample/images/1day/ハニーキス/ちゅるんキャンディチョコグレー/茶目/brown.jpg</t>
  </si>
  <si>
    <t>https://static.growthpalette.com/img/post/660beb9b-10c9-49c2-b371-e0c6d07ea71e/7641eadfaf0e4c2f709f6672c646c4d3.jpg</t>
  </si>
  <si>
    <t>https://static.growthpalette.com/img/post/3a027f2f-1469-4a66-b9eb-299037fd65c4/3ccefe7838bc18a2fb86f8b89531dcfb.jpg</t>
  </si>
  <si>
    <t>グレーとブラウンの色味が絶妙...
1回着けたら沼確定</t>
  </si>
  <si>
    <t>chcdr</t>
  </si>
  <si>
    <t>https://drive.google.com/file/d/1_25rU5XjJUYMzwxFUeyIfnNq5c_0T52j/view?usp=drivesdk</t>
  </si>
  <si>
    <t>https://drive.google.com/file/d/1KLMKUvdycSp4JIE_1ICmoD40tiVyLBgE/view?usp=drivesdk</t>
  </si>
  <si>
    <t>https://drive.google.com/drive/folders/1njsCE5mVX_oxiItItE6KUbWaOD60YsoE</t>
  </si>
  <si>
    <t>https://drive.google.com/drive/folders/1BspfEJSiFtU4DA-oF7g4j_UnqH2lfv1O</t>
  </si>
  <si>
    <t>/Users/asano/Desktop/data_sample/images/1day/ハニーキス/ちゅるんキャンディレッド/thumbnail.jpg</t>
  </si>
  <si>
    <t>/Users/asano/Desktop/data_sample/images/1day/ハニーキス/ちゅるんキャンディレッド/lens.jpg</t>
  </si>
  <si>
    <t>/Users/asano/Desktop/data_sample/images/1day/ハニーキス/ちゅるんキャンディレッド/黒目/black.jpg</t>
  </si>
  <si>
    <t>/Users/asano/Desktop/data_sample/images/1day/ハニーキス/ちゅるんキャンディレッド/茶目/brown.jpg</t>
  </si>
  <si>
    <t>https://static.growthpalette.com/img/post/848c8db6-2244-4688-ba4c-51c252cbbaea/06996f5212a9b3f2f789006fe9ae95fb.jpg</t>
  </si>
  <si>
    <t>https://static.growthpalette.com/img/post/642c52c9-00e8-4758-81d1-784539f1a8a3/d0c59280010fd5629d52b9adf9e910fa.jpg</t>
  </si>
  <si>
    <t>でかくて甘い♡最強赤コン</t>
  </si>
  <si>
    <t>chap</t>
  </si>
  <si>
    <t>https://drive.google.com/file/d/1wRLUsOHfDuXhscoZyUtvRQ7PGcZmG667/view?usp=drive_link</t>
  </si>
  <si>
    <t>https://drive.google.com/file/d/1FVmp3Qvinzlb4ZWfBIm0YJPtnKshb4Yt/view?usp=drivesdk</t>
  </si>
  <si>
    <t>https://drive.google.com/drive/folders/1HfyQytL5Xpa1FjyCpNFt2EntizD-9FRw</t>
  </si>
  <si>
    <t>https://drive.google.com/drive/folders/1w9AGgHIR4zL3QX41pkXbVSiKnXxPWOX7</t>
  </si>
  <si>
    <t>/Users/asano/Desktop/data_sample/images/1day/ハニーキス/ちゅるんアップル/thumbnail.jpg</t>
  </si>
  <si>
    <t>/Users/asano/Desktop/data_sample/images/1day/ハニーキス/ちゅるんアップル/lens.jpg</t>
  </si>
  <si>
    <t>/Users/asano/Desktop/data_sample/images/1day/ハニーキス/ちゅるんアップル/黒目/black.jpg</t>
  </si>
  <si>
    <t>/Users/asano/Desktop/data_sample/images/1day/ハニーキス/ちゅるんアップル/茶目/brown.jpg</t>
  </si>
  <si>
    <t>https://static.growthpalette.com/img/post/9ad6c5a6-4e9f-4a0d-b679-746893e3555e/ed5f7194d3996482fbc480a8dfc46dbe.jpg</t>
  </si>
  <si>
    <t>https://static.growthpalette.com/front/assets/hl2/img/search-contact-lens/image/data/item/PC/thumb/HK0011-CHAP-5.jpg</t>
  </si>
  <si>
    <t>赤みブラウンで血色感アップ🆙
なちゅるんに可愛くなれる🍎</t>
  </si>
  <si>
    <t>ccgr</t>
  </si>
  <si>
    <t>https://drive.google.com/file/d/16O_-ub2a67UJOA8KPZ4HRzndhmkNGucp/view?usp=drive_link</t>
  </si>
  <si>
    <t>https://drive.google.com/file/d/1IewOzUMI9Z_9SjbqBmrONu28_pJ9wccP/view?usp=drivesdk</t>
  </si>
  <si>
    <t>https://drive.google.com/drive/folders/11I8rinzFysMpBzf1_hQW_YR5utoiTqFw</t>
  </si>
  <si>
    <t>https://drive.google.com/drive/folders/1-JsQ_kQLt8z2Mt-Srk-nPA0a23F6Jqyd</t>
  </si>
  <si>
    <t>/Users/asano/Desktop/data_sample/images/1day/ハニーキス/ちゅるんキャットグレー/thumbnail.jpg</t>
  </si>
  <si>
    <t>/Users/asano/Desktop/data_sample/images/1day/ハニーキス/ちゅるんキャットグレー/lens.jpg</t>
  </si>
  <si>
    <t>/Users/asano/Desktop/data_sample/images/1day/ハニーキス/ちゅるんキャットグレー/黒目/black.jpg</t>
  </si>
  <si>
    <t>/Users/asano/Desktop/data_sample/images/1day/ハニーキス/ちゅるんキャットグレー/茶目/brown.jpg</t>
  </si>
  <si>
    <t>https://static.growthpalette.com/img/post/372d563c-cfce-4d80-83df-0cd9e27d2edb/db6d543272c2f1289346b773b88bab32.jpg</t>
  </si>
  <si>
    <t>https://static.growthpalette.com/img/post/3bff02d4-a30b-4d9d-85ba-b027e65cfa8f/41bed0c908666d508fd6b97621988680.jpg</t>
  </si>
  <si>
    <t>奥目さんも盛れる太フチはこのカラコン😻
ウソだと思うなら着けてみて！</t>
  </si>
  <si>
    <t>chgr</t>
  </si>
  <si>
    <t>https://drive.google.com/file/d/17pcf3tJwrPbiwpYeL6w1b_sndFHffD9t/view?usp=drive_link</t>
  </si>
  <si>
    <t>https://drive.google.com/file/d/1PeOdsC1SCiUes7nOkJ5I9yM22fusPQOV/view?usp=drivesdk</t>
  </si>
  <si>
    <t>https://drive.google.com/drive/folders/1IDmdOo-wOuTcCptEbFy_qQ2CsmnL1mTz</t>
  </si>
  <si>
    <t>https://drive.google.com/drive/folders/1gyGjYdUCSkvPkI8X5DVj0t9tVWPZjjiw</t>
  </si>
  <si>
    <t>/Users/asano/Desktop/data_sample/images/1day/ハニーキス/ちゅるんグレー/thumbnail.jpg</t>
  </si>
  <si>
    <t>/Users/asano/Desktop/data_sample/images/1day/ハニーキス/ちゅるんグレー/lens.jpg</t>
  </si>
  <si>
    <t>/Users/asano/Desktop/data_sample/images/1day/ハニーキス/ちゅるんグレー/黒目/black.jpg</t>
  </si>
  <si>
    <t>/Users/asano/Desktop/data_sample/images/1day/ハニーキス/ちゅるんグレー/茶目/brown.jpg</t>
  </si>
  <si>
    <t>https://static.growthpalette.com/img/post/1456018b-1aea-4335-ba84-3286d87e1f6c/d0f50396d99c5093cf6cb419311244fa.jpg</t>
  </si>
  <si>
    <t>https://static.growthpalette.com/front/assets/hl2/img/search-contact-lens/image/data/item/PC/thumb/HK0011-CHGR-5.jpg</t>
  </si>
  <si>
    <t>グレーすぎないから男ウケもできちゃう♡
わがままグレー♡</t>
  </si>
  <si>
    <t>csb</t>
  </si>
  <si>
    <t>https://drive.google.com/file/d/1CFKhzlez4q-l_a-xH4sa3fdH45S_ccFO/view?usp=drive_link</t>
  </si>
  <si>
    <t>https://drive.google.com/file/d/1_25GoGNsPxNsVVWQffUgokb6TQ_zX1U0/view?usp=drive_link</t>
  </si>
  <si>
    <t>https://drive.google.com/drive/folders/1if51lTJCDrIqp2Dr7t9VNzxvxEwN_mil?usp=drive_link</t>
  </si>
  <si>
    <t>https://drive.google.com/drive/folders/1vdmoueD9Ojr3hgV8sIHdwBpmRSsQ31dU?usp=drive_link</t>
  </si>
  <si>
    <t>/Users/asano/Desktop/data_sample/images/1day/ハニーキス/ちゅるんシュガーベージュ/thumbnail.jpg</t>
  </si>
  <si>
    <t>/Users/asano/Desktop/data_sample/images/1day/ハニーキス/ちゅるんシュガーベージュ/lens.jpg</t>
  </si>
  <si>
    <t>/Users/asano/Desktop/data_sample/images/1day/ハニーキス/ちゅるんシュガーベージュ/黒目/black.jpg</t>
  </si>
  <si>
    <t>/Users/asano/Desktop/data_sample/images/1day/ハニーキス/ちゅるんシュガーベージュ/茶目/brown.jpg</t>
  </si>
  <si>
    <t/>
  </si>
  <si>
    <t>透け感たっぷりな太フチ激かわ♡
小粒目でも盛れちゃった～♡</t>
  </si>
  <si>
    <t>chcg</t>
  </si>
  <si>
    <t>https://drive.google.com/file/d/1gJ-C3ARMrKkqZGBezuUYwRN0NeEw-zqC/view?usp=drive_link</t>
  </si>
  <si>
    <t>https://drive.google.com/file/d/1o7g-p8Cb2wM6tPNJ63-REsFfvpkCuY28/view?usp=drivesdk</t>
  </si>
  <si>
    <t>https://drive.google.com/drive/folders/1iUtuzY_UG7No0fz2o8RObq7d9576WpEo</t>
  </si>
  <si>
    <t>https://drive.google.com/drive/folders/1YOENPjdc0W5nOXVT96_0aBdsyvQu6ckK</t>
  </si>
  <si>
    <t>/Users/asano/Desktop/data_sample/images/1day/ハニーキス/ちゅるんチョコグレー/thumbnail.jpg</t>
  </si>
  <si>
    <t>/Users/asano/Desktop/data_sample/images/1day/ハニーキス/ちゅるんチョコグレー/lens.jpg</t>
  </si>
  <si>
    <t>/Users/asano/Desktop/data_sample/images/1day/ハニーキス/ちゅるんチョコグレー/黒目/black.jpg</t>
  </si>
  <si>
    <t>/Users/asano/Desktop/data_sample/images/1day/ハニーキス/ちゅるんチョコグレー/茶目/brown.jpg</t>
  </si>
  <si>
    <t>https://static.growthpalette.com/img/post/8d547232-7a45-4651-bf98-52b95eea7464/5f2a2a709e6cf506b1a1bfcdbaa8b775.jpg</t>
  </si>
  <si>
    <t>https://static.growthpalette.com/img/post/22c61a09-2b03-48f7-8737-ab2939e4649d/c3266c1f56b47a6bce8549be4d48fc51.jpg</t>
  </si>
  <si>
    <t>どんな裸眼の色でも大満足する絶妙な発色感♡
いろんなメイクと相性◎</t>
  </si>
  <si>
    <t>chple</t>
  </si>
  <si>
    <t>https://drive.google.com/file/d/1kGh-k2dyfk5UMrf2Qc1b6Y1OWTrTLEtG/view?usp=drive_link</t>
  </si>
  <si>
    <t>https://drive.google.com/file/d/1lZxiFJm40ktih-lOtFgxvb1_P2IHPwxp/view?usp=drivesdk</t>
  </si>
  <si>
    <t>https://drive.google.com/drive/folders/1CffEhYFB4ZzrjC4fr5T0fkVZgwIWUIlt</t>
  </si>
  <si>
    <t>https://drive.google.com/drive/folders/1DYrdwJ-Xlq4qMQ_fRp2fiD2j7z0BLXB5</t>
  </si>
  <si>
    <t>/Users/asano/Desktop/data_sample/images/1day/ハニーキス/ちゅるんパープル/thumbnail.jpg</t>
  </si>
  <si>
    <t>/Users/asano/Desktop/data_sample/images/1day/ハニーキス/ちゅるんパープル/lens.jpg</t>
  </si>
  <si>
    <t>/Users/asano/Desktop/data_sample/images/1day/ハニーキス/ちゅるんパープル/黒目/black.jpg</t>
  </si>
  <si>
    <t>/Users/asano/Desktop/data_sample/images/1day/ハニーキス/ちゅるんパープル/茶目/brown.jpg</t>
  </si>
  <si>
    <t>https://static.growthpalette.com/img/post/477ac54c-5298-4002-8df4-682415b7ad7f/1578b97ec018de868bae6e0551f0c263.jpg</t>
  </si>
  <si>
    <t>https://static.growthpalette.com/img/post/c06ece1b-5085-49b0-9cd2-2656180ef9c2/5e952fa7c23ad01ec47cd550bac8e424.jpg</t>
  </si>
  <si>
    <t>怖くならない紫で小悪魔ちゃんすぎるっ😈💜</t>
  </si>
  <si>
    <t>chpk</t>
  </si>
  <si>
    <t>https://drive.google.com/file/d/1klvIlhPO0QrzMrCgKr2e-K0sfgP0-zf5/view?usp=drive_link</t>
  </si>
  <si>
    <t>https://drive.google.com/file/d/1oazt02Wz4TtkB7OcTZSbq0kqyHc0efIc/view?usp=drivesdk</t>
  </si>
  <si>
    <t>https://drive.google.com/drive/folders/1A6wh5WWlfaoO2w-ja_AUmLMu4mRjZoZU</t>
  </si>
  <si>
    <t>https://drive.google.com/drive/folders/1az8-9fl5FV_JAKRbZCxwquF6PXQVbTKB</t>
  </si>
  <si>
    <t>/Users/asano/Desktop/data_sample/images/1day/ハニーキス/ちゅるんピンク/thumbnail.jpg</t>
  </si>
  <si>
    <t>/Users/asano/Desktop/data_sample/images/1day/ハニーキス/ちゅるんピンク/lens.jpg</t>
  </si>
  <si>
    <t>/Users/asano/Desktop/data_sample/images/1day/ハニーキス/ちゅるんピンク/黒目/black.jpg</t>
  </si>
  <si>
    <t>/Users/asano/Desktop/data_sample/images/1day/ハニーキス/ちゅるんピンク/茶目/brown.jpg</t>
  </si>
  <si>
    <t>https://static.growthpalette.com/img/post/192b003a-9f03-4a95-96a7-0ad2db9ed93b/020765130f6af66fe3c4b1b77ddcea3c.jpg</t>
  </si>
  <si>
    <t>https://static.growthpalette.com/front/assets/hl2/img/search-contact-lens/image/data/item/PC/thumb/HK0011-CHPK-5.jpg</t>
  </si>
  <si>
    <t>とにかく甘くて
可愛い代表みたいなお顔になれる🐰</t>
  </si>
  <si>
    <t>chbr</t>
  </si>
  <si>
    <t>https://drive.google.com/file/d/1grMlAuMPHPIxkEb4IuyhNHOvvvdfF8zQ/view?usp=drive_link</t>
  </si>
  <si>
    <t>https://drive.google.com/file/d/1vPHbBkr8sIL3wJ6x13QzGtV9I75LB3iX/view?usp=drivesdk</t>
  </si>
  <si>
    <t>https://drive.google.com/drive/folders/1pF3W6hX98LBSUiILKzNCNJcuRSzMYFcR</t>
  </si>
  <si>
    <t>https://drive.google.com/drive/folders/1UskCW9VfoR0rZyxXQ8iowAH1o8Zjxn1Y</t>
  </si>
  <si>
    <t>/Users/asano/Desktop/data_sample/images/1day/ハニーキス/ちゅるんブラウン/thumbnail.jpg</t>
  </si>
  <si>
    <t>/Users/asano/Desktop/data_sample/images/1day/ハニーキス/ちゅるんブラウン/lens.jpg</t>
  </si>
  <si>
    <t>/Users/asano/Desktop/data_sample/images/1day/ハニーキス/ちゅるんブラウン/黒目/black.jpg</t>
  </si>
  <si>
    <t>/Users/asano/Desktop/data_sample/images/1day/ハニーキス/ちゅるんブラウン/茶目/brown.jpg</t>
  </si>
  <si>
    <t>https://static.growthpalette.com/img/post/e4cc81b8-1d54-49b8-a52d-12e5e8d07d74/904483cf0c07d14af6afeba36b887a3f.jpg</t>
  </si>
  <si>
    <t>https://static.growthpalette.com/front/assets/hl2/img/search-contact-lens/image/data/item/PC/thumb/HK0011-CHBR-5.jpg</t>
  </si>
  <si>
    <t>太フチに透けて馴染むブラウンがかわいすぎる
元祖ちゅるんカラコン♡</t>
  </si>
  <si>
    <t>chbk</t>
  </si>
  <si>
    <t>https://drive.google.com/file/d/1zHdQ3vf2_vb1R2gzvIFk0GhtbX5FYltx/view?usp=drive_link</t>
  </si>
  <si>
    <t>https://drive.google.com/file/d/1enFVvxaudItM9FF9dNS9HbjMbaKgR_Sd/view?usp=drivesdk</t>
  </si>
  <si>
    <t>https://drive.google.com/drive/folders/1G7nb2n3POE8nGzRqoFfHvO7UastEnB34</t>
  </si>
  <si>
    <t>https://drive.google.com/drive/folders/1yM_vkXc5RFoSkJdvLdS1WmWLML-o2Enk</t>
  </si>
  <si>
    <t>/Users/asano/Desktop/data_sample/images/1day/ハニーキス/ちゅるんブラック/thumbnail.jpg</t>
  </si>
  <si>
    <t>/Users/asano/Desktop/data_sample/images/1day/ハニーキス/ちゅるんブラック/lens.jpg</t>
  </si>
  <si>
    <t>/Users/asano/Desktop/data_sample/images/1day/ハニーキス/ちゅるんブラック/黒目/black.jpg</t>
  </si>
  <si>
    <t>/Users/asano/Desktop/data_sample/images/1day/ハニーキス/ちゅるんブラック/茶目/brown.jpg</t>
  </si>
  <si>
    <t>https://static.growthpalette.com/img/post/a6ab876b-bd91-4306-acde-8040fe0bc9a7/cd29d50b6eff9ffe88da2b434a6173fb.jpg</t>
  </si>
  <si>
    <t>https://static.growthpalette.com/img/post/17389f13-ce57-487b-963c-6a8ba405579a/d40ede7d0dca6553bc06675f4f07ac38.jpg</t>
  </si>
  <si>
    <t>地雷ちゃん、量産系メイクやコーデが
好きな子に絶対おすすめ♡</t>
  </si>
  <si>
    <t>chbu</t>
  </si>
  <si>
    <t>https://drive.google.com/file/d/1-kez0QSGCcm3u0UrnDCYbR5rbmIcLSST/view?usp=drive_link</t>
  </si>
  <si>
    <t>https://drive.google.com/file/d/1_Ezy0hkrmDttHVBzzuaB_4m5_8ngJrAg/view?usp=drivesdk</t>
  </si>
  <si>
    <t>https://drive.google.com/drive/folders/1efA4vIuqGcpJ7k4ZuxbVmoOY-kR_m7tk</t>
  </si>
  <si>
    <t>https://drive.google.com/drive/folders/1vN7VAygiNe-2BMX1zaYEaYJU9Ljb1FiD</t>
  </si>
  <si>
    <t>/Users/asano/Desktop/data_sample/images/1day/ハニーキス/ちゅるんブルー/thumbnail.jpg</t>
  </si>
  <si>
    <t>/Users/asano/Desktop/data_sample/images/1day/ハニーキス/ちゅるんブルー/lens.jpg</t>
  </si>
  <si>
    <t>/Users/asano/Desktop/data_sample/images/1day/ハニーキス/ちゅるんブルー/黒目/black.jpg</t>
  </si>
  <si>
    <t>/Users/asano/Desktop/data_sample/images/1day/ハニーキス/ちゅるんブルー/茶目/brown.jpg</t>
  </si>
  <si>
    <t>https://static.growthpalette.com/img/post/8fff1263-7907-4712-848a-0924fc8cb00e/fb8d532f2050e7689bb3a90c252774fa.jpg</t>
  </si>
  <si>
    <t>https://static.growthpalette.com/front/assets/hl2/img/search-contact-lens/image/data/item/PC/thumb/HK0011-CHBU-5.jpg</t>
  </si>
  <si>
    <t>中毒性ヤバ！ドーリーな鮮やかブルー尊すぎ♡</t>
  </si>
  <si>
    <t>chbe</t>
  </si>
  <si>
    <t>https://drive.google.com/file/d/1LAI7Ry2-6c0XOas17DtJzrvoloTdzaBQ/view?usp=drive_link</t>
  </si>
  <si>
    <t>https://drive.google.com/file/d/1hKZniqiUAPNkU03G6djMSwHFO1tM7Z73/view?usp=drivesdk</t>
  </si>
  <si>
    <t>https://drive.google.com/drive/folders/10UAaSIiZyuQVx0_QduBD9t6fcHAYRQfO</t>
  </si>
  <si>
    <t>https://drive.google.com/drive/folders/13Y2mbITIORHBgAVvdeQ8VXU-dwgVM55G</t>
  </si>
  <si>
    <t>/Users/asano/Desktop/data_sample/images/1day/ハニーキス/ちゅるんベージュ/thumbnail.jpg</t>
  </si>
  <si>
    <t>/Users/asano/Desktop/data_sample/images/1day/ハニーキス/ちゅるんベージュ/lens.jpg</t>
  </si>
  <si>
    <t>/Users/asano/Desktop/data_sample/images/1day/ハニーキス/ちゅるんベージュ/黒目/black.jpg</t>
  </si>
  <si>
    <t>/Users/asano/Desktop/data_sample/images/1day/ハニーキス/ちゅるんベージュ/茶目/brown.jpg</t>
  </si>
  <si>
    <t>https://static.growthpalette.com/img/post/7af5fddd-df98-4944-8334-f1d77a321d8a/1ca892aa3aa2755fbd692c79993a8dd2.jpg</t>
  </si>
  <si>
    <t>https://static.growthpalette.com/front/assets/hl2/img/search-contact-lens/image/data/item/PC/thumb/HK0011-CHBE-5.jpg</t>
  </si>
  <si>
    <t>きゅるんっとトーンアップ♡
ちゃんと埋もれなくてありがて～😭</t>
  </si>
  <si>
    <t>chpg</t>
  </si>
  <si>
    <t>https://drive.google.com/file/d/1fnjEcCoJ2q3i0WceLZVMw96xDs3X-MBv/view?usp=drive_link</t>
  </si>
  <si>
    <t>https://drive.google.com/file/d/10NM6LHOYwIExEuWniemmFlur7jJ_mv9X/view?usp=drivesdk</t>
  </si>
  <si>
    <t>https://drive.google.com/drive/folders/14-kq0rnfCRF2uDhUQObzFT4LLuTtY74J</t>
  </si>
  <si>
    <t>https://drive.google.com/drive/folders/1ladrwQtPYZKyJXOQZVklI4jNKgza7zO4</t>
  </si>
  <si>
    <t>/Users/asano/Desktop/data_sample/images/1day/ハニーキス/ちゅるんポップグレー/thumbnail.jpg</t>
  </si>
  <si>
    <t>/Users/asano/Desktop/data_sample/images/1day/ハニーキス/ちゅるんポップグレー/lens.jpg</t>
  </si>
  <si>
    <t>/Users/asano/Desktop/data_sample/images/1day/ハニーキス/ちゅるんポップグレー/黒目/black.jpg</t>
  </si>
  <si>
    <t>/Users/asano/Desktop/data_sample/images/1day/ハニーキス/ちゅるんポップグレー/茶目/brown.jpg</t>
  </si>
  <si>
    <t>https://static.growthpalette.com/img/post/5966b211-d023-441b-be87-c340814437ff/d411d989b6173ceda8f0745cad485f3a.jpg</t>
  </si>
  <si>
    <t>https://static.growthpalette.com/img/post/8ddd70ac-bec9-4614-9202-23ecb91f8151/e72ac79aaaa985ba76727f5e46088524.jpg</t>
  </si>
  <si>
    <t>甘さと透明感の両立で存在感ばっちり！</t>
  </si>
  <si>
    <t>chpp</t>
  </si>
  <si>
    <t>https://drive.google.com/file/d/1EVe1zPDtFQRrgiV2ZvXidmx6YuTNqZJ2/view?usp=drive_link</t>
  </si>
  <si>
    <t>https://drive.google.com/file/d/1kU6vI9L6sswUS-9_xa2WFQcAhVjodZ7l/view?usp=drivesdk</t>
  </si>
  <si>
    <t>https://drive.google.com/drive/folders/19HpxzeuaPlTm_SpsnP93ke99GCDNVmaZ</t>
  </si>
  <si>
    <t>https://drive.google.com/drive/folders/1ruFPr2IJda3aR7KLruekwHqmK7yo6fy6</t>
  </si>
  <si>
    <t>/Users/asano/Desktop/data_sample/images/1day/ハニーキス/ちゅるんポップピンク/thumbnail.jpg</t>
  </si>
  <si>
    <t>/Users/asano/Desktop/data_sample/images/1day/ハニーキス/ちゅるんポップピンク/lens.jpg</t>
  </si>
  <si>
    <t>/Users/asano/Desktop/data_sample/images/1day/ハニーキス/ちゅるんポップピンク/黒目/black.jpg</t>
  </si>
  <si>
    <t>/Users/asano/Desktop/data_sample/images/1day/ハニーキス/ちゅるんポップピンク/茶目/brown.jpg</t>
  </si>
  <si>
    <t>https://static.growthpalette.com/img/post/a1f1abcc-f05d-4936-b863-89812dbd5b86/f5c7c05e68f7253e5fa52570c3295e8e.jpg</t>
  </si>
  <si>
    <t>https://static.growthpalette.com/img/post/17476093-1d39-4d6c-8d4d-6beb648f11e9/d514330bc2f4a7339d85e63245dede0a.jpg</t>
  </si>
  <si>
    <t>黒目も沈まない白みピンクできゅるんきゅるん</t>
  </si>
  <si>
    <t>chmp</t>
  </si>
  <si>
    <t>https://drive.google.com/file/d/1HF3Dr1u4omoOexVIVH5sPqWLdKlG0ppH/view?usp=drive_link</t>
  </si>
  <si>
    <t>https://drive.google.com/file/d/1LJMVAH2JE1MZ-CSMWHMiSTme6hmU4nVe/view?usp=drivesdk</t>
  </si>
  <si>
    <t>https://drive.google.com/drive/folders/1n9W1cO3IHQpnOMDN4rDscJXgSGcFsx7u</t>
  </si>
  <si>
    <t>https://drive.google.com/drive/folders/1EgzVvReu3W1zj0tr4YM1RboLu5bzMbn-</t>
  </si>
  <si>
    <t>/Users/asano/Desktop/data_sample/images/1day/ハニーキス/ちゅるんミストパープル/thumbnail.jpg</t>
  </si>
  <si>
    <t>/Users/asano/Desktop/data_sample/images/1day/ハニーキス/ちゅるんミストパープル/lens.jpg</t>
  </si>
  <si>
    <t>/Users/asano/Desktop/data_sample/images/1day/ハニーキス/ちゅるんミストパープル/黒目/black.jpg</t>
  </si>
  <si>
    <t>/Users/asano/Desktop/data_sample/images/1day/ハニーキス/ちゅるんミストパープル/茶目/brown.jpg</t>
  </si>
  <si>
    <t>https://static.growthpalette.com/img/post/b3d87edb-f50d-478c-a295-82b754a4f92a/68c41ec3fdb0616079b88bd32ea92096.jpg</t>
  </si>
  <si>
    <t>https://static.growthpalette.com/img/post/78407c29-1d33-4ab1-8405-6980daadb770/2ace97703d62edf0b329deee672ab8b0.jpg</t>
  </si>
  <si>
    <t>儚すぎて尊い紫見たことある？これなんよね～</t>
  </si>
  <si>
    <t>chmb</t>
  </si>
  <si>
    <t>https://drive.google.com/file/d/1q59QZNrOHXRXLcldodJFGhD2NKq_peT_/view?usp=drive_link</t>
  </si>
  <si>
    <t>https://drive.google.com/file/d/1mMcNbaiVsq1-ABIHwUdpjpMekqFSF8kI/view?usp=drivesdk</t>
  </si>
  <si>
    <t>https://drive.google.com/drive/folders/14PHmIpRUvStbHq45XTzNhrOihjXV30rF</t>
  </si>
  <si>
    <t>https://drive.google.com/drive/folders/1HSK6Y6Lt5vZvhC6x8r_4Xf0nld241Zdp</t>
  </si>
  <si>
    <t>/Users/asano/Desktop/data_sample/images/1day/ハニーキス/ちゅるんミツバチ/thumbnail.jpg</t>
  </si>
  <si>
    <t>/Users/asano/Desktop/data_sample/images/1day/ハニーキス/ちゅるんミツバチ/lens.jpg</t>
  </si>
  <si>
    <t>/Users/asano/Desktop/data_sample/images/1day/ハニーキス/ちゅるんミツバチ/黒目/black.jpg</t>
  </si>
  <si>
    <t>/Users/asano/Desktop/data_sample/images/1day/ハニーキス/ちゅるんミツバチ/茶目/brown.jpg</t>
  </si>
  <si>
    <t>https://static.growthpalette.com/img/post/49f0377c-789c-4e94-9f8b-ae12f0608711/77eb3fdbfb30d6b25144335ba7ddb83a.jpg</t>
  </si>
  <si>
    <t>https://static.growthpalette.com/front/assets/hl2/img/search-contact-lens/image/data/item/PC/thumb/HK0011-CHMB-5.jpg</t>
  </si>
  <si>
    <t>瞳に溶け込むはちみつカラー♡
ナチュラル透明感ちゅるん！</t>
  </si>
  <si>
    <t>chml</t>
  </si>
  <si>
    <t>https://drive.google.com/file/d/1VaLuwggIZbVgzYB_DU3QJq3x5Uqv9JaO/view?usp=drive_link</t>
  </si>
  <si>
    <t>https://drive.google.com/file/d/1WM1uckyufGqMSJNZRyCEvkeVQkirFuoH/view?usp=drivesdk</t>
  </si>
  <si>
    <t>https://drive.google.com/drive/folders/16zzqSueOBpEKF-4vUFiQcA4NXYbnxhQP</t>
  </si>
  <si>
    <t>https://drive.google.com/drive/folders/1bgOjykpmjMVp9tlRgQjh5w3RLlYBPMvz</t>
  </si>
  <si>
    <t>/Users/asano/Desktop/data_sample/images/1day/ハニーキス/ちゅるんミルクパール/thumbnail.jpg</t>
  </si>
  <si>
    <t>/Users/asano/Desktop/data_sample/images/1day/ハニーキス/ちゅるんミルクパール/lens.jpg</t>
  </si>
  <si>
    <t>/Users/asano/Desktop/data_sample/images/1day/ハニーキス/ちゅるんミルクパール/黒目/black.jpg</t>
  </si>
  <si>
    <t>/Users/asano/Desktop/data_sample/images/1day/ハニーキス/ちゅるんミルクパール/茶目/brown.jpg</t>
  </si>
  <si>
    <t>https://static.growthpalette.com/img/post/7fb26dba-eaf5-4acc-8800-a1cb4f878532/ee726f72c6d173d3ccf1747ff862c83b.jpg</t>
  </si>
  <si>
    <t>https://static.growthpalette.com/img/post/96f95c78-6406-4b5a-87c5-d39e790351c6/1fbbc902c91b14a5e9e13c83f5093b0c.jpg</t>
  </si>
  <si>
    <t>どんな奥目黒目でも高発色！写真映え神です★</t>
  </si>
  <si>
    <t>chlb</t>
  </si>
  <si>
    <t>https://drive.google.com/file/d/1rw_OypYu5w1no7LrLYdP1EpgmN6liXKH/view?usp=drive_link</t>
  </si>
  <si>
    <t>https://drive.google.com/file/d/1zWTNAsgbMMRx9F6VHvFY40U2eq0EGlaA/view?usp=drivesdk</t>
  </si>
  <si>
    <t>https://drive.google.com/drive/folders/1W-lYANwcB-WPjjmymcA8mlJpsnNEFzVN</t>
  </si>
  <si>
    <t>https://drive.google.com/drive/folders/1noS1Ubd0RH6sl-du1O_9zubZ1ZqFkx0T</t>
  </si>
  <si>
    <t>/Users/asano/Desktop/data_sample/images/1day/ハニーキス/ちゅるんリングベリー/thumbnail.jpg</t>
  </si>
  <si>
    <t>/Users/asano/Desktop/data_sample/images/1day/ハニーキス/ちゅるんリングベリー/lens.jpg</t>
  </si>
  <si>
    <t>/Users/asano/Desktop/data_sample/images/1day/ハニーキス/ちゅるんリングベリー/黒目/black.jpg</t>
  </si>
  <si>
    <t>/Users/asano/Desktop/data_sample/images/1day/ハニーキス/ちゅるんリングベリー/茶目/brown.jpg</t>
  </si>
  <si>
    <t>https://static.growthpalette.com/img/post/f9b50789-38e4-45f5-bb0c-edeb9f944e26/7ffbcf4bfe38da98ac67a5d82bcbfbd8.jpg</t>
  </si>
  <si>
    <t>https://static.growthpalette.com/front/assets/hl2/img/search-contact-lens/image/data/item/PC/thumb/HK0011-CHLB-5.jpg</t>
  </si>
  <si>
    <t>自分の裸眼を活かす水光かわいい♡
美人系ちゅるんレンズ！</t>
  </si>
  <si>
    <t>chrd</t>
  </si>
  <si>
    <t>https://drive.google.com/file/d/1B6YDdSotQepDWU68tVVrUbwHUDmX1pNQ/view?usp=drive_link</t>
  </si>
  <si>
    <t>https://drive.google.com/file/d/1rR_wB-z64viTdTiJyBWZNhJlF-8HT6Ai/view?usp=drivesdk</t>
  </si>
  <si>
    <t>https://drive.google.com/drive/folders/1HiDwKgPWhiQvi1Z4gGC001TKut44e2e7</t>
  </si>
  <si>
    <t>https://drive.google.com/drive/folders/1eaAYk8vpbKIELjWLyjsZuGC8H6I5MAR6</t>
  </si>
  <si>
    <t>/Users/asano/Desktop/data_sample/images/1day/ハニーキス/ちゅるんレッド/thumbnail.jpg</t>
  </si>
  <si>
    <t>/Users/asano/Desktop/data_sample/images/1day/ハニーキス/ちゅるんレッド/lens.jpg</t>
  </si>
  <si>
    <t>/Users/asano/Desktop/data_sample/images/1day/ハニーキス/ちゅるんレッド/黒目/black.jpg</t>
  </si>
  <si>
    <t>/Users/asano/Desktop/data_sample/images/1day/ハニーキス/ちゅるんレッド/茶目/brown.jpg</t>
  </si>
  <si>
    <t>https://static.growthpalette.com/img/post/0cacfd5f-256b-4d5a-80fe-780e61c7f6d3/f11651f9293daddaf4996abe0ba110d3.jpg</t>
  </si>
  <si>
    <t>https://static.growthpalette.com/img/post/c1b39dc9-cefb-487e-9bfb-0578a3234ec7/a1a4ad22b5f376cc8841e2eafbea6ff1.jpg</t>
  </si>
  <si>
    <t>普段使いできる赤コンといえばコレ!
SNS映え最強♥</t>
  </si>
  <si>
    <t>https://drive.google.com/file/d/1a4uRbdYf3KCHuZgOdClzdn3-hvLm8bc5/view?usp=drivesdk</t>
  </si>
  <si>
    <t>https://drive.google.com/file/d/1W0-gFI8p3bMvF-y37aQK7KQsU73bclgZ/view?usp=drivesdk</t>
  </si>
  <si>
    <t>https://drive.google.com/drive/folders/11SaZO5rTpwtGj5og9YCpdkCmIg9NYqsj</t>
  </si>
  <si>
    <t>https://drive.google.com/drive/folders/1mtO-XAOzVSy3jp3Rd8wK2LRcjFiEZXS4</t>
  </si>
  <si>
    <t>/Users/asano/Desktop/data_sample/images/1month/ハニーキス/ちゅるんキャンディチョコグレー/thumbnail.jpg</t>
  </si>
  <si>
    <t>/Users/asano/Desktop/data_sample/images/1month/ハニーキス/ちゅるんキャンディチョコグレー/lens.jpg</t>
  </si>
  <si>
    <t>/Users/asano/Desktop/data_sample/images/1month/ハニーキス/ちゅるんキャンディチョコグレー/黒目/black.jpg</t>
  </si>
  <si>
    <t>/Users/asano/Desktop/data_sample/images/1month/ハニーキス/ちゅるんキャンディチョコグレー/茶目/brown.jpg</t>
  </si>
  <si>
    <t>https://static.growthpalette.com/img/post/7102e962-8173-434f-b506-b478ca783918/5ef7f9dd53d5fb7e0661c163fdfe2d22.jpg</t>
  </si>
  <si>
    <t>https://static.growthpalette.com/img/post/a0bc1c36-16d2-4a23-86f6-97a5d16c585a/e0e124a34aa2f3cf4a520a2bd67f8a18.jpg</t>
  </si>
  <si>
    <t>https://drive.google.com/file/d/1MYYPqIRxSe92lUvixhXdLJ2XXzxxZeTn/view?usp=drivesdk</t>
  </si>
  <si>
    <t>https://drive.google.com/file/d/1JS2EguJytW3fcfqGqWCPclTepKeMXCLu/view?usp=drivesdk</t>
  </si>
  <si>
    <t>https://drive.google.com/drive/folders/1q_bsUvf1UzDM5RkhvqVUCA-UGCuK0qcQ</t>
  </si>
  <si>
    <t>https://drive.google.com/drive/folders/1Yf5G2cVdMxNbDje8B5D6FU79UD3GMO5H</t>
  </si>
  <si>
    <t>/Users/asano/Desktop/data_sample/images/1month/ハニーキス/ちゅるんキャンディレッド/thumbnail.jpg</t>
  </si>
  <si>
    <t>/Users/asano/Desktop/data_sample/images/1month/ハニーキス/ちゅるんキャンディレッド/lens.jpg</t>
  </si>
  <si>
    <t>/Users/asano/Desktop/data_sample/images/1month/ハニーキス/ちゅるんキャンディレッド/黒目/black.jpg</t>
  </si>
  <si>
    <t>/Users/asano/Desktop/data_sample/images/1month/ハニーキス/ちゅるんキャンディレッド/茶目/brown.jpg</t>
  </si>
  <si>
    <t>https://static.growthpalette.com/img/post/aee65800-df6b-4db1-8e59-ffc2e0ba91b3/70ca572ce06aa0592015a3e27d695f5f.jpg</t>
  </si>
  <si>
    <t>https://static.growthpalette.com/img/post/04332e7c-34d9-46a9-8552-0d6463ca133c/06e5c1d5128caae4105e5facb8e035d7.jpg</t>
  </si>
  <si>
    <t>https://drive.google.com/file/d/1PBPJhAuhzB1uoohHjwSxGvbED4scfRN8/view?usp=drive_link</t>
  </si>
  <si>
    <t>https://drive.google.com/file/d/1eUkj8BJcXSuTnhg8UHjaNISq_QhCQ5rg/view?usp=drivesdk</t>
  </si>
  <si>
    <t>https://drive.google.com/drive/folders/1x3HE4t0TGJophHmXM_dAvosqGNIVfvhU</t>
  </si>
  <si>
    <t>https://drive.google.com/drive/folders/1Qg1tllvgNGMc9pN8Sx_S2swJoNEiac7w</t>
  </si>
  <si>
    <t>/Users/asano/Desktop/data_sample/images/1month/ハニーキス/ちゅるんキャットグレー/thumbnail.jpg</t>
  </si>
  <si>
    <t>/Users/asano/Desktop/data_sample/images/1month/ハニーキス/ちゅるんキャットグレー/lens.jpg</t>
  </si>
  <si>
    <t>/Users/asano/Desktop/data_sample/images/1month/ハニーキス/ちゅるんキャットグレー/黒目/black.jpg</t>
  </si>
  <si>
    <t>/Users/asano/Desktop/data_sample/images/1month/ハニーキス/ちゅるんキャットグレー/茶目/brown.jpg</t>
  </si>
  <si>
    <t>https://drive.google.com/file/d/1Km-QBSljW2hyyJVuSc2-WuGV77IX_O9W/view?usp=drive_link</t>
  </si>
  <si>
    <t>https://drive.google.com/file/d/1PqXqI9SxN7aw8nzTibOG7y9kC7BXgNEa/view?usp=drivesdk</t>
  </si>
  <si>
    <t>https://drive.google.com/drive/folders/1aQzbhBllykksSqxcZHVk0psHJytaLHEe</t>
  </si>
  <si>
    <t>https://drive.google.com/drive/folders/1xHOeMH3IlYi-f5zYQHyvzpaHN23zy1v2</t>
  </si>
  <si>
    <t>/Users/asano/Desktop/data_sample/images/1month/ハニーキス/ちゅるんグレー/thumbnail.jpg</t>
  </si>
  <si>
    <t>/Users/asano/Desktop/data_sample/images/1month/ハニーキス/ちゅるんグレー/lens.jpg</t>
  </si>
  <si>
    <t>/Users/asano/Desktop/data_sample/images/1month/ハニーキス/ちゅるんグレー/黒目/black.jpg</t>
  </si>
  <si>
    <t>/Users/asano/Desktop/data_sample/images/1month/ハニーキス/ちゅるんグレー/茶目/brown.jpg</t>
  </si>
  <si>
    <t>https://static.growthpalette.com/img/post/dd69b38b-a234-4282-b37e-7c227136505e/2591cf6c98573359d342e164778d3ab7.jpg</t>
  </si>
  <si>
    <t>https://static.growthpalette.com/front/assets/hl2/img/search-contact-lens/image/data/item/PC/thumb/HK0003-CHGR-5.jpg</t>
  </si>
  <si>
    <t>https://drive.google.com/file/d/11O0QQDzgdETDIapboBCnSDVf6g084eHH/view?usp=drive_link</t>
  </si>
  <si>
    <t>https://drive.google.com/file/d/1IvWQXRhvPSCVBsKjPOJyymjzfR9XkyDo/view?usp=drivesdk</t>
  </si>
  <si>
    <t>https://drive.google.com/drive/folders/1q6rRfe2jDCwQFle2mx5DwPFg7y4-rlbo</t>
  </si>
  <si>
    <t>https://drive.google.com/drive/folders/1dze82LHjejouuTr4lbTH0PIic5SBTGxW</t>
  </si>
  <si>
    <t>/Users/asano/Desktop/data_sample/images/1month/ハニーキス/ちゅるんチョコグレー/thumbnail.jpg</t>
  </si>
  <si>
    <t>/Users/asano/Desktop/data_sample/images/1month/ハニーキス/ちゅるんチョコグレー/lens.jpg</t>
  </si>
  <si>
    <t>/Users/asano/Desktop/data_sample/images/1month/ハニーキス/ちゅるんチョコグレー/黒目/black.jpg</t>
  </si>
  <si>
    <t>/Users/asano/Desktop/data_sample/images/1month/ハニーキス/ちゅるんチョコグレー/茶目/brown.jpg</t>
  </si>
  <si>
    <t>https://static.growthpalette.com/img/post/ab87504f-6075-496b-a065-be9e02ed7679/d03dc0d23491e6c1bd2bfd71bcee6c52.jpg</t>
  </si>
  <si>
    <t>https://static.growthpalette.com/img/post/6f0f3624-8faf-4e99-bde9-1a9a0197e668/4520a7423ee95ba2f61512d704355cb5.jpg</t>
  </si>
  <si>
    <t>https://drive.google.com/file/d/1L-50Lv0mxAAs00M2JKs7HRxPE6YvafM8/view?usp=drive_link</t>
  </si>
  <si>
    <t>https://drive.google.com/file/d/1WIlhZEqGpHjx7DU3_oGIe38O8ruakNxF/view?usp=drivesdk</t>
  </si>
  <si>
    <t>https://drive.google.com/drive/folders/19wWSPchGZc3gshzJOvUYnIr0iJsOnOxm</t>
  </si>
  <si>
    <t>https://drive.google.com/drive/folders/1WDa3PkZnoB2uXH5pycDaq7n1BwUjfZX0</t>
  </si>
  <si>
    <t>/Users/asano/Desktop/data_sample/images/1month/ハニーキス/ちゅるんピンク/thumbnail.jpg</t>
  </si>
  <si>
    <t>/Users/asano/Desktop/data_sample/images/1month/ハニーキス/ちゅるんピンク/lens.jpg</t>
  </si>
  <si>
    <t>/Users/asano/Desktop/data_sample/images/1month/ハニーキス/ちゅるんピンク/黒目/black.jpg</t>
  </si>
  <si>
    <t>/Users/asano/Desktop/data_sample/images/1month/ハニーキス/ちゅるんピンク/茶目/brown.jpg</t>
  </si>
  <si>
    <t>https://static.growthpalette.com/img/post/58177d58-bb64-4ea5-a61e-7d65ae8ed574/213b028564a2daa01fee726010b60a94.jpg</t>
  </si>
  <si>
    <t>https://static.growthpalette.com/front/assets/hl2/img/search-contact-lens/image/data/item/PC/thumb/HK0003-CHPK-5.jpg</t>
  </si>
  <si>
    <t>https://drive.google.com/file/d/1hYKkCuxtnMiVHwVanN5q0d7lOjMi-paW/view?usp=drive_link</t>
  </si>
  <si>
    <t>https://drive.google.com/file/d/1CDB63hF0Cf5DGdTwtlehxPoMH-Hfx0kk/view?usp=drivesdk</t>
  </si>
  <si>
    <t>https://drive.google.com/drive/folders/1uJopFTh2D9NuaGGTzZ4WSjjAU4DGaE8u</t>
  </si>
  <si>
    <t>https://drive.google.com/drive/folders/1CkW4t8FeJfKif1r5FyeafmeMvWttWNFS</t>
  </si>
  <si>
    <t>/Users/asano/Desktop/data_sample/images/1month/ハニーキス/ちゅるんブラウン/thumbnail.jpg</t>
  </si>
  <si>
    <t>/Users/asano/Desktop/data_sample/images/1month/ハニーキス/ちゅるんブラウン/lens.jpg</t>
  </si>
  <si>
    <t>/Users/asano/Desktop/data_sample/images/1month/ハニーキス/ちゅるんブラウン/黒目/black.jpg</t>
  </si>
  <si>
    <t>/Users/asano/Desktop/data_sample/images/1month/ハニーキス/ちゅるんブラウン/茶目/brown.jpg</t>
  </si>
  <si>
    <t>https://static.growthpalette.com/img/post/8aceea6d-b6b3-4c4c-a57a-19b6aaf525a8/8120963ba23825ad9c2ec34025ab7dc8.jpg</t>
  </si>
  <si>
    <t>https://static.growthpalette.com/front/assets/hl2/img/search-contact-lens/image/data/item/PC/thumb/HK0003-CHBR-5.jpg</t>
  </si>
  <si>
    <t>https://drive.google.com/file/d/1fLz7KXWBbPF9cagf9E8elMdt4YgRT5fa/view?usp=drive_link</t>
  </si>
  <si>
    <t>https://drive.google.com/file/d/1a4eJgykCmS-ZQKAKGOqWmcskDHceTUlZ/view?usp=drivesdk</t>
  </si>
  <si>
    <t>https://drive.google.com/drive/folders/1tVAx1l4shMNKU5GcPDFdv1LM22hl6u-s</t>
  </si>
  <si>
    <t>https://drive.google.com/drive/folders/1J6TIedsfxpOfor4319NnVXOLt0Y0P6Fc</t>
  </si>
  <si>
    <t>/Users/asano/Desktop/data_sample/images/1month/ハニーキス/ちゅるんブラック/thumbnail.jpg</t>
  </si>
  <si>
    <t>/Users/asano/Desktop/data_sample/images/1month/ハニーキス/ちゅるんブラック/lens.jpg</t>
  </si>
  <si>
    <t>/Users/asano/Desktop/data_sample/images/1month/ハニーキス/ちゅるんブラック/黒目/black.jpg</t>
  </si>
  <si>
    <t>/Users/asano/Desktop/data_sample/images/1month/ハニーキス/ちゅるんブラック/茶目/brown.jpg</t>
  </si>
  <si>
    <t>https://static.growthpalette.com/img/post/5b9580db-c5ec-4d8c-99c7-0220a78a06b1/5a237bcb9fc6bf940f73435f5b2b6a2d.jpg</t>
  </si>
  <si>
    <t>https://static.growthpalette.com/img/post/61214d56-f5e5-4279-b1ae-3698de3576cb/d40ede7d0dca6553bc06675f4f07ac38.jpg</t>
  </si>
  <si>
    <t>https://drive.google.com/file/d/1XcpQPkw_QMPn0DMbnb2zWxc4WzeDbUTt/view?usp=drive_link</t>
  </si>
  <si>
    <t>https://drive.google.com/file/d/1Nx21oEM-vJrLkhCJfIY9NuJ8SC-jGpjt/view?usp=drivesdk</t>
  </si>
  <si>
    <t>https://drive.google.com/drive/folders/1JOIqe1RX1nWCXBYT3KgF3hLwYSQ1MnOf</t>
  </si>
  <si>
    <t>https://drive.google.com/drive/folders/1lQQDbKEK8nXL23aHeKKwwLSSPomGFhuk</t>
  </si>
  <si>
    <t>/Users/asano/Desktop/data_sample/images/1month/ハニーキス/ちゅるんポップグレー/thumbnail.jpg</t>
  </si>
  <si>
    <t>/Users/asano/Desktop/data_sample/images/1month/ハニーキス/ちゅるんポップグレー/lens.jpg</t>
  </si>
  <si>
    <t>/Users/asano/Desktop/data_sample/images/1month/ハニーキス/ちゅるんポップグレー/黒目/black.jpg</t>
  </si>
  <si>
    <t>/Users/asano/Desktop/data_sample/images/1month/ハニーキス/ちゅるんポップグレー/茶目/brown.jpg</t>
  </si>
  <si>
    <t>https://static.growthpalette.com/img/post/67e1fcbf-b5ea-43b2-807d-1caf8446890e/075d601aaa84b3b7ec20c48d130bfadd.jpg</t>
  </si>
  <si>
    <t>https://static.growthpalette.com/img/post/dd55147b-a7b2-4ac5-bd53-50ad31fb846b/74f3c2d0da97299f9aa89c8230146ee4.jpg</t>
  </si>
  <si>
    <t>https://drive.google.com/file/d/19dN7o6iBjt2DIS5Tf0G2EK_RI8X_iJNc/view?usp=drive_link</t>
  </si>
  <si>
    <t>https://drive.google.com/file/d/1LZ8d4VVVKwWu6CowueoAcT4H82fLJj1X/view?usp=drivesdk</t>
  </si>
  <si>
    <t>https://drive.google.com/drive/folders/1DkKjt5DIM9XgIB10XmrefwBck5FJSE8E</t>
  </si>
  <si>
    <t>https://drive.google.com/drive/folders/1hLbHFXZ4352ZVDhUAm8mJ_9CDCGSmRRc</t>
  </si>
  <si>
    <t>/Users/asano/Desktop/data_sample/images/1month/ハニーキス/ちゅるんポップピンク/thumbnail.jpg</t>
  </si>
  <si>
    <t>/Users/asano/Desktop/data_sample/images/1month/ハニーキス/ちゅるんポップピンク/lens.jpg</t>
  </si>
  <si>
    <t>/Users/asano/Desktop/data_sample/images/1month/ハニーキス/ちゅるんポップピンク/黒目/black.jpg</t>
  </si>
  <si>
    <t>/Users/asano/Desktop/data_sample/images/1month/ハニーキス/ちゅるんポップピンク/茶目/brown.jpg</t>
  </si>
  <si>
    <t>https://static.growthpalette.com/img/post/cccfee17-a9eb-4721-954b-49512b878593/700178d40f6e69aa7dd2816b038b8572.jpg</t>
  </si>
  <si>
    <t>https://static.growthpalette.com/img/post/d3df1bec-c3f1-46a0-b311-2885ab144165/d514330bc2f4a7339d85e63245dede0a.jpg</t>
  </si>
  <si>
    <t>prco</t>
  </si>
  <si>
    <t>https://drive.google.com/file/d/1Spj9E25POH-VGBeM4yiHZG1Afyn40YcN/view?usp=drive_link</t>
  </si>
  <si>
    <t>https://drive.google.com/file/d/1bmkv8i_Kl5hs5ehqHz72-WPegie_48qO/view?usp=drivesdk</t>
  </si>
  <si>
    <t>https://drive.google.com/drive/folders/1v1wdqqxyfgNcBWR-nbu1jwDSWxVjCd5T</t>
  </si>
  <si>
    <t>https://drive.google.com/drive/folders/1e2J_RS9Wb0o6bFV3mkQoH3o6tHT8VYba</t>
  </si>
  <si>
    <t>/Users/asano/Desktop/data_sample/images/1month/ハニーキス/ピュアココア/thumbnail.jpg</t>
  </si>
  <si>
    <t>/Users/asano/Desktop/data_sample/images/1month/ハニーキス/ピュアココア/lens.jpg</t>
  </si>
  <si>
    <t>/Users/asano/Desktop/data_sample/images/1month/ハニーキス/ピュアココア/黒目/black.jpg</t>
  </si>
  <si>
    <t>/Users/asano/Desktop/data_sample/images/1month/ハニーキス/ピュアココア/茶目/brown.jpg</t>
  </si>
  <si>
    <t>https://static.growthpalette.com/img/post/a66c23b5-014c-40ea-81ec-2461a323fe71/52d67e55cdbbbbffd0bca075ae333401.jpg</t>
  </si>
  <si>
    <t>https://static.growthpalette.com/front/assets/hl2/img/search-contact-lens/image/data/item/PC/thumb/HK0003-PRCO-5.jpg</t>
  </si>
  <si>
    <t>赤ちゃんみたいなくりっと目になれる！</t>
  </si>
  <si>
    <t>pmt</t>
  </si>
  <si>
    <t>モイスト,UVカット,8,シリコーンハイドロゲル素材</t>
  </si>
  <si>
    <t>https://drive.google.com/file/d/1t1XXk1-mfHLJj9Mc5kGRxzFYNJXA1H-Y/view?usp=drivesdk</t>
  </si>
  <si>
    <t>https://drive.google.com/file/d/1eP8QrOG8DjFbaWgERqN8Wx2drxAE1z-J/view?usp=drivesdk</t>
  </si>
  <si>
    <t>https://drive.google.com/drive/folders/1crhGdaU5er97hvkWJPkigE2CDXaXr5bq</t>
  </si>
  <si>
    <t>https://drive.google.com/drive/folders/1Kmrc57h7SNq0MjSoPdfHK3VZeTQWuANB</t>
  </si>
  <si>
    <t>しっかり発色するのに透明感やばい！！</t>
  </si>
  <si>
    <t>msp</t>
  </si>
  <si>
    <t>https://drive.google.com/file/d/1rcktgYUbtc0YuByIZUz0TTmYumrYXH07/view?usp=drivesdk</t>
  </si>
  <si>
    <t>https://drive.google.com/file/d/1K3nlZB05Bl8LqPMHN-udQuZoGOLsIT-V/view?usp=drivesdk</t>
  </si>
  <si>
    <t>https://drive.google.com/drive/folders/12Y_BT_cUleFZrjoNS-XdZmdyodEb5YKq</t>
  </si>
  <si>
    <t>https://drive.google.com/drive/folders/12RFMScpjVJKzOL52TWNtRedEO5w5-VcR</t>
  </si>
  <si>
    <t>透明感×暗めのブラウンなんて
盛れないわけなくない？♡</t>
  </si>
  <si>
    <t>https://drive.google.com/file/d/1h1EY4Jl75sCwQW2oBIGt_Jl9FliFFrkB/view?usp=drive_link</t>
  </si>
  <si>
    <t>https://drive.google.com/drive/folders/1UHKFMrVHsMoERfzGHipRf2ZLzsVZxx_L?usp=drive_link</t>
  </si>
  <si>
    <t>https://drive.google.com/drive/folders/1cWL8vPA8E-sVx812rA3s3UpmDRCroONk?usp=drive_link</t>
  </si>
  <si>
    <t>ほんのり青みを感じるような
馴染む儚いグレーちゅるん♡</t>
  </si>
  <si>
    <t>mlp</t>
  </si>
  <si>
    <t>https://drive.google.com/file/d/1ENGXz2PeWGFrtO2JlzdxC4GDW2i97kwG/view?usp=drivesdk</t>
  </si>
  <si>
    <t>https://drive.google.com/file/d/1UBSJxb6wK5QUBUyhU_KLgjGiayHstrO9/view?usp=drivesdk</t>
  </si>
  <si>
    <t>https://drive.google.com/drive/folders/1x0_smXGbjyS6DuG2AZovi_vw8vuBr2D_</t>
  </si>
  <si>
    <t>https://drive.google.com/drive/folders/1zzFXKgkouEOv7RZhSt4PAiqi2QdMjmkW</t>
  </si>
  <si>
    <t>太フチ×明るめのうるちゅるブラウンで
めちゃ盛れるうえに、シリコンで最強すぎる。</t>
  </si>
  <si>
    <t>https://drive.google.com/file/d/1w1BsO9VxGZ9Rg0RNG7iPvMhO5xIH916k/view?usp=drive_link</t>
  </si>
  <si>
    <t>https://drive.google.com/drive/folders/1zn33VVo0SwCch3r1R5PI0z1EHnGTwImj?usp=drive_link</t>
  </si>
  <si>
    <t>https://drive.google.com/drive/folders/1eDwGPdc12wQZB4HOIlzo-IGOzm6MRRe4?usp=drive_link</t>
  </si>
  <si>
    <t>太フチ×青コン×透け感なんて可愛いに決まってる
ぎょろっとしないドーリー感</t>
  </si>
  <si>
    <t>https://drive.google.com/file/d/1GoF25oo_UXZ5Cl8Qrxu9IBYW4GlmBCps/view?usp=drivesdk</t>
  </si>
  <si>
    <t>https://drive.google.com/file/d/1NYTq_U0FarRV_p9AB44OsVFkwy4K4tUL/view?usp=drivesdk</t>
  </si>
  <si>
    <t>https://drive.google.com/drive/folders/1kU6mu7NqrwVxu7praePZJMWIwv1KJNmK</t>
  </si>
  <si>
    <t>https://drive.google.com/drive/folders/1BBJysNqTceWcgxkDB5q797r2K_bYORe3</t>
  </si>
  <si>
    <t>https://drive.google.com/file/d/1VKgsNsXBDnPoK98NeS5Js_Te9HK-gwzs/view?usp=drivesdk</t>
  </si>
  <si>
    <t>https://drive.google.com/file/d/1JbUnyWAdpKfuasRIQ8S3QzPZBhFuC4Eh/view?usp=drivesdk</t>
  </si>
  <si>
    <t>https://drive.google.com/drive/folders/1kzPjP8wEW17dSwMPO9ibz1x_UUknLGiX</t>
  </si>
  <si>
    <t>https://drive.google.com/drive/folders/1a_6hwaoOB4pbHPMIvd-IS-avF5ykWdsY</t>
  </si>
  <si>
    <t>utpi</t>
  </si>
  <si>
    <t>https://drive.google.com/file/d/1BsQQrWq7W1I80Zt8mDhA6G2lH3sdRES1/view?usp=drivesdk</t>
  </si>
  <si>
    <t>https://drive.google.com/file/d/1U_ZgoklxhtOsKBaQRiyeSKmUNi4SKbpz/view?usp=drivesdk</t>
  </si>
  <si>
    <t>https://drive.google.com/drive/folders/1X3-ut81tkUZIABEYvPib8iDMTiKyIYHm</t>
  </si>
  <si>
    <t>https://drive.google.com/drive/folders/1dR-vpm7rH-UfSdxzvhP_Z6LXILfSOLn7</t>
  </si>
  <si>
    <t>甘すぎないうるうるピンク。これぞ多幸感…</t>
  </si>
  <si>
    <t>utbw</t>
  </si>
  <si>
    <t>https://drive.google.com/file/d/1L3UV1qsUOUGHSGcP7QBiIdLGT-305g10/view?usp=drivesdk</t>
  </si>
  <si>
    <t>https://drive.google.com/file/d/1Zpqqry1dGruv3VSbcCQWgxfYk7C8c1-w/view?usp=drivesdk</t>
  </si>
  <si>
    <t>https://drive.google.com/drive/folders/1vDiBhZMPGp93OSnhe8-CoEViSpw9ULlL</t>
  </si>
  <si>
    <t>https://drive.google.com/drive/folders/1kaCkU4-h3BTCDg1A3SgNb3gJBBf4jBEk</t>
  </si>
  <si>
    <t>15mmなのに宇宙人に見えない！
キラっと柄のおかげで奥目さんも盛れる✨️</t>
  </si>
  <si>
    <t>utbe</t>
  </si>
  <si>
    <t>https://drive.google.com/file/d/1JxoPfsieRN9_bueB76isWzSdqMcKyCRT/view?usp=drivesdk</t>
  </si>
  <si>
    <t>https://drive.google.com/file/d/1jcwC-VQRUo_QduuWstB-sQdEjx50QtIU/view?usp=drivesdk</t>
  </si>
  <si>
    <t>https://drive.google.com/drive/folders/1yFbxxsTD22DlPb0u4PyoJRYgsaMyG_o3</t>
  </si>
  <si>
    <t>https://drive.google.com/drive/folders/12jk0TRfUazUIa7igOlqa8c-pj1aogySh</t>
  </si>
  <si>
    <t>大人の色気がでるツヤ感ブラウン✨️</t>
  </si>
  <si>
    <t>cfmt</t>
  </si>
  <si>
    <t>https://drive.google.com/file/d/1XaRxUxLNabVI-jEaasLZzVy8EV1nC6kw/view?usp=drivesdk</t>
  </si>
  <si>
    <t>https://drive.google.com/file/d/1uTkaLD3cJbZnT-1nE8GFR-8VQRXduQ21/view?usp=drivesdk</t>
  </si>
  <si>
    <t>https://drive.google.com/drive/folders/1EpCjCiYgIBOFNa0GlLjo2mCqHw_FyddR</t>
  </si>
  <si>
    <t>https://drive.google.com/drive/folders/1P4X9WjId1OLcnvlYTFQPdb-ZZ5TcHLxj</t>
  </si>
  <si>
    <t>色気ある大人ギャルになれる～♡
意外とワンホンにも使える！</t>
  </si>
  <si>
    <t>stjy</t>
  </si>
  <si>
    <t>https://drive.google.com/file/d/1xXl0Jd3oCVrIDMuPvlLxyS4-EmldXWt8/view?usp=drive_link</t>
  </si>
  <si>
    <t>https://drive.google.com/file/d/14yT0hF0cTDxJKK2kDgBovoQ-CsrCJCfQ/view?usp=drivesdk</t>
  </si>
  <si>
    <t>https://drive.google.com/drive/folders/13kuu9qsMcCFfnm7uCBbNFSsB5fPKejT_</t>
  </si>
  <si>
    <t>https://drive.google.com/drive/folders/1tXOOFz8sF3qrv69UoYwBxcLBAVtg6DOA</t>
  </si>
  <si>
    <t>まじで泣いちゃってるみたいな目になる！
色素も薄くなれる～👍️</t>
  </si>
  <si>
    <t>spa</t>
  </si>
  <si>
    <t>https://drive.google.com/file/d/1tl4rYxY7CaQJeCtcQKNt1aoEmNrhWL22/view?usp=drivesdk</t>
  </si>
  <si>
    <t>https://drive.google.com/file/d/1aGfiRo_h3Mhred6V7aA1p3OSdwRexgrJ/view?usp=drivesdk</t>
  </si>
  <si>
    <t>https://drive.google.com/drive/folders/1zFqh0h23RLhnX6hciw-C790x9A25i7t2</t>
  </si>
  <si>
    <t>https://drive.google.com/drive/folders/17-YrTBM22E0-Xu8Gev-PuXJMSF0GNL1v</t>
  </si>
  <si>
    <t>くりっとデカ目に見せたい人はコレ！
太すぎないフチもちょうどいい～♪</t>
  </si>
  <si>
    <t>spgg</t>
  </si>
  <si>
    <t>https://drive.google.com/file/d/1tauNZY5fnkQN6jTinZC5nEqaaz5HLi5n/view?usp=drivesdk</t>
  </si>
  <si>
    <t>https://drive.google.com/file/d/1SDKnp8h_ckheKkiZ0WIbF_ojeiNfvZUz/view?usp=drivesdk</t>
  </si>
  <si>
    <t>https://drive.google.com/drive/folders/1Tvys6FWMr9aiabhG6yLT8xc1X0gWJp-_</t>
  </si>
  <si>
    <t>https://drive.google.com/drive/folders/16XwN5MMngbinwAsN1gIG3KbO6Gs9lKmc</t>
  </si>
  <si>
    <t>暗めグレーの太フチカラコン！
グレーだけど怖くならずに爆盛れする！</t>
  </si>
  <si>
    <t>spp</t>
  </si>
  <si>
    <t>https://drive.google.com/file/d/152cz925JQ1NJNcRJ-tS6zwrN352OIO4i/view?usp=drivesdk</t>
  </si>
  <si>
    <t>https://drive.google.com/file/d/1a2Cv03rznIZSQiLOFbaMR1E1SyV8kAwS/view?usp=drivesdk</t>
  </si>
  <si>
    <t>https://drive.google.com/drive/folders/1-vak1qREhOHS0Ngu2g-OIenmf0hDiOLA</t>
  </si>
  <si>
    <t>https://drive.google.com/drive/folders/1Cq_SGGRJWNOW_oCTTgJnVPWslyaltGpf</t>
  </si>
  <si>
    <t>でっかいピンクちゅるん♡
地雷と量産好きな人絶対好き！</t>
  </si>
  <si>
    <t>spbl</t>
  </si>
  <si>
    <t>https://drive.google.com/file/d/1_ynw5-kchz_luDXavoopsTZr_Cms6__e/view?usp=drivesdk</t>
  </si>
  <si>
    <t>https://drive.google.com/file/d/1NM5OhaWTll2zH3ImRNIeAUO8OAwkB8Wq/view?usp=drivesdk</t>
  </si>
  <si>
    <t>https://drive.google.com/drive/folders/1vKSXh--7ryJHhVUKM6oKwW7k8L_MVCd2</t>
  </si>
  <si>
    <t>https://drive.google.com/drive/folders/1Vwdqjfi6pw9j6TGctUxk3pJQ6lCnm1Ck</t>
  </si>
  <si>
    <t>馴染みが良い青だから
イエベさんも使えるよっ⭐️</t>
  </si>
  <si>
    <t>ccmc</t>
  </si>
  <si>
    <t>https://drive.google.com/file/d/1iJ3pRUfE4lFo5ZbvqVpkWOtc7oC9xOBc/view?usp=drivesdk</t>
  </si>
  <si>
    <t>https://drive.google.com/file/d/1tQUHyJfsMbyexO95uBv6bn8mh9xbbYub/view?usp=drivesdk</t>
  </si>
  <si>
    <t>https://drive.google.com/drive/folders/1elug9eauzXhkbixMfoB473cB5BbwGOoE</t>
  </si>
  <si>
    <t>https://drive.google.com/drive/folders/1XlWMCrWxvtQcPjmoL1KosfHxFghide_Y</t>
  </si>
  <si>
    <t>これは王道ギャルにおすすめ！
でかいけど埋もれなくて◎</t>
  </si>
  <si>
    <t>pcbr</t>
  </si>
  <si>
    <t>https://drive.google.com/file/d/1kKBh2hDj-wN6pMMnICBL2vCCN4cYw0A_/view?usp=drivesdk</t>
  </si>
  <si>
    <t>https://drive.google.com/file/d/1vDY6Dk594NYzQw9Q3uIMdX4vg1mIpnXE/view?usp=drivesdk</t>
  </si>
  <si>
    <t>https://drive.google.com/drive/folders/1Y9Qi02Vz0xGS8BKRfEOXvjNa4BYeWc3T</t>
  </si>
  <si>
    <t>https://drive.google.com/drive/folders/1EYpeD2S3uNWX52q_Hrdul4eRABuzItNb</t>
  </si>
  <si>
    <t>シンプルにモテたいならコレ！
赤みブラウンがあざとい♡</t>
  </si>
  <si>
    <t>babr</t>
  </si>
  <si>
    <t>https://drive.google.com/file/d/1WpDawi1JwRHyyBtU9ExCC6V7DqDzwCg2/view?usp=drivesdk</t>
  </si>
  <si>
    <t>https://drive.google.com/file/d/1BR3DbuekO5r7bK_Hgr8_RNhVcWd8hRpG/view?usp=drivesdk</t>
  </si>
  <si>
    <t>https://drive.google.com/drive/folders/1O_tVxRQAehplftl8AvzL9tPvzqrkGFZw</t>
  </si>
  <si>
    <t>https://drive.google.com/drive/folders/1oVfCS_EA_Nh5l3vQpeS-d0pWa2VIPy-H</t>
  </si>
  <si>
    <t>真っ黒奥目のリピカラコン♡
トーンアップ効果えぐい✨️</t>
  </si>
  <si>
    <t>bybg</t>
  </si>
  <si>
    <t>https://drive.google.com/file/d/1rGyxfUPN2zO2IEU33SQC5ioRHIgqK-Bu/view?usp=drivesdk</t>
  </si>
  <si>
    <t>https://drive.google.com/file/d/1MqhptycYRUiRQRsGQwXDPtI7mSaH7MAH/view?usp=drivesdk</t>
  </si>
  <si>
    <t>https://drive.google.com/drive/folders/1lX0u4Po-xrFOahApLugCWTx6WxD7dcYg</t>
  </si>
  <si>
    <t>https://drive.google.com/drive/folders/1zXa4UWRKRI-yjlOdgnHBRVFtsAuYzAtJ</t>
  </si>
  <si>
    <t>ふわんと柔らかい瞳に♡
15mmの圧迫感ゼロ！</t>
  </si>
  <si>
    <t>mlcl</t>
  </si>
  <si>
    <t>https://drive.google.com/file/d/1TftgL3pmHgpe-0eaNk1nl5y6cOMsH1fJ/view?usp=drivesdk</t>
  </si>
  <si>
    <t>https://drive.google.com/file/d/117rDLiw5QB00DpXYRvxiJJGbPAutANXe/view?usp=drivesdk</t>
  </si>
  <si>
    <t>https://drive.google.com/drive/folders/1pT5DmILdRwOQar-Ts86GJ0yIlVGampO_</t>
  </si>
  <si>
    <t>https://drive.google.com/drive/folders/1r_CSZ2G6I3ZeXdqK5a5y4ZsQJ9T5gMeM</t>
  </si>
  <si>
    <t>透明感にキラキラで奥目解消！
ギラつきすぎないのも◎</t>
  </si>
  <si>
    <t>mlpk</t>
  </si>
  <si>
    <t>https://drive.google.com/file/d/1ercdbMsDVqnsztpuuI0C24qGjNcA0H0I/view?usp=drivesdk</t>
  </si>
  <si>
    <t>https://drive.google.com/file/d/1pFB016hr2rPzi7q2C6d3s3mieIysmOar/view?usp=drivesdk</t>
  </si>
  <si>
    <t>https://drive.google.com/drive/folders/1eX5KyCyn8ISYarzKHKBkpgMLz1ado-uu</t>
  </si>
  <si>
    <t>https://drive.google.com/drive/folders/1AMK6vKbsbi8TAvQJOnfRcB5JVuNX_xq5</t>
  </si>
  <si>
    <t>ヘルシーなピンク発色でPC関係なし！
色んなメイクと相性ばっちり♡</t>
  </si>
  <si>
    <t>mmbg</t>
  </si>
  <si>
    <t>https://drive.google.com/file/d/1Zutx-7SQIlfQ2pxqlCcXmXCGzNtmRgcJ/view?usp=drivesdk</t>
  </si>
  <si>
    <t>https://drive.google.com/file/d/1pmcUS5BvVR5Z981ihdUzoUIKcXiIizbg/view?usp=drivesdk</t>
  </si>
  <si>
    <t>https://drive.google.com/drive/folders/1aSUoBARwuoEyqaSeQYEyh74vtPqPPZ7m</t>
  </si>
  <si>
    <t>https://drive.google.com/drive/folders/1WE-9PonX_VlIXfhU5CW1gPI8wzUDsEWf</t>
  </si>
  <si>
    <t>中華美人になれちゃうよ♡
絶妙な青みとグレーがたまらん</t>
  </si>
  <si>
    <t>https://drive.google.com/file/d/1KQO_AWX05YJXmAPMeDwDwJQc3K6d-OZC/view?usp=drive_link</t>
  </si>
  <si>
    <t>https://drive.google.com/file/d/1ygrGfZdm01mIDB8XqKZKREmMxsyiIXUn/view?usp=drivesdk</t>
  </si>
  <si>
    <t>https://drive.google.com/drive/folders/1MRGMYNbA5g6Y71B1eE-1ulJBiFjLTvbK</t>
  </si>
  <si>
    <t>https://drive.google.com/drive/folders/1ix6Yv6dTbG5ekBeqoUf90NTHE_u-CXl1</t>
  </si>
  <si>
    <t>https://drive.google.com/file/d/1tAQ2x3SC1tvKrLZSm_7G9mmSPzpFWKsL/view?usp=drivesdk</t>
  </si>
  <si>
    <t>https://drive.google.com/file/d/1r4eXsK1OzBL3kg6L8_uObBIbJVC2KHl2/view?usp=drivesdk</t>
  </si>
  <si>
    <t>https://drive.google.com/drive/folders/1t92enE60GSYz-XsjxSEZYAiSLXYUSZHK</t>
  </si>
  <si>
    <t>https://drive.google.com/drive/folders/19UTppS-QKHJUdKczenQm2SyxJUDXqafC</t>
  </si>
  <si>
    <t>大人の色気がでるツヤ感ブラウン</t>
  </si>
  <si>
    <t>https://drive.google.com/file/d/1jrBva0YiNYxo3Q_INrbnOZ7jcBZ0sY7M/view?usp=drive_link</t>
  </si>
  <si>
    <t>https://drive.google.com/file/d/1Z-ivS5nXZGEm6FIs4qYPXJo1d6_t9BTg/view?usp=drivesdk</t>
  </si>
  <si>
    <t>https://drive.google.com/drive/folders/1kyjsRVFdU-1XbcB_lH2IgZ0fKWFwmRS4</t>
  </si>
  <si>
    <t>https://drive.google.com/drive/folders/1qfjQ7ZeWk0pAnFzpUEoeHh7UOrrIYTW8</t>
  </si>
  <si>
    <t>https://drive.google.com/file/d/13zUXUiLkRofySUh0i-iJkccCYKj0PBlh/view?usp=drive_link</t>
  </si>
  <si>
    <t>https://drive.google.com/file/d/1eZAttKXZRHbvFKq-B4YCVYnWqsOyyGZB/view?usp=drivesdk</t>
  </si>
  <si>
    <t>https://drive.google.com/drive/folders/1R_vVhRfyWW23lRrzT6EFiUSZiaF3Clvj</t>
  </si>
  <si>
    <t>https://drive.google.com/drive/folders/13yVKc21b6j1eQza3oqIFhQMPmWAiEHam</t>
  </si>
  <si>
    <t>https://drive.google.com/file/d/1D5mc1I6tazzy25Nlto8c0-4iULCfMrvd/view?usp=drivesdk</t>
  </si>
  <si>
    <t>https://drive.google.com/file/d/1Jms5GISNYtRjQbaN7rGvgcsK7vu7XG2y/view?usp=drivesdk</t>
  </si>
  <si>
    <t>https://drive.google.com/drive/folders/1YjtfJDdTKNwa6u_oxlyttr3igma2oDZP</t>
  </si>
  <si>
    <t>https://drive.google.com/drive/folders/1V2JroSkinFrgpsGugJ6IkLqdZhrC6jAA</t>
  </si>
  <si>
    <t>https://drive.google.com/file/d/1wO6KuriMf0XauKAopO0Zrh-q8HFDjXOd/view?usp=drivesdk</t>
  </si>
  <si>
    <t>https://drive.google.com/file/d/1uQ4wu81lIj-HNxI0MgW5VgCFL2dLfjO5/view?usp=drivesdk</t>
  </si>
  <si>
    <t>https://drive.google.com/drive/folders/17bQmBmS71gYEdL762-3ODLleNJUgmnMt</t>
  </si>
  <si>
    <t>https://drive.google.com/drive/folders/1hsehcxZ8yHZ8kmmcFyMeA93ayMl0pKii</t>
  </si>
  <si>
    <t>https://drive.google.com/file/d/11H4NN2NBXSXwG65Lx3M1Av_ynUKBAhCZ/view?usp=drivesdk</t>
  </si>
  <si>
    <t>https://drive.google.com/file/d/1MzadtouWkkFWXF_3MBqsOEp4flbNXXsr/view?usp=drivesdk</t>
  </si>
  <si>
    <t>https://drive.google.com/drive/folders/1ay1C9myoDu-OKhUFGxdpeawVv59EE6HI</t>
  </si>
  <si>
    <t>https://drive.google.com/drive/folders/1l1x5Gx-90SxIx1YMPxwSktIPW9NwEJOD</t>
  </si>
  <si>
    <t>https://drive.google.com/file/d/1pxUENkqsQfwYzSJVSiIJ-Vti3blkXLCW/view?usp=drive_link</t>
  </si>
  <si>
    <t>https://drive.google.com/file/d/1-AO3NdOElHtFEx1t5mk3yiRsl42nmEoG/view?usp=drivesdk</t>
  </si>
  <si>
    <t>https://drive.google.com/drive/folders/1F7CU9Oul3f0NcTas23VmeTyHCpW21FRS</t>
  </si>
  <si>
    <t>https://drive.google.com/drive/folders/1YYfS-vtJrjnE6-AgMbnHL1ZYzYDytPra</t>
  </si>
  <si>
    <t>https://drive.google.com/file/d/1joHw6XWaf69THLr42Guci4DZvlobkuV1/view?usp=drive_link</t>
  </si>
  <si>
    <t>https://drive.google.com/file/d/1To9WKO8ISJnJOXl9ivFJpfuTTU95TpXt/view?usp=drivesdk</t>
  </si>
  <si>
    <t>https://drive.google.com/drive/folders/11ZUOfrPp4mJOfrvxx-Umhf78EgMMJux9</t>
  </si>
  <si>
    <t>https://drive.google.com/drive/folders/1YzJTPvigN7iimWLGQ_4Fnbj05k8FJwol</t>
  </si>
  <si>
    <t>ameb</t>
  </si>
  <si>
    <t>https://drive.google.com/file/d/1b8xoH7jJQfs8fCjIhgAvPY-UeOFGkUsR/view?usp=drivesdk</t>
  </si>
  <si>
    <t>https://drive.google.com/file/d/15tubFVLNtdp7B5Xn_ALKzCmAVoKXCIM3/view?usp=drivesdk</t>
  </si>
  <si>
    <t>https://drive.google.com/drive/folders/1mRyPB5_Pr__OK1Q73-Ib0eHsWFaNDGf0</t>
  </si>
  <si>
    <t>https://drive.google.com/drive/folders/1Sga3xhAJtjLQGmKWZ6fVpUWa8YUq_0tu</t>
  </si>
  <si>
    <t>/Users/asano/Desktop/data_sample/images/1day/バブリス/アメリーブラウン/thumbnail.jpg</t>
  </si>
  <si>
    <t>/Users/asano/Desktop/data_sample/images/1day/バブリス/アメリーブラウン/lens.jpg</t>
  </si>
  <si>
    <t>/Users/asano/Desktop/data_sample/images/1day/バブリス/アメリーブラウン/黒目/black.jpg</t>
  </si>
  <si>
    <t>/Users/asano/Desktop/data_sample/images/1day/バブリス/アメリーブラウン/茶目/brown.jpg</t>
  </si>
  <si>
    <t>https://static.growthpalette.com/img/post/85ed4b6b-e54e-4061-9c63-7e1d900a2997/0b82182a68c20e75186f831289ce3f76.jpg</t>
  </si>
  <si>
    <t>https://static.growthpalette.com/img/post/96be6c84-4b5e-4f91-b992-80387ca1f639/fe83ba9a954858bd6e4dccbaecb1a3f9.jpg</t>
  </si>
  <si>
    <t>うるめきトーンアップブラウンが超かわいい♡
黒目スタッフもお気に入り♪</t>
  </si>
  <si>
    <t>dargr</t>
  </si>
  <si>
    <t>https://drive.google.com/file/d/1BzBzYzZX0O42KuqVunPlD4wt-AneyRaL/view?usp=drivesdk</t>
  </si>
  <si>
    <t>https://drive.google.com/file/d/1NKVuflH5-3dZ2RH1QbcwmA6mg8WbnRaZ/view?usp=drivesdk</t>
  </si>
  <si>
    <t>https://drive.google.com/drive/folders/1_SPKp-QOpRTK3D0fD7SFjA6fN_vcvkqU</t>
  </si>
  <si>
    <t>https://drive.google.com/drive/folders/1y-tR0_bwmN0vAEJAITPikvlKwYUWb-u7</t>
  </si>
  <si>
    <t>/Users/asano/Desktop/data_sample/images/1day/バブリス/ダーリーグレージュ/thumbnail.jpg</t>
  </si>
  <si>
    <t>/Users/asano/Desktop/data_sample/images/1day/バブリス/ダーリーグレージュ/lens.jpg</t>
  </si>
  <si>
    <t>/Users/asano/Desktop/data_sample/images/1day/バブリス/ダーリーグレージュ/黒目/black.jpg</t>
  </si>
  <si>
    <t>/Users/asano/Desktop/data_sample/images/1day/バブリス/ダーリーグレージュ/茶目/brown.jpg</t>
  </si>
  <si>
    <t>https://static.growthpalette.com/img/post/805744d8-6ad5-43c6-8c61-4faa800ea91d/4f1d13ab5b8638f096e20e78274e6bc1.jpg</t>
  </si>
  <si>
    <t>https://static.growthpalette.com/img/post/1eeb6c77-e6e8-4b80-a379-d39d2df41241/69e879c444fbe0eff472b04f811125db.jpg</t>
  </si>
  <si>
    <t>赤ちゃんみたいな
きゅるんとしたおめめになれる</t>
  </si>
  <si>
    <t>darb</t>
  </si>
  <si>
    <t>https://drive.google.com/file/d/15LOpxOemRKWnyxfOd9lbnmY7TbI9cqJN/view?usp=drivesdk</t>
  </si>
  <si>
    <t>https://drive.google.com/file/d/1oTixgMvn7gf03uO2a0BDIbpqzEh9Geqj/view?usp=drivesdk</t>
  </si>
  <si>
    <t>https://drive.google.com/drive/folders/10R3d_KSCwJJ8YKFmRSkzf8vC4CajPCAU</t>
  </si>
  <si>
    <t>https://drive.google.com/drive/folders/1y7PraR-vGz_G47THC7g6HOtK8WtALkmB</t>
  </si>
  <si>
    <t>/Users/asano/Desktop/data_sample/images/1day/バブリス/ダーリーベージュ/thumbnail.jpg</t>
  </si>
  <si>
    <t>/Users/asano/Desktop/data_sample/images/1day/バブリス/ダーリーベージュ/lens.jpg</t>
  </si>
  <si>
    <t>/Users/asano/Desktop/data_sample/images/1day/バブリス/ダーリーベージュ/黒目/black.jpg</t>
  </si>
  <si>
    <t>/Users/asano/Desktop/data_sample/images/1day/バブリス/ダーリーベージュ/茶目/brown.jpg</t>
  </si>
  <si>
    <t>https://static.growthpalette.com/img/post/71484661-ac93-4964-8a0f-15a5d1670d14/946690463a85dc82fb505aa10577dec5.jpg</t>
  </si>
  <si>
    <t>https://static.growthpalette.com/img/post/655dc244-47c5-45ba-b886-340a3d99ff37/b934f87c1a225225d26f455c1eba9705.jpg</t>
  </si>
  <si>
    <t>シリコーンだから着け心地最高で
発色も明るく華やかに✨️</t>
  </si>
  <si>
    <t>lung</t>
  </si>
  <si>
    <t>https://drive.google.com/file/d/1WXh9aQigsytT3zQ7DnfLg0UslJJABlAN/view?usp=drivesdk</t>
  </si>
  <si>
    <t>https://drive.google.com/file/d/1oRw23sfZVpKBFOAXVQcc3Dr-Eefhd1dV/view?usp=drivesdk</t>
  </si>
  <si>
    <t>https://drive.google.com/drive/folders/12koxErV4NVcMcz5xeoYiXtt_T8OlN8-E</t>
  </si>
  <si>
    <t>https://drive.google.com/drive/folders/12qc6ed1_jSc8ANEqKznUVhDunnLCykvT</t>
  </si>
  <si>
    <t>/Users/asano/Desktop/data_sample/images/1day/バブリス/ルナリーグレー/thumbnail.jpg</t>
  </si>
  <si>
    <t>/Users/asano/Desktop/data_sample/images/1day/バブリス/ルナリーグレー/lens.jpg</t>
  </si>
  <si>
    <t>/Users/asano/Desktop/data_sample/images/1day/バブリス/ルナリーグレー/黒目/black.jpg</t>
  </si>
  <si>
    <t>/Users/asano/Desktop/data_sample/images/1day/バブリス/ルナリーグレー/茶目/brown.jpg</t>
  </si>
  <si>
    <t>https://static.growthpalette.com/img/post/c10bc347-f3f6-4dff-8738-793337600cf9/c84e5f1be370053b3ca00161c3b1d05d.jpg</t>
  </si>
  <si>
    <t>https://static.growthpalette.com/img/post/806a7415-b2de-49c0-9ae1-f332a0adb2cb/b2d623352b54fe3906de603a3ed5856f.jpg</t>
  </si>
  <si>
    <t>ぷるんとみずみずしい水光カラコン！
派手すぎないから使いやすい！</t>
  </si>
  <si>
    <t>grm</t>
  </si>
  <si>
    <t>https://drive.google.com/file/d/1tKmRaL_XIb-QWtPrlAqV8JHH0TIe9UPr/view?usp=drivesdk</t>
  </si>
  <si>
    <t>https://drive.google.com/file/d/1Q5HwrhVFCR_NOyoE5NzmWXIjddXbiGxj/view?usp=drivesdk</t>
  </si>
  <si>
    <t>https://drive.google.com/drive/folders/1gCrHs1zPS6sGggC5uwrPAWboO-H55yLn</t>
  </si>
  <si>
    <t>https://drive.google.com/drive/folders/1XW15nhf0-6j4X9Qt7NcTUr_wGC3V_gfD</t>
  </si>
  <si>
    <t>ワンホン美女、Y2K、ダウナー系...
色々なジャンルの美女に七変化✨️</t>
  </si>
  <si>
    <t>stn</t>
  </si>
  <si>
    <t>https://drive.google.com/file/d/1qg069Jl1IrIAUqYBXryTVGZa2UEJZ-rO/view?usp=drivesdk</t>
  </si>
  <si>
    <t>https://drive.google.com/file/d/1RRyCSuyCpEWJUApga3KmC1Wy9ahjChsc/view?usp=drivesdk</t>
  </si>
  <si>
    <t>https://drive.google.com/drive/folders/107CdkI5eMnJle9FFVYaiB7sIOiw8qVRD</t>
  </si>
  <si>
    <t>https://drive.google.com/drive/folders/100ZEC7PRNZP2MyPusce0Qpdasm5yhG3z</t>
  </si>
  <si>
    <t>二重の細フチで大人っぽく
盛れる爆美女ベージュ。</t>
  </si>
  <si>
    <t>brm</t>
  </si>
  <si>
    <t>https://drive.google.com/file/d/1oOmmtGA2gHpvUQKJg7HWcH2RZQ-fqjde/view?usp=drivesdk</t>
  </si>
  <si>
    <t>https://drive.google.com/file/d/1WjPe-G_gaNILDaogm8HrHlkWGy0HzyaT/view?usp=drivesdk</t>
  </si>
  <si>
    <t>https://drive.google.com/drive/folders/1IECe64qg8KPwgEIm3nDvkcNzd2gm-UTn</t>
  </si>
  <si>
    <t>https://drive.google.com/drive/folders/1p3c_rnV3051R7-aTnFluDbtmmIA_CAVa</t>
  </si>
  <si>
    <t>超美麗水光ブラウン。爆美女になれます</t>
  </si>
  <si>
    <t>bmn</t>
  </si>
  <si>
    <t>https://drive.google.com/file/d/1IBz8JnHhCtVaVlM8kmGcyafjFaXHaD-k/view?usp=drivesdk</t>
  </si>
  <si>
    <t>https://drive.google.com/file/d/10SfQOQk9snW7vDVAjlKjav4tRzCzZ9cx/view?usp=drivesdk</t>
  </si>
  <si>
    <t>https://drive.google.com/drive/folders/1NH6Rj-tGJP-M2gDifBZAS7gaC2NX1p8v</t>
  </si>
  <si>
    <t>https://drive.google.com/drive/folders/1Jc9gcEUXbdfZPDgKHVgzCtJI4v-sbflU</t>
  </si>
  <si>
    <t>鮮やかなブルーが最強に写真映えする</t>
  </si>
  <si>
    <t>ltm</t>
  </si>
  <si>
    <t>https://drive.google.com/file/d/1y6vumu6UF-toDeJUNSZe8Gxz8xOa5tw-/view?usp=drivesdk</t>
  </si>
  <si>
    <t>https://drive.google.com/file/d/1oDCx_A1I7X5AC3MRAGgE_1TbZ67PwMvK/view?usp=drivesdk</t>
  </si>
  <si>
    <t>https://drive.google.com/drive/folders/1jQ97rOjE8Vz2dm7Dp5GgKJ5Z2phXe64K</t>
  </si>
  <si>
    <t>https://drive.google.com/drive/folders/1hq7d_PyRTk3FsuMfPhMei6k8To-_DbGp</t>
  </si>
  <si>
    <t>ねずみ色みたいな真っ直ぐグレー水光♡
ツヤキラな瞳に👀♡</t>
  </si>
  <si>
    <t>https://drive.google.com/file/d/1XNRbHgX2rv2_upN1WvpeXk_5QX2kK4LZ/view?usp=drivesdk</t>
  </si>
  <si>
    <t>https://drive.google.com/file/d/1putQKmD0tioVFXUnJ-_Ep7EhIE6-I-Uh/view?usp=drivesdk</t>
  </si>
  <si>
    <t>https://drive.google.com/drive/folders/1y5vQR6AO0WtmCGJpsNvTIDDuylGVu-lt</t>
  </si>
  <si>
    <t>https://drive.google.com/drive/folders/1LJjoG0_1EIG1iQ-vseeEnbEH2k5XX6LU</t>
  </si>
  <si>
    <t>ckb</t>
  </si>
  <si>
    <t>https://drive.google.com/file/d/1dIyuZA7kVTKyfOP5j-GHlWHfMxtqFfUq/view?usp=drive_link</t>
  </si>
  <si>
    <t>https://drive.google.com/file/d/1VqdTIwGLvA9nhNlNfJqjfNl2J-t5qT3w/view?usp=drivesdk</t>
  </si>
  <si>
    <t>https://drive.google.com/drive/folders/1BUaKpf3hZISSA5OYM0JEjwbWT5qX8Oo5</t>
  </si>
  <si>
    <t>https://drive.google.com/drive/folders/1Shgnnq_jSgWBYoy_cKA1qXfzgNJ0DXJl</t>
  </si>
  <si>
    <t>/Users/asano/Desktop/data_sample/images/1day/ミューム/コークブラウン/thumbnail.jpg</t>
  </si>
  <si>
    <t>/Users/asano/Desktop/data_sample/images/1day/ミューム/コークブラウン/lens.jpg</t>
  </si>
  <si>
    <t>/Users/asano/Desktop/data_sample/images/1day/ミューム/コークブラウン/黒目/black.jpg</t>
  </si>
  <si>
    <t>/Users/asano/Desktop/data_sample/images/1day/ミューム/コークブラウン/茶目/brown.jpg</t>
  </si>
  <si>
    <t>https://static.growthpalette.com/img/post/6a374af3-2ac8-4a40-b9dc-21ac8fe41890/0c643b031f9eb856b80f003aea0e6092.jpg</t>
  </si>
  <si>
    <t>https://static.growthpalette.com/img/post/6416c56c-0155-4270-8362-5e6dee6d714c/c7f3d2c34d5efa284dfba82155004212.jpg</t>
  </si>
  <si>
    <t>ほんのり甘いまろやかブラウン</t>
  </si>
  <si>
    <t>sbm</t>
  </si>
  <si>
    <t>https://drive.google.com/file/d/1J39QXEWxrhK15hUrrhOMN3pY0BA4kbtB/view?usp=drive_link</t>
  </si>
  <si>
    <t>https://drive.google.com/file/d/1VVXuKJHcTsAXVbp6NgXSCcJzPSapfzOy/view?usp=drivesdk</t>
  </si>
  <si>
    <t>https://drive.google.com/drive/folders/1uYlznYZK7ZKVgwnHjiC42yVAlXDLfjy9</t>
  </si>
  <si>
    <t>https://drive.google.com/drive/folders/1YZfMvS7Edkych7YIRO56HVk17bFUIZiQ</t>
  </si>
  <si>
    <t>/Users/asano/Desktop/data_sample/images/1day/ミューム/ソーダボム/thumbnail.jpg</t>
  </si>
  <si>
    <t>/Users/asano/Desktop/data_sample/images/1day/ミューム/ソーダボム/lens.jpg</t>
  </si>
  <si>
    <t>/Users/asano/Desktop/data_sample/images/1day/ミューム/ソーダボム/黒目/black.jpg</t>
  </si>
  <si>
    <t>/Users/asano/Desktop/data_sample/images/1day/ミューム/ソーダボム/茶目/brown.jpg</t>
  </si>
  <si>
    <t>https://static.growthpalette.com/img/post/421080ab-e1b9-4e5b-9790-6efbb35beafa/339b2e34dd4ff37cbd38ca88781145df.jpg</t>
  </si>
  <si>
    <t>https://static.growthpalette.com/img/post/f51b71c1-de93-47a2-b216-21c3b241b1cb/300da49215317d84d1593a844351392f.jpg</t>
  </si>
  <si>
    <t>目が水びたしになる！！
水分量たっぷりウルウルお目々に</t>
  </si>
  <si>
    <t>MIU0010</t>
  </si>
  <si>
    <t>trt</t>
  </si>
  <si>
    <t>https://drive.google.com/file/d/1HPI_gXVUh50yQVKRjj-5SvHw7aFmn3dD/view?usp=drive_link</t>
  </si>
  <si>
    <t>https://drive.google.com/file/d/1l0CggCvDuGbol0n233zwJ4q492nghqnX/view?usp=drive_link</t>
  </si>
  <si>
    <t>https://drive.google.com/drive/folders/1pjZoTbX52F06taYQeL6yCsEPYIz6l7D_?usp=drive_link</t>
  </si>
  <si>
    <t>https://drive.google.com/drive/folders/1jIYjRkk1jLK4XBq-sHNcEjOeQ7tkOx-f?usp=drive_link</t>
  </si>
  <si>
    <t>/Users/asano/Desktop/data_sample/images/1day/ミューム/ティアティント/thumbnail.jpg</t>
  </si>
  <si>
    <t>/Users/asano/Desktop/data_sample/images/1day/ミューム/ティアティント/lens.jpg</t>
  </si>
  <si>
    <t>/Users/asano/Desktop/data_sample/images/1day/ミューム/ティアティント/黒目/black.jpg</t>
  </si>
  <si>
    <t>/Users/asano/Desktop/data_sample/images/1day/ミューム/ティアティント/茶目/brown.jpg</t>
  </si>
  <si>
    <t>黒目でもしっかり高発色♡
回らない水光だしつけ心地も良い！</t>
  </si>
  <si>
    <t>mkg</t>
  </si>
  <si>
    <t>モイスト,UVカット,10,シリコーンハイドロゲル素材</t>
  </si>
  <si>
    <t>https://drive.google.com/file/d/1gTWSuOh-hQv8GNLtB3FNy50RIFACfuwk/view?usp=drivesdk</t>
  </si>
  <si>
    <t>https://drive.google.com/file/d/1VjiyCSQuPkivheejs4jKLT0LRTMCN3_m/view?usp=drivesdk</t>
  </si>
  <si>
    <t>https://drive.google.com/drive/folders/1nEf_yEQ0unGvKsH2SQYGanUp9Pavi3wR</t>
  </si>
  <si>
    <t>https://drive.google.com/drive/folders/1gcSMveEQvUqzd7qt_xYDuz1se4zN8Yd4</t>
  </si>
  <si>
    <t>/Users/asano/Desktop/data_sample/images/1day/ミューム/モアクラゲ/thumbnail.jpg</t>
  </si>
  <si>
    <t>/Users/asano/Desktop/data_sample/images/1day/ミューム/モアクラゲ/lens.jpg</t>
  </si>
  <si>
    <t>/Users/asano/Desktop/data_sample/images/1day/ミューム/モアクラゲ/黒目/black.jpg</t>
  </si>
  <si>
    <t>/Users/asano/Desktop/data_sample/images/1day/ミューム/モアクラゲ/茶目/brown.jpg</t>
  </si>
  <si>
    <t>https://static.growthpalette.com/img/post/db290123-a329-4ab0-97f3-13f63b980d36/b114c55b1e7cccea2354204ffe85ec0a.jpg</t>
  </si>
  <si>
    <t>https://static.growthpalette.com/img/post/4dc027e1-11a7-4505-9eb8-ccdac0d70cdd/c27cfc99455d4ace8fbc7a681fb4c6a5.jpg</t>
  </si>
  <si>
    <t>バレない"くらげ"の進化版✨️
ナチュラルなのに盛れる！</t>
  </si>
  <si>
    <t>https://drive.google.com/file/d/1ZZ11fzlixBpXo4p3rzkT_Hks_mDKnbG4/view?usp=drive_link</t>
  </si>
  <si>
    <t>https://drive.google.com/drive/folders/1sQgfxKER3w1ne8ornl7JRHTSbx0PfZeL?usp=drive_link</t>
  </si>
  <si>
    <t>https://drive.google.com/drive/folders/1bw-S0YFShdHWoZ3BHGy4h_idmLuAK8Nz?usp=drive_link</t>
  </si>
  <si>
    <t>/Users/asano/Desktop/data_sample/images/1day/ミューム/リフレイン/thumbnail.jpg</t>
  </si>
  <si>
    <t>/Users/asano/Desktop/data_sample/images/1day/ミューム/リフレイン/lens.jpg</t>
  </si>
  <si>
    <t>/Users/asano/Desktop/data_sample/images/1day/ミューム/リフレイン/黒目/black.jpg</t>
  </si>
  <si>
    <t>/Users/asano/Desktop/data_sample/images/1day/ミューム/リフレイン/茶目/brown.jpg</t>
  </si>
  <si>
    <t>バレないわけではないけどバレにくそう！
透明感×盛り×ナチュラルの共存✨️</t>
  </si>
  <si>
    <t>https://drive.google.com/file/d/1EEQW9K7DsejBslb-JQmcYaqcb7SBLkAE/view?usp=drivesdk</t>
  </si>
  <si>
    <t>https://drive.google.com/file/d/1oqlTgR9pv3P-uJG4eh3m_NMtk47wE6lX/view?usp=drivesdk</t>
  </si>
  <si>
    <t>https://drive.google.com/drive/folders/1AswHjiC7eboYBR4J1QMbJLEClWxMrq5f</t>
  </si>
  <si>
    <t>https://drive.google.com/drive/folders/1Se_2fnY4Cfn00_tXMYRfC4R43NJlguEb</t>
  </si>
  <si>
    <t>/Users/asano/Desktop/data_sample/images/1month/ミューム/モアクラゲ/thumbnail.jpg</t>
  </si>
  <si>
    <t>/Users/asano/Desktop/data_sample/images/1month/ミューム/モアクラゲ/lens.jpg</t>
  </si>
  <si>
    <t>/Users/asano/Desktop/data_sample/images/1month/ミューム/モアクラゲ/黒目/black.jpg</t>
  </si>
  <si>
    <t>/Users/asano/Desktop/data_sample/images/1month/ミューム/モアクラゲ/茶目/brown.jpg</t>
  </si>
  <si>
    <t>https://static.growthpalette.com/img/post/9c38055d-2780-4365-be52-f8f331d43c77/dcb309554dda0481307bbe7d24496509.jpg</t>
  </si>
  <si>
    <t>https://static.growthpalette.com/img/post/a6d3a095-1f71-4513-89bc-069f68fc8839/0cd21b9676d01fff6d1eb992a73de16d.jpg</t>
  </si>
  <si>
    <t>kurg</t>
  </si>
  <si>
    <t>https://drive.google.com/file/d/14_XuJwTFFrA7sDohunkitABzc-vOuxjq/view?usp=drive_link</t>
  </si>
  <si>
    <t>https://drive.google.com/file/d/1J8qenmWARwiZGOb9pqmdIO0MDTw33nMy/view?usp=drivesdk</t>
  </si>
  <si>
    <t>https://drive.google.com/drive/folders/1xKrrO1_VMqzBPG6KLZmwkyx680mWSiF7</t>
  </si>
  <si>
    <t>https://drive.google.com/drive/folders/1zmfXakw4imhfogrIFAjTETLT7pn3JAj1</t>
  </si>
  <si>
    <t>/Users/asano/Desktop/data_sample/images/1day/ミューム/くらげ/thumbnail.jpg</t>
  </si>
  <si>
    <t>/Users/asano/Desktop/data_sample/images/1day/ミューム/くらげ/lens.jpg</t>
  </si>
  <si>
    <t>/Users/asano/Desktop/data_sample/images/1day/ミューム/くらげ/黒目/black.jpg</t>
  </si>
  <si>
    <t>/Users/asano/Desktop/data_sample/images/1day/ミューム/くらげ/茶目/brown.jpg</t>
  </si>
  <si>
    <t>https://static.growthpalette.com/img/post/0d4f4561-0305-4bf1-9065-23a822820692/0722918b129de1fca9b3557e5c330ace.jpg</t>
  </si>
  <si>
    <t>https://static.growthpalette.com/front/assets/hl2/img/search-contact-lens/image/data/item/PC/thumb/MIU0001-KURG-4.jpg</t>
  </si>
  <si>
    <t>最強の裸眼詐欺できます！
本気でバレたくない人におすすめ✨️</t>
  </si>
  <si>
    <t>〇３　18枚</t>
  </si>
  <si>
    <t>slrc</t>
  </si>
  <si>
    <t>https://drive.google.com/file/d/12yXeYWExQKQhQc8msXdn8sER8Dsu7KQQ/view?usp=drive_link</t>
  </si>
  <si>
    <t>https://drive.google.com/file/d/1UN44XFIK1YSSE2lI6yty0ehkz1OTtwUw/view?usp=drivesdk</t>
  </si>
  <si>
    <t>https://drive.google.com/drive/folders/1O16twsB0fgdcFibcucMNNx61WHV8AsFv</t>
  </si>
  <si>
    <t>https://drive.google.com/drive/folders/1rPsygb5o5FFDDgvKDu76QmKUT72AhDAO</t>
  </si>
  <si>
    <t>/Users/asano/Desktop/data_sample/images/1day/ミューム/シェルラッコ/thumbnail.jpg</t>
  </si>
  <si>
    <t>/Users/asano/Desktop/data_sample/images/1day/ミューム/シェルラッコ/lens.jpg</t>
  </si>
  <si>
    <t>/Users/asano/Desktop/data_sample/images/1day/ミューム/シェルラッコ/黒目/black.jpg</t>
  </si>
  <si>
    <t>/Users/asano/Desktop/data_sample/images/1day/ミューム/シェルラッコ/茶目/brown.jpg</t>
  </si>
  <si>
    <t>https://static.growthpalette.com/img/post/46b9d7b8-c863-41d1-8f00-cc718645a46c/92f557e9393cd397cc718fea97d69418.jpg</t>
  </si>
  <si>
    <t>https://static.growthpalette.com/front/assets/hl2/img/search-contact-lens/image/data/item/PC/thumb/MIU0001-SLRC-4.jpg</t>
  </si>
  <si>
    <t>小さめ細フチナチュラル界隈で
いちばんかわいい！🎀</t>
  </si>
  <si>
    <t>tumc</t>
  </si>
  <si>
    <t>https://drive.google.com/file/d/16kWL7lnAsZjJysPtrWJaTX3tEjr_XqcE/view?usp=drive_link</t>
  </si>
  <si>
    <t>https://drive.google.com/file/d/1VkrTqlM5RZiA6k6UC5v4M70TH3QaS0Mj/view?usp=drivesdk</t>
  </si>
  <si>
    <t>https://drive.google.com/drive/folders/1-Cl5F7ncC6EOuuJeWTf-THbENfkavvu_</t>
  </si>
  <si>
    <t>https://drive.google.com/drive/folders/1Kzg-OS-3M1gdtlIBYnnCF6pr763aZwz8</t>
  </si>
  <si>
    <t>/Users/asano/Desktop/data_sample/images/1day/ミューム/トーンアップモカ/thumbnail.jpg</t>
  </si>
  <si>
    <t>/Users/asano/Desktop/data_sample/images/1day/ミューム/トーンアップモカ/lens.jpg</t>
  </si>
  <si>
    <t>/Users/asano/Desktop/data_sample/images/1day/ミューム/トーンアップモカ/黒目/black.jpg</t>
  </si>
  <si>
    <t>/Users/asano/Desktop/data_sample/images/1day/ミューム/トーンアップモカ/茶目/brown.jpg</t>
  </si>
  <si>
    <t>https://static.growthpalette.com/img/post/34d662ba-f7b3-4925-ac08-102ccb89d7fb/b235f56477cfdb4422656140ae1ebcc7.jpg</t>
  </si>
  <si>
    <t>https://static.growthpalette.com/front/assets/hl2/img/search-contact-lens/image/data/item/PC/thumb/MIU0001-TUMC-4.jpg</t>
  </si>
  <si>
    <t>小さめ茶目詐欺カラコン！
元から茶色い目ですけど？になれる</t>
  </si>
  <si>
    <t>psgl</t>
  </si>
  <si>
    <t>https://drive.google.com/file/d/10t7LmFt2Jn4xc1rmRnpr_ub_8-Vs_H8v/view?usp=drive_link</t>
  </si>
  <si>
    <t>https://drive.google.com/file/d/1rIXlD1YN6avCcQmEb6tYeKmxCW8FaLNW/view?usp=drivesdk</t>
  </si>
  <si>
    <t>https://drive.google.com/drive/folders/1skYZYrRPpzPgySOsg6fKSJW42pWqQT9g</t>
  </si>
  <si>
    <t>https://drive.google.com/drive/folders/1-dxIuo1ieLV21OFD_7vkplLmFTjmb2lo</t>
  </si>
  <si>
    <t>/Users/asano/Desktop/data_sample/images/1day/ミューム/ペルシアングラス/thumbnail.jpg</t>
  </si>
  <si>
    <t>/Users/asano/Desktop/data_sample/images/1day/ミューム/ペルシアングラス/lens.jpg</t>
  </si>
  <si>
    <t>/Users/asano/Desktop/data_sample/images/1day/ミューム/ペルシアングラス/黒目/black.jpg</t>
  </si>
  <si>
    <t>/Users/asano/Desktop/data_sample/images/1day/ミューム/ペルシアングラス/茶目/brown.jpg</t>
  </si>
  <si>
    <t>https://static.growthpalette.com/img/post/45201c60-ac46-4255-9bb4-befdb7054a05/efd3cff8b52ccf67b648e7355e89f929.jpg</t>
  </si>
  <si>
    <t>https://static.growthpalette.com/front/assets/hl2/img/search-contact-lens/image/data/item/PC/thumb/MIU0001-PSGL-4.jpg</t>
  </si>
  <si>
    <t>ハーフっぽくなりすぎない高発色グレー
うるみときらめきカラコン</t>
  </si>
  <si>
    <t>ykr</t>
  </si>
  <si>
    <t>https://drive.google.com/file/d/1WvqCVZxlrKkChycWhvJHbEm9D1-fRSpS/view?usp=drive_link</t>
  </si>
  <si>
    <t>https://drive.google.com/file/d/1vy-q2NKuBZoM3YjFZfJBP81ra6SxSHlN/view?usp=drivesdk</t>
  </si>
  <si>
    <t>https://drive.google.com/drive/folders/1GJ1HCtDnfiaZTPVyVdOciQika8Ym10ub</t>
  </si>
  <si>
    <t>https://drive.google.com/drive/folders/15vD7bI148SmXXADLp4v-wlQc1pL68Iid</t>
  </si>
  <si>
    <t>/Users/asano/Desktop/data_sample/images/1day/ミューム/ゆかり/thumbnail.jpg</t>
  </si>
  <si>
    <t>/Users/asano/Desktop/data_sample/images/1day/ミューム/ゆかり/lens.jpg</t>
  </si>
  <si>
    <t>/Users/asano/Desktop/data_sample/images/1day/ミューム/ゆかり/黒目/black.jpg</t>
  </si>
  <si>
    <t>/Users/asano/Desktop/data_sample/images/1day/ミューム/ゆかり/茶目/brown.jpg</t>
  </si>
  <si>
    <t>https://static.growthpalette.com/img/post/b2a71752-dc42-480c-9b7b-6045be22b6d4/b05bd248daa9c9ab46f803cf4468431b.jpg</t>
  </si>
  <si>
    <t>https://static.growthpalette.com/img/post/b42b9b41-d5b4-422f-a5e5-928b5cbbd812/c733030b2e2312242720f63fdd5df2d0.jpg</t>
  </si>
  <si>
    <t>他のパープルカラコンでは味わえない
艶っと上品見えするパープル♡</t>
  </si>
  <si>
    <t>prsn</t>
  </si>
  <si>
    <t>https://drive.google.com/file/d/1C6LC_YshEbzMPT3SjIQeDqgAdV4efvAF/view?usp=drive_link</t>
  </si>
  <si>
    <t>https://drive.google.com/file/d/1ZbQlzVccLg3nJL-Kpc-5_L47YUkinq-u/view?usp=drivesdk</t>
  </si>
  <si>
    <t>https://drive.google.com/drive/folders/1sioG5_124a5IkF7h6wi9fOovW7HTqWw7</t>
  </si>
  <si>
    <t>https://drive.google.com/drive/folders/1VDxpTEgIMta9h4blePmQDoDS2h8_szts</t>
  </si>
  <si>
    <t>/Users/asano/Desktop/data_sample/images/1day/ミューム/プリズムストーン/thumbnail.jpg</t>
  </si>
  <si>
    <t>/Users/asano/Desktop/data_sample/images/1day/ミューム/プリズムストーン/lens.jpg</t>
  </si>
  <si>
    <t>/Users/asano/Desktop/data_sample/images/1day/ミューム/プリズムストーン/黒目/black.jpg</t>
  </si>
  <si>
    <t>/Users/asano/Desktop/data_sample/images/1day/ミューム/プリズムストーン/茶目/brown.jpg</t>
  </si>
  <si>
    <t>https://static.growthpalette.com/img/post/14f2939b-52f7-4770-9613-d8edad070865/0aab59b299afc4c91961a82f3213b7ef.jpg</t>
  </si>
  <si>
    <t>https://static.growthpalette.com/front/assets/hl2/img/search-contact-lens/image/data/item/PC/thumb/MIU0002-PRSN-4.jpg</t>
  </si>
  <si>
    <t>なにこの柄感！？！？
大理石みたいな輝く目になれる！</t>
  </si>
  <si>
    <t>bnbn</t>
  </si>
  <si>
    <t>https://drive.google.com/file/d/1lA3pnwBsA5GbOSkWQnV8WIsyEnVtaLgZ/view?usp=drive_link</t>
  </si>
  <si>
    <t>https://drive.google.com/file/d/1AtJnw4GQI60Tf9OA6-V8V--JN0zEz08X/view?usp=drivesdk</t>
  </si>
  <si>
    <t>https://drive.google.com/drive/folders/1CagwUGS_-n4tJgPiHeRKLE7zgZ6wt9Dl</t>
  </si>
  <si>
    <t>https://drive.google.com/drive/folders/1oNbNPPS98xyrXFmIDegwovQmN8uXVzo2</t>
  </si>
  <si>
    <t>/Users/asano/Desktop/data_sample/images/1day/ミューム/ボンボン/thumbnail.jpg</t>
  </si>
  <si>
    <t>/Users/asano/Desktop/data_sample/images/1day/ミューム/ボンボン/lens.jpg</t>
  </si>
  <si>
    <t>/Users/asano/Desktop/data_sample/images/1day/ミューム/ボンボン/黒目/black.jpg</t>
  </si>
  <si>
    <t>/Users/asano/Desktop/data_sample/images/1day/ミューム/ボンボン/茶目/brown.jpg</t>
  </si>
  <si>
    <t>https://static.growthpalette.com/img/post/1f481477-6f91-4082-a1cd-586ba0d6a5ef/3f2c88ffb692cdc81c2ceaa2a9c3899e.jpg</t>
  </si>
  <si>
    <t>https://static.growthpalette.com/front/assets/hl2/img/search-contact-lens/image/data/item/PC/thumb/MIU0002-BNBN-4.jpg</t>
  </si>
  <si>
    <t>くすんだアッシュカラーが最強の抜け感に
ナチュラルなデカ目効果も◎</t>
  </si>
  <si>
    <t>lnt</t>
  </si>
  <si>
    <t>https://drive.google.com/file/d/1vNsqIBznibpmshxmHHWozYsHEANn6M6H/view?usp=drive_link</t>
  </si>
  <si>
    <t>https://drive.google.com/file/d/1Ewnne9cfAPvoRdyfZm_H-sVue0x4QQ55/view?usp=drive_link</t>
  </si>
  <si>
    <t>/Users/asano/Desktop/data_sample/images/1day/ミューム/リンクティント/thumbnail.jpg</t>
  </si>
  <si>
    <t>/Users/asano/Desktop/data_sample/images/1day/ミューム/リンクティント/lens.jpg</t>
  </si>
  <si>
    <t>/Users/asano/Desktop/data_sample/images/1day/ミューム/リンクティント/黒目/black.jpg</t>
  </si>
  <si>
    <t>/Users/asano/Desktop/data_sample/images/1day/ミューム/リンクティント/茶目/brown.jpg</t>
  </si>
  <si>
    <t>つるんとした質感で雰囲気のある目になれる！
深めのグリーンで大人っぽい！</t>
  </si>
  <si>
    <t>https://drive.google.com/file/d/1Qa290Fbq7xakfQA7i3e_e3k3CIYBZARZ/view?usp=drive_link</t>
  </si>
  <si>
    <t>https://drive.google.com/file/d/1eI-S2vaGcpz8MbY4hLdHR7qQsTNHDR0e/view?usp=drivesdk</t>
  </si>
  <si>
    <t>https://drive.google.com/drive/folders/1jJsgxHoW_0vydbynXt-A298DeS_OiWhp</t>
  </si>
  <si>
    <t>https://drive.google.com/drive/folders/10rMb1NnrMXv2z2W2LKqAaTzQ1SG6tAt0</t>
  </si>
  <si>
    <t>/Users/asano/Desktop/data_sample/images/1month/ミューム/くらげ/thumbnail.jpg</t>
  </si>
  <si>
    <t>/Users/asano/Desktop/data_sample/images/1month/ミューム/くらげ/lens.jpg</t>
  </si>
  <si>
    <t>/Users/asano/Desktop/data_sample/images/1month/ミューム/くらげ/黒目/black.jpg</t>
  </si>
  <si>
    <t>/Users/asano/Desktop/data_sample/images/1month/ミューム/くらげ/茶目/brown.jpg</t>
  </si>
  <si>
    <t>https://static.growthpalette.com/img/post/6d54602d-f2bc-4c90-bfb6-04b8d4ddc94d/54164604d43711549983eaa0f20c56a0.jpg</t>
  </si>
  <si>
    <t>https://static.growthpalette.com/img/post/00521e16-0a85-4b3b-b7d3-aa492e3fce2f/a12fd1fbb263543ca9956d5b6b3288dd.jpg</t>
  </si>
  <si>
    <t>https://drive.google.com/file/d/17WtY5KSh9Sq2dIFx7FqcQRd73Qai9h9T/view?usp=drive_link</t>
  </si>
  <si>
    <t>https://drive.google.com/file/d/1AV8XJv3Ngzltor16XVHONNPQKKECUjRt/view?usp=drivesdk</t>
  </si>
  <si>
    <t>https://drive.google.com/drive/folders/1_QdnjoKjECGBNCnxsNaeWXHROs32msqQ</t>
  </si>
  <si>
    <t>https://drive.google.com/drive/folders/11VenFlBEPr2G8jwHvoBPenHjLsD_9Rzf</t>
  </si>
  <si>
    <t>/Users/asano/Desktop/data_sample/images/1month/ミューム/シェルラッコ/thumbnail.jpg</t>
  </si>
  <si>
    <t>/Users/asano/Desktop/data_sample/images/1month/ミューム/シェルラッコ/lens.jpg</t>
  </si>
  <si>
    <t>/Users/asano/Desktop/data_sample/images/1month/ミューム/シェルラッコ/黒目/black.jpg</t>
  </si>
  <si>
    <t>/Users/asano/Desktop/data_sample/images/1month/ミューム/シェルラッコ/茶目/brown.jpg</t>
  </si>
  <si>
    <t>https://static.growthpalette.com/img/post/0ce4f307-5a8b-4d6d-97ae-317bdd0427b4/b62c2b19dc7520f2b0d180308253e3a7.jpg</t>
  </si>
  <si>
    <t>https://static.growthpalette.com/img/post/6d4da1e0-674e-4322-b024-f1c2cc5ab8ce/744ad8930d7362c3601b50a97d92a079.jpg</t>
  </si>
  <si>
    <t>https://drive.google.com/file/d/10d19Yqt1uHF_2JvLNnMaPb0C1aH44t1B/view?usp=drive_link</t>
  </si>
  <si>
    <t>https://drive.google.com/file/d/1T_TZLggtg8aqfCWNnj80MsfBkR4nIiOm/view?usp=drivesdk</t>
  </si>
  <si>
    <t>https://drive.google.com/drive/folders/1XcSR-GQ0n5U4IESYmARZNyFDkHAATbo4</t>
  </si>
  <si>
    <t>https://drive.google.com/drive/folders/1rhbAYEQwBRkazBrslsb97QicvNAzYA5L</t>
  </si>
  <si>
    <t>/Users/asano/Desktop/data_sample/images/1month/ミューム/トーンアップモカ/thumbnail.jpg</t>
  </si>
  <si>
    <t>/Users/asano/Desktop/data_sample/images/1month/ミューム/トーンアップモカ/lens.jpg</t>
  </si>
  <si>
    <t>/Users/asano/Desktop/data_sample/images/1month/ミューム/トーンアップモカ/黒目/black.jpg</t>
  </si>
  <si>
    <t>/Users/asano/Desktop/data_sample/images/1month/ミューム/トーンアップモカ/茶目/brown.jpg</t>
  </si>
  <si>
    <t>https://static.growthpalette.com/img/post/a28e7c45-a927-4760-8e13-283be28b521a/cf98b0bbc325669982e4aff3e043e992.jpg</t>
  </si>
  <si>
    <t>https://static.growthpalette.com/front/assets/hl2/img/search-contact-lens/image/data/item/PC/thumb/MIU0005-TUMC-4.jpg</t>
  </si>
  <si>
    <t>tdba</t>
  </si>
  <si>
    <t>https://drive.google.com/file/d/1xp7KtFoiLEihZwEpfSpf49VjDkowOK1D/view?usp=drivesdk</t>
  </si>
  <si>
    <t>https://drive.google.com/file/d/1E7_WIC-dMUEiOInyx1r2n-n0N40_EWke/view?usp=drivesdk</t>
  </si>
  <si>
    <t>https://drive.google.com/drive/folders/1E4fYS877qcWRw8sKiZsmN9PLvg2-jlvm</t>
  </si>
  <si>
    <t>https://drive.google.com/drive/folders/1KrIUmK9Dj_EgWtqiMPCqTzwUNyM69faj</t>
  </si>
  <si>
    <t>15mmの太フチだけど宇宙人にならない！
ふんわりデザインでデートにおすすめ♡</t>
  </si>
  <si>
    <t>tfcr</t>
  </si>
  <si>
    <t>https://drive.google.com/file/d/1FFs6S-osbsfXcehYq7x5UuQZ8XYwrHgv/view?usp=drivesdk</t>
  </si>
  <si>
    <t>https://drive.google.com/file/d/1-MBMjbwragfPVZ7SABUILOpc-MlzVr__/view?usp=drivesdk</t>
  </si>
  <si>
    <t>https://drive.google.com/drive/folders/1KW4kZI_utwVl7DFxv3PD0x7MB6wgaPga</t>
  </si>
  <si>
    <t>https://drive.google.com/drive/folders/1T2W-tpPviZ9xE8Yb_gqwfrpgL9Qh2ApD</t>
  </si>
  <si>
    <t>黒目奥目さんもめっちゃ光入る✨️
サイズもでっかくて最高</t>
  </si>
  <si>
    <t>brdmr</t>
  </si>
  <si>
    <t>https://drive.google.com/file/d/17PQBh40m9F-okMgCSDu9zTuYK_KwrPSE/view?usp=drivesdk</t>
  </si>
  <si>
    <t>https://drive.google.com/file/d/1CZOZCMF6c8MY2Vkd06pPoES_FuaDmrA8/view?usp=drivesdk</t>
  </si>
  <si>
    <t>https://drive.google.com/drive/folders/1l3KEyA-hhm1GoirPaGnU6kPyWlmRZyzz</t>
  </si>
  <si>
    <t>https://drive.google.com/drive/folders/1QN6oaslb6dMh7yeAe5JqQZVnPhg-FB4T</t>
  </si>
  <si>
    <t>つやっと透明感＆トーンアップ！
絶妙な透け感で重くならない♡</t>
  </si>
  <si>
    <t>mugr</t>
  </si>
  <si>
    <t>https://drive.google.com/file/d/1QJjqTAiw4TKmhuVDBneIefPli_gNjZXs/view?usp=drivesdk</t>
  </si>
  <si>
    <t>https://drive.google.com/file/d/1Cr2kqwYAUCUkuhtKAzSc2VeseG7CHPet/view?usp=drivesdk</t>
  </si>
  <si>
    <t>https://drive.google.com/drive/folders/1feCermYRHbtVSmea3vG-AhBHFjD0-Gk4</t>
  </si>
  <si>
    <t>https://drive.google.com/drive/folders/1XeVuFYAmG153D7M_O68NILbBuuFjH2nO</t>
  </si>
  <si>
    <t>儚くなれるぷるんとグレーで
猫ちゃんみたいな吸い込まれる目になる🐈️</t>
  </si>
  <si>
    <t>ajsi</t>
  </si>
  <si>
    <t>https://drive.google.com/file/d/1U01oj8CvJCCEJDqon1p_cMv8AjHKazY8/view?usp=drivesdk</t>
  </si>
  <si>
    <t>https://drive.google.com/file/d/1w6vBdunBvUiTF9W9Qv85qoEmUdPdpHD4/view?usp=drivesdk</t>
  </si>
  <si>
    <t>https://drive.google.com/drive/folders/1FbIu-fT8anmGplkg9bBAXaR_m08EigaJ</t>
  </si>
  <si>
    <t>https://drive.google.com/drive/folders/1yXU_8LoEAPsLXjxd5-anrVRnEqu31-dH</t>
  </si>
  <si>
    <t>高発色すぎて誰でも発色してくれる！
水色とラベンダーで本物のアジサイみたい！</t>
  </si>
  <si>
    <t>sbov</t>
  </si>
  <si>
    <t>https://drive.google.com/file/d/1Fv7Wc0BRn6pphA6r-xF0jm5Q08IWgdMn/view?usp=drivesdk</t>
  </si>
  <si>
    <t>https://drive.google.com/file/d/1tiTgwV8hGXPKuHTrohd-ZZD1j0sb29PY/view?usp=drivesdk</t>
  </si>
  <si>
    <t>https://drive.google.com/drive/folders/114xPXCdLbeM5Fpe5pp672UTZbMC2csF9</t>
  </si>
  <si>
    <t>https://drive.google.com/drive/folders/1Qi1ARB5ZfWrEBZ9erEyct7VjxEq1kNqX</t>
  </si>
  <si>
    <t>つけてびっくりの圧倒的妖精感、、、♡
透明感たっぷりオリーブ🌿</t>
  </si>
  <si>
    <t>sbrg</t>
  </si>
  <si>
    <t>https://drive.google.com/file/d/1jgh1Fj7zh1hF-cLb32sFPYC2JI2d5KTe/view?usp=drivesdk</t>
  </si>
  <si>
    <t>https://drive.google.com/file/d/1zLDm4VZ151ShDzKksXSN0wYF2ds8HhmJ/view?usp=drivesdk</t>
  </si>
  <si>
    <t>https://drive.google.com/drive/folders/1vwoJ2rGeTfFNxWpA2oY-t0zq3cJGH-5I</t>
  </si>
  <si>
    <t>https://drive.google.com/drive/folders/1QJsM2CuzfYee0F2XQWgbuckvn1R-pU7E</t>
  </si>
  <si>
    <t>唯一無二のまろやかグレー　
甘めグレコン探してる方に激推しです👍️</t>
  </si>
  <si>
    <t>sbrb</t>
  </si>
  <si>
    <t>https://drive.google.com/file/d/10tTQR5fkwEH9JiH-iXm7cFQf8IeZfvs5/view?usp=drivesdk</t>
  </si>
  <si>
    <t>https://drive.google.com/file/d/1lxsaiVTmPr8Q-L2O8xrN2v_opBSocqwG/view?usp=drivesdk</t>
  </si>
  <si>
    <t>https://drive.google.com/drive/folders/15HINH3k5QNNcSmgPWa93G1Uv3Xbgpvvt</t>
  </si>
  <si>
    <t>https://drive.google.com/drive/folders/1dLCGTMvzB56d06aV6iDqWjUNG-ZQPK9Z</t>
  </si>
  <si>
    <t>グレーのフチに透明感たっぷりの
水色が死ぬほどかわいい！鬼リピしてます👍️</t>
  </si>
  <si>
    <t>dlgr</t>
  </si>
  <si>
    <t>https://drive.google.com/file/d/1PuhftVNJAKWHMC_WZNn5_wMK4fu3KyAb/view?usp=drivesdk</t>
  </si>
  <si>
    <t>https://drive.google.com/file/d/1dZt4ypgq57ji008Q4rxheMiCH-cHP_PH/view?usp=drivesdk</t>
  </si>
  <si>
    <t>https://drive.google.com/drive/folders/1TYvkeraLBWIZPzoRnxwVwqb1vC9eyX3x</t>
  </si>
  <si>
    <t>https://drive.google.com/drive/folders/1Bt49SeWTLfP6dftrlsrExH0Dqp5EQpm0</t>
  </si>
  <si>
    <t>ハーフ系になりすぎない青みグレー✨️
ガラス玉みたいな透明感かわいい♡</t>
  </si>
  <si>
    <t>nmpl</t>
  </si>
  <si>
    <t>https://drive.google.com/file/d/1xr00mDHoCv4gRlaegZ6tTtEvAj2heXVO/view?usp=drivesdk</t>
  </si>
  <si>
    <t>https://drive.google.com/file/d/1Zxo-2Hf2RoO7X5s8ummc0mZNRusmhmG2/view?usp=drivesdk</t>
  </si>
  <si>
    <t>https://drive.google.com/drive/folders/1vvakIBFOM0dYF5do0ifBqXqGM2bMpkow</t>
  </si>
  <si>
    <t>https://drive.google.com/drive/folders/1DpqRnp-Md5xX6j8tHDme0V6wjMiVibAL</t>
  </si>
  <si>
    <t>盛れる水色コン。
コスプレほどいかないけどちゃんと高発色💙</t>
  </si>
  <si>
    <t>rrgj</t>
  </si>
  <si>
    <t>https://drive.google.com/file/d/1jxdHK2Bi4yWkGfIyI5QXSGOhZtHXxvJ3/view?usp=drivesdk</t>
  </si>
  <si>
    <t>https://drive.google.com/file/d/1pdRaJRr-Si3G_2EVdC-YbjKkjtOaaWiT/view?usp=drivesdk</t>
  </si>
  <si>
    <t>https://drive.google.com/drive/folders/1Ok5hbD0k2XJkLxFNQbdmqkmcR2fGPSsF</t>
  </si>
  <si>
    <t>https://drive.google.com/drive/folders/1QuaLoOaHCJRGotdQwLDW1fN9JI0zpcAA</t>
  </si>
  <si>
    <t>ナチュラルなのにしっかり盛れる♡
青みグレーとキラキラ感が唯一無二</t>
  </si>
  <si>
    <t>lylt</t>
  </si>
  <si>
    <t>https://drive.google.com/file/d/1DoSp2TvwYGWM_gcowwMotKVqnGDsUVz6/view?usp=drivesdk</t>
  </si>
  <si>
    <t>https://drive.google.com/file/d/1fzc0ZHa3yC69oJwWKjn3K-pzlqTaH-Oq/view?usp=drivesdk</t>
  </si>
  <si>
    <t>https://drive.google.com/drive/folders/1-fBYlXApvee-KRSMMYis2XbWbzK7eWpy</t>
  </si>
  <si>
    <t>https://drive.google.com/drive/folders/1xSKewksMAoJYvOTg62S7rTWYIjyQZzJA</t>
  </si>
  <si>
    <t>可愛すぎるナチュラルハーフ系！
色素薄めで儚い…♡</t>
  </si>
  <si>
    <t>https://drive.google.com/file/d/1fTYj_w-tvBgo2kmM3YlVOm3kIHcKJqHl/view?usp=drivesdk</t>
  </si>
  <si>
    <t>https://drive.google.com/file/d/1DhBM98y2ujLAmUGjITS4VU44dX8ctz-J/view?usp=drivesdk</t>
  </si>
  <si>
    <t>https://drive.google.com/drive/folders/1D8Hrf2Kxw63ngNQCNbYKvbS6-saSTJfn</t>
  </si>
  <si>
    <t>https://drive.google.com/drive/folders/1PDZyvyUP6IxpQjZnh8Uvx7mPp7QJaCjF</t>
  </si>
  <si>
    <t>https://drive.google.com/file/d/11fg7xuOSFCy3rdbiP44OJcNx2096dmIt/view?usp=drivesdk</t>
  </si>
  <si>
    <t>https://drive.google.com/file/d/1XIGHdTMx8Vi_yRGyu8Qfwto9sXyLAMaH/view?usp=drivesdk</t>
  </si>
  <si>
    <t>https://drive.google.com/drive/folders/1VGLXSd3jTTPS6Thxk8SMGDAsZlTzq5S9</t>
  </si>
  <si>
    <t>https://drive.google.com/drive/folders/1FhpOlFv3lSvbTCKKFw1bSGlMs6UisoTq</t>
  </si>
  <si>
    <t>https://drive.google.com/file/d/1qiAU6edD_KWnSFNOUmuhKcE-3l_yhbKu/view?usp=drivesdk</t>
  </si>
  <si>
    <t>https://drive.google.com/file/d/1F4OeCuoaiWiVVfpFM6slhxNSLYxX3dIL/view?usp=drivesdk</t>
  </si>
  <si>
    <t>https://drive.google.com/drive/folders/1pqAS_wsVxP4FLnSjZWsxqxVQC-1umVXF</t>
  </si>
  <si>
    <t>https://drive.google.com/drive/folders/11RsJRAQ8_O4qzrv7M9fioY0RJk4uQCex</t>
  </si>
  <si>
    <t>spgry</t>
  </si>
  <si>
    <t>https://drive.google.com/file/d/1r5RnkhW2NQxoQxWJ5GvEpLQTssuExzJd/view?usp=drivesdk</t>
  </si>
  <si>
    <t>https://drive.google.com/file/d/1etTdokQouVB27CgN2C52bNXtazMZkZbU/view?usp=drivesdk</t>
  </si>
  <si>
    <t>https://drive.google.com/drive/folders/1va38VypzRU1Mf36abEgyMkWj5N0X8q3C</t>
  </si>
  <si>
    <t>https://drive.google.com/drive/folders/1h4fhyTDuF9GGBP49zGfcQMZy4lw1b7_0</t>
  </si>
  <si>
    <t>目がギラギラになれるグレコン♡</t>
  </si>
  <si>
    <t>cyb</t>
  </si>
  <si>
    <t>https://drive.google.com/file/d/120wNx3k75hudJu8NJISZF3oMNQixjMP6/view?usp=drivesdk</t>
  </si>
  <si>
    <t>https://drive.google.com/file/d/179UhnAWFsvBWXk2FM193C5iry_vB1KgJ/view?usp=drivesdk</t>
  </si>
  <si>
    <t>https://drive.google.com/drive/folders/1bMqyi9hCc2ytkCisVSWvhFUo-5GlOnyP</t>
  </si>
  <si>
    <t>https://drive.google.com/drive/folders/1nbgl3a4Z96vTdfrTQjlJOWt1zD0HDkJU</t>
  </si>
  <si>
    <t>ドドドギャル。
体感もでかくて発色も良くてマジで盛れる💗</t>
  </si>
  <si>
    <t>dp</t>
  </si>
  <si>
    <t>https://drive.google.com/file/d/1ztoDd-sj2gA99mnVb4ziyQOmGNawOkbR/view?usp=drivesdk</t>
  </si>
  <si>
    <t>https://drive.google.com/file/d/1Pj4efLkX-jG8maHQxav-e0Ds8cmoIzEn/view?usp=drivesdk</t>
  </si>
  <si>
    <t>https://drive.google.com/drive/folders/1YOXgYW_B1zv4mSAGt1F97Fk6kqyrgiSb</t>
  </si>
  <si>
    <t>https://drive.google.com/drive/folders/1IS1DU4G2QgFIjlB-He4JAEz4n2lHTxPS</t>
  </si>
  <si>
    <t>ギャルが求めてたピンク可愛い♡
でも地雷ちゃんでも使えるよ👍️</t>
  </si>
  <si>
    <t>vlbg</t>
  </si>
  <si>
    <t>https://drive.google.com/file/d/1kh41FJVT90LXZbOE0jUqFMtYXjUdT9aT/view?usp=drivesdk</t>
  </si>
  <si>
    <t>https://drive.google.com/file/d/1k1v7yJleVTYwO7fBAk_WwVQWcArWBMe7/view?usp=drivesdk</t>
  </si>
  <si>
    <t>https://drive.google.com/drive/folders/1eEZ8_7wXzkkz7X5CxT0wzU5pYd67P4kf</t>
  </si>
  <si>
    <t>https://drive.google.com/drive/folders/11WdFVU2scJ03YOccG78cQk_byQwEj4n1</t>
  </si>
  <si>
    <t>くっきりフチのギャルベージュ！
ド派手に強く盛りたいならこれ</t>
  </si>
  <si>
    <t>blagr</t>
  </si>
  <si>
    <t>https://drive.google.com/file/d/1o0aWjIZMyNnPabpAznWMepOI3QWnsGgJ/view?usp=drive_link</t>
  </si>
  <si>
    <t>https://drive.google.com/file/d/1XircM7Sq91bGcoJCyJsgn5h-SqwyWRA0/view?usp=drive_link</t>
  </si>
  <si>
    <t>https://drive.google.com/drive/folders/1nZ1UFM7SmvSk6l1BZuBO8EpmV_ySm_DO?usp=drive_link</t>
  </si>
  <si>
    <t>https://drive.google.com/drive/folders/1K7PYulQW6znNNemWdV5BiccKxZohOp-2?usp=drive_link</t>
  </si>
  <si>
    <t>ちょい太めフチがギャルだけじゃなくて
ワンホンメイクにも使えて◎</t>
  </si>
  <si>
    <t>blbe</t>
  </si>
  <si>
    <t>https://drive.google.com/file/d/19qWL7vI-UobGs88-5mYbt6r-d1cu0Qdk/view?usp=drive_link</t>
  </si>
  <si>
    <t>https://drive.google.com/file/d/1U1dDpSB8zpbJdlrQAd3QAkm4oD1Ey6WI/view?usp=drive_link</t>
  </si>
  <si>
    <t>https://drive.google.com/drive/folders/1Qn3E4RAXFy6r73bTSPOYU_q1TWID5Fi6?usp=drive_link</t>
  </si>
  <si>
    <t>https://drive.google.com/drive/folders/1MO5vkDBnaXTH0R9Zfh1HHjiIsrgtq1y8?usp=drive_link</t>
  </si>
  <si>
    <t>美人ギャルみたいになれる♡
バチバチじゃないのも良い</t>
  </si>
  <si>
    <t>ccbr</t>
  </si>
  <si>
    <t>https://drive.google.com/file/d/1cF97Avso1HGkgB7-9G3DXyg7WOaTY2-w/view?usp=drivesdk</t>
  </si>
  <si>
    <t>https://drive.google.com/file/d/1TdsLmQefscqVGKUVGRYJpPA7Au50Uesd/view?usp=drivesdk</t>
  </si>
  <si>
    <t>https://drive.google.com/drive/folders/1uxBADsE7pjeAU_oN9-mH30Pi420p4kx2</t>
  </si>
  <si>
    <t>https://drive.google.com/drive/folders/1wxYzsbYnkoece8tujlqC_nWKFVunOLFD</t>
  </si>
  <si>
    <t>王道のギャルになりたいならコレ！
お花っぽい柄が平成っぽくてアゲ⤴</t>
  </si>
  <si>
    <t>hlcs</t>
  </si>
  <si>
    <t>https://drive.google.com/file/d/1EDzqTmyrSPSUq1yVpmpJjYNah2h2U4QN/view?usp=drivesdk</t>
  </si>
  <si>
    <t>https://drive.google.com/file/d/1x-16g2hKY8oF-S0qj_RCcP2npIiGuff-/view?usp=drivesdk</t>
  </si>
  <si>
    <t>https://drive.google.com/drive/folders/1g2ev2A26kg32y26Sxti-G7sGDiVOg9L2</t>
  </si>
  <si>
    <t>https://drive.google.com/drive/folders/1s3HA2VJYGP43seE0pfUruoKW8bP3TFPw</t>
  </si>
  <si>
    <t>ハーフ系の姉ギャルはこれです！
なめられない強め顔になる✨️</t>
  </si>
  <si>
    <t>ac</t>
  </si>
  <si>
    <t>https://drive.google.com/file/d/1i4vvbqPedJ2JHInRmEQbfBplPbk9PH-D/view?usp=drivesdk</t>
  </si>
  <si>
    <t>https://drive.google.com/file/d/1TVeEKYwBaHlNgGz0FHRwoMEbLf7273jT/view?usp=drivesdk</t>
  </si>
  <si>
    <t>https://drive.google.com/drive/folders/1mSDgIbkg6n2j2JIhup2Wx8rnZZTDE-nf</t>
  </si>
  <si>
    <t>https://drive.google.com/drive/folders/141NMkOiYgSsnV0TYgbbcqWeuagZOtekG</t>
  </si>
  <si>
    <t>グレーみのある水色、外国人みたいな目に！</t>
  </si>
  <si>
    <t>crb</t>
  </si>
  <si>
    <t>https://drive.google.com/file/d/1ktd-Yav2Nf1BaNLgoWQw7DZ9kELE2eQx/view?usp=drivesdk</t>
  </si>
  <si>
    <t>https://drive.google.com/file/d/1JE8sTPeO6HUmaCATOvdv-43ee3nhl7J6/view?usp=drivesdk</t>
  </si>
  <si>
    <t>https://drive.google.com/drive/folders/11DoUzcZeo-jgD5q4NJ538yTsmPSob6CA</t>
  </si>
  <si>
    <t>https://drive.google.com/drive/folders/1WIiGvrf_K_3qBElVpgps6O-BD1ZHNc7N</t>
  </si>
  <si>
    <t xml:space="preserve">控えめ赤コン！ちょいピンクみがかわいい💗
</t>
  </si>
  <si>
    <t>cq</t>
  </si>
  <si>
    <t>https://drive.google.com/file/d/1ACDQ_EkXFAwy6Y1VD4iG6JbpAo_8FGvU/view?usp=drivesdk</t>
  </si>
  <si>
    <t>https://drive.google.com/file/d/1lI8EUixYCMOEodtmnyPjRXd6qhiW924A/view?usp=drivesdk</t>
  </si>
  <si>
    <t>https://drive.google.com/drive/folders/1hclzsZ0ResdiCxm1i_D-_OykZ9dEj56-</t>
  </si>
  <si>
    <t>https://drive.google.com/drive/folders/1ITKm3pI_kzpA9peTlHaWUgqeinhDVrYM</t>
  </si>
  <si>
    <t>怖くない黄色だから爬虫類にならない✨️</t>
  </si>
  <si>
    <t>vl</t>
  </si>
  <si>
    <t>https://drive.google.com/file/d/19QFxF7OnmNmUXNzVeYOUsGUSAnjE0ie1/view?usp=drivesdk</t>
  </si>
  <si>
    <t>https://drive.google.com/file/d/1qQ3yb8od1c5K51XydK4bKOsgJWNGvbcB/view?usp=drivesdk</t>
  </si>
  <si>
    <t>https://drive.google.com/drive/folders/1hpm-3HtgB9jVj0pksP7V05pjJErSXRJM</t>
  </si>
  <si>
    <t>https://drive.google.com/drive/folders/1c-fKPtyixzZV2gPff2IMF09JVRz7EbWI</t>
  </si>
  <si>
    <t>キラキラ紫、透明感あるのに高発色ですごい！</t>
  </si>
  <si>
    <t>ea</t>
  </si>
  <si>
    <t>https://drive.google.com/file/d/18vt79t6e97ASaltxAEd1VI9rAqzSbJV9/view?usp=drivesdk</t>
  </si>
  <si>
    <t>https://drive.google.com/file/d/1d7aJcXfi6sTdY1eQ5wqmJPhvto2AO11z/view?usp=drivesdk</t>
  </si>
  <si>
    <t>https://drive.google.com/drive/folders/1oyIQ0O8OunuGViHAAGkWv-w-2u4FvSyl</t>
  </si>
  <si>
    <t>https://drive.google.com/drive/folders/1U-smSf_uT7s85AUDJs__agtVlWEsa8sm</t>
  </si>
  <si>
    <t>緑でも青でもない絶妙アクアカラー！🌊</t>
  </si>
  <si>
    <t>rbm</t>
  </si>
  <si>
    <t>https://drive.google.com/file/d/1SE9gqmzsytwtJUwLCrcLqY6i74thXGGH/view?usp=drivesdk</t>
  </si>
  <si>
    <t>https://drive.google.com/file/d/10m-hQyvGM4PCTEoRngyspQD31_QM6G5j/view?usp=drivesdk</t>
  </si>
  <si>
    <t>https://drive.google.com/drive/folders/15ntjhNS0v_1iIsOpNAgGSTW6VY1OqNkr</t>
  </si>
  <si>
    <t>https://drive.google.com/drive/folders/1W87SEJql9RM4mnliXY_lV_3a04QOoVea</t>
  </si>
  <si>
    <t>これでピンク発色しない人いない！
がち高発色💗</t>
  </si>
  <si>
    <t>le</t>
  </si>
  <si>
    <t>https://drive.google.com/file/d/1Mdw3P6APNiH02hVvDvDhgiT3ZuiROJiB/view?usp=drivesdk</t>
  </si>
  <si>
    <t>https://drive.google.com/file/d/1YRMmIvLG5HQ2fWpCOrQUKNWGwgjHB6in/view?usp=drivesdk</t>
  </si>
  <si>
    <t>https://drive.google.com/drive/folders/1l1yhjYz7usujhn1kA6xEjpj0aenM8WOE</t>
  </si>
  <si>
    <t>https://drive.google.com/drive/folders/1_ZQdusZtM8S3sm_8VQ4XdAcL93jzTJ3_</t>
  </si>
  <si>
    <t>濃い緑なのに発色する、今までなかったやつ..</t>
  </si>
  <si>
    <t>spnbr</t>
  </si>
  <si>
    <t>https://drive.google.com/file/d/1eTmP_ciaciACrlDz3SA7-bOJZTjQWAJJ/view?usp=drivesdk</t>
  </si>
  <si>
    <t>https://drive.google.com/file/d/1j1TYo55lg7UeiTUBnXl4ozdG-RTnR0yU/view?usp=drivesdk</t>
  </si>
  <si>
    <t>https://drive.google.com/drive/folders/1bqhojCiw8HZ0UTjKKd5iGeObx-WKIyNR</t>
  </si>
  <si>
    <t>https://drive.google.com/drive/folders/14a6waLOtOLUs1NH_SgM7Xaf4Z_tjzcNr</t>
  </si>
  <si>
    <t>私情ですみません、
これガチで50箱は買ってリピってます。</t>
  </si>
  <si>
    <t>aztbr</t>
  </si>
  <si>
    <t>https://drive.google.com/file/d/1Ixk7YPl9xhphDHijccw0qcPoRG-ThOEA/view?usp=drivesdk</t>
  </si>
  <si>
    <t>https://drive.google.com/file/d/1B7mmVywHJZKK7FcyxpuelfuUQUBrS17K/view?usp=drivesdk</t>
  </si>
  <si>
    <t>https://drive.google.com/drive/folders/1uOKsqvPHOj-wcnMurfTJy8GJbbBxH-3i</t>
  </si>
  <si>
    <t>https://drive.google.com/drive/folders/1lKE-pIh31lUPkvic9CabnGMjFMcz8NDA</t>
  </si>
  <si>
    <t>太フチでくりっと盛れて
名前通りにあざとい可愛さのブラウン🎀</t>
  </si>
  <si>
    <t>ktg</t>
  </si>
  <si>
    <t>https://drive.google.com/file/d/1X5EBk2ywqyReC-nS2bYVDN7Abljnznqw/view?usp=drivesdk</t>
  </si>
  <si>
    <t>https://drive.google.com/file/d/1ORg48nBi7YMyWY7V0y5CAabfW3qDVOhs/view?usp=drivesdk</t>
  </si>
  <si>
    <t>https://drive.google.com/drive/folders/18U_mtefctHOCbptpRRvKU-2sq8OBj3TZ</t>
  </si>
  <si>
    <t>https://drive.google.com/drive/folders/139uIvs4WUrMFJu2VpqCflgU3e_BVrvmN</t>
  </si>
  <si>
    <t>ギャル風だけどギャルすぎない！
馴染むグレーでバキバキにならない♪</t>
  </si>
  <si>
    <t>nk</t>
  </si>
  <si>
    <t>https://drive.google.com/file/d/1vcGdJuJXMOo9vXZ8hMpdeNZkMeED-y6c/view?usp=drivesdk</t>
  </si>
  <si>
    <t>https://drive.google.com/file/d/1jumlrN9dYj9Twveyu-kNnXQeB4iF2Btv/view?usp=drivesdk</t>
  </si>
  <si>
    <t>https://drive.google.com/drive/folders/1WBE-n7jhoNGPHY6jbWOk3PWgmCSligzX</t>
  </si>
  <si>
    <t>https://drive.google.com/drive/folders/1k91diTOIDFJRfyIj0k22EG4nzJWW38wF</t>
  </si>
  <si>
    <t>ただの黒じゃなくてネイビー混ざってる！
ベタっとしなくて地雷にならない黒！</t>
  </si>
  <si>
    <t>wmpk</t>
  </si>
  <si>
    <t>https://drive.google.com/file/d/1D-OTr0r2hngSkFDfqq5MyB05HU46Q3Kw/view?usp=drivesdk</t>
  </si>
  <si>
    <t>https://drive.google.com/file/d/1Wsr5AqvHS-950M9ECn2qun8R1lACc-pX/view?usp=drivesdk</t>
  </si>
  <si>
    <t>https://drive.google.com/drive/folders/1mqbYv3D5dhhaXbqdc0CvY2xO4phnSpv4</t>
  </si>
  <si>
    <t>https://drive.google.com/drive/folders/1cM3lnxXAvrLGtVJ0EJFbrCWUk0SbpYFP</t>
  </si>
  <si>
    <t>ピンクカラコン苦手な人にもおすすめ！
ぶりっこピンクじゃないから毎日使える♡</t>
  </si>
  <si>
    <t>kg</t>
  </si>
  <si>
    <t>https://drive.google.com/file/d/1feo0gITAjKXIKCK2uRnIDc1rnuM2e-uW/view?usp=drivesdk</t>
  </si>
  <si>
    <t>https://drive.google.com/file/d/16YFcQNqOTvdzF9YK9EZXx1_3qPMkfE0z/view?usp=drivesdk</t>
  </si>
  <si>
    <t>https://drive.google.com/drive/folders/16cZiOe-kcK8jUBseeQSbUjck0MXPodXH</t>
  </si>
  <si>
    <t>https://drive.google.com/drive/folders/1rG0EHQlmnKFRy7PtfuRuw2-d-0yc10sS</t>
  </si>
  <si>
    <t>うるうるデカめグレー水光ならこれ！！！</t>
  </si>
  <si>
    <t>dllbr</t>
  </si>
  <si>
    <t>https://drive.google.com/file/d/10ES9mcC06flmW8yLtIXttJuKm-VsftrD/view?usp=drivesdk</t>
  </si>
  <si>
    <t>https://drive.google.com/file/d/1m7yDGPw6jN6iy6Lf_q2SUVtgcUsyb1JX/view?usp=drivesdk</t>
  </si>
  <si>
    <t>https://drive.google.com/drive/folders/1I1ipk8nClR3IhdEd-GRThxel0DMWqmsb</t>
  </si>
  <si>
    <t>https://drive.google.com/drive/folders/1TxsaDR0JOdcI1BXazNiavEIx-81WcGQ_</t>
  </si>
  <si>
    <t>バチバチに盛れるギャルコン。
気づいたらまた買ってる。</t>
  </si>
  <si>
    <t>ppb</t>
  </si>
  <si>
    <t>https://drive.google.com/file/d/1muZAYaMTLcBcwJ7euM5Yhj2I9VSihjqO/view?usp=drivesdk</t>
  </si>
  <si>
    <t>https://drive.google.com/file/d/1XuF-UopUJbosrKIFHGulQKAe0CX8tL6G/view?usp=drivesdk</t>
  </si>
  <si>
    <t>https://drive.google.com/drive/folders/1yZeH9xt9RhhwbIiSCWeg9JxQJ9AXQ6jj</t>
  </si>
  <si>
    <t>https://drive.google.com/drive/folders/1iFsP_CjwP3UUyJYMtG_h3aQeWQRbxHC6</t>
  </si>
  <si>
    <t>華やかだけど派手すぎない！
上品な大人ちゅるんで沼♡</t>
  </si>
  <si>
    <t>vns</t>
  </si>
  <si>
    <t>#61bdb5</t>
  </si>
  <si>
    <t>https://drive.google.com/file/d/10VRD_oWRh3plP15WgZPiJbw58y4FC8nc/view?usp=drivesdk</t>
  </si>
  <si>
    <t>https://drive.google.com/file/d/1rR8UcxgThWSyjvqiFF3hL_uUX8iwxoZ9/view?usp=drivesdk</t>
  </si>
  <si>
    <t>https://drive.google.com/drive/folders/1Q0RO0FDAJVReRF5LF-kVZtHPD0lxhUvg</t>
  </si>
  <si>
    <t>https://drive.google.com/drive/folders/1hMXkLsociw06_mD1pGnyXYyioZvJZyod</t>
  </si>
  <si>
    <t>見た目もつけ心地も、うるじゅわ！</t>
  </si>
  <si>
    <t>jpt</t>
  </si>
  <si>
    <t>https://drive.google.com/file/d/1Y9az88IMDXoxZ1Om-iD3aMeQACula_Gs/view?usp=drivesdk</t>
  </si>
  <si>
    <t>https://drive.google.com/file/d/1pqzsOx4j8YQSKiF_U3zA3rwBzhOfI7qY/view?usp=drivesdk</t>
  </si>
  <si>
    <t>https://drive.google.com/drive/folders/14VGNRnDijG1QR7WZ82JXJLChRNMLiY7B</t>
  </si>
  <si>
    <t>https://drive.google.com/drive/folders/15xcYdwHyD5IJCgov5F3C3EkbR-TcOzww</t>
  </si>
  <si>
    <t>「私の目、こんなにキレイだったっけ？」
自分の裸眼が好きになる。</t>
  </si>
  <si>
    <t>mrc</t>
  </si>
  <si>
    <t>https://drive.google.com/file/d/10xtK9t1nmz2_2ZihYcYsx13c0rVD0Csw/view?usp=drivesdk</t>
  </si>
  <si>
    <t>https://drive.google.com/file/d/1GE6_9tyP0hGwaBPJMSXWdmdEIm0c1Bd5/view?usp=drivesdk</t>
  </si>
  <si>
    <t>https://drive.google.com/drive/folders/1Fm4lcl25br0BbfuhQzh6Vkh839s3NwvD</t>
  </si>
  <si>
    <t>https://drive.google.com/drive/folders/17NrneabW-a2SrbYweXitvvvNk4EF0frC</t>
  </si>
  <si>
    <t>こっそり青みが入ってるから
裸眼も白目もきれいに見える✨️</t>
  </si>
  <si>
    <t>ipk</t>
  </si>
  <si>
    <t>https://drive.google.com/file/d/1jAluSN9qIPQecjgkvTdZTnjw1HNiFGkV/view?usp=drive_link</t>
  </si>
  <si>
    <t>https://drive.google.com/file/d/177Yuuh8WcHs6BHbMSkW_EvFHywlhw_fs/view?usp=drive_link</t>
  </si>
  <si>
    <t>https://drive.google.com/drive/folders/1Bh4OqBaZboh4J8NlKSgq_DxPz137aZPg?usp=drive_link</t>
  </si>
  <si>
    <t>https://drive.google.com/drive/folders/1KPUPx7JS8sWH2sEo3LYU0mlETayszATc?usp=drive_link</t>
  </si>
  <si>
    <t>最強でか可愛いピンク♡♡
青みっぽいけどイエベでも余裕です♡</t>
  </si>
  <si>
    <t>kab</t>
  </si>
  <si>
    <t>https://drive.google.com/file/d/19li1HKy81O6dh46KINFT4A23f_Dj8XhK/view?usp=drivesdk</t>
  </si>
  <si>
    <t>https://drive.google.com/file/d/1VoC4lD7a7GQWWeeUaPJ8v5u_7gRmZgjy/view?usp=drivesdk</t>
  </si>
  <si>
    <t>https://drive.google.com/drive/folders/1fvctKBMeSCGgn7JBkL8AYYRNCK9KjKU0</t>
  </si>
  <si>
    <t>https://drive.google.com/drive/folders/1gF6zrSnNeOFzFSdS4o-1bc60HQzmUmI1</t>
  </si>
  <si>
    <t>/Users/asano/Desktop/data_sample/images/1day/ダスティティー/狂愛ブラウン/thumbnail.jpg</t>
  </si>
  <si>
    <t>/Users/asano/Desktop/data_sample/images/1day/ダスティティー/狂愛ブラウン/lens.jpg</t>
  </si>
  <si>
    <t>/Users/asano/Desktop/data_sample/images/1day/ダスティティー/狂愛ブラウン/黒目/black.jpg</t>
  </si>
  <si>
    <t>/Users/asano/Desktop/data_sample/images/1day/ダスティティー/狂愛ブラウン/茶目/brown.jpg</t>
  </si>
  <si>
    <t>https://static.growthpalette.com/img/post/2e615857-b692-480d-90d8-155dbb3186ba/4fb5324b161c71de650c5dcaf52b6cc7.jpg</t>
  </si>
  <si>
    <t>https://static.growthpalette.com/img/post/f5c85683-428a-4749-b924-3edc327327a1/984eec5c0238b308f7ab8ceee1589765.jpg</t>
  </si>
  <si>
    <t>黒目とか裸眼の色関係ない！
超高発色で重めのつけまにも負けない！</t>
  </si>
  <si>
    <t>bnb</t>
  </si>
  <si>
    <t>https://drive.google.com/file/d/1lpsdfx-yykzdkbj0ZuAvZCOx3NGaUrKl/view?usp=drivesdk</t>
  </si>
  <si>
    <t>https://drive.google.com/file/d/1xwvDHPFfHP0QCpLwW6MlcSeoVMykWJZw/view?usp=drivesdk</t>
  </si>
  <si>
    <t>https://drive.google.com/drive/folders/17iBDVJKmsQ-zLq02o7F49xPMXtd3omSg</t>
  </si>
  <si>
    <t>https://drive.google.com/drive/folders/14oKrwjKbvBgGGz-ISDfG76p_29biZBxJ</t>
  </si>
  <si>
    <t>/Users/asano/Desktop/data_sample/images/1day/ダスティティー/煩悩ブルー/thumbnail.jpg</t>
  </si>
  <si>
    <t>/Users/asano/Desktop/data_sample/images/1day/ダスティティー/煩悩ブルー/lens.jpg</t>
  </si>
  <si>
    <t>/Users/asano/Desktop/data_sample/images/1day/ダスティティー/煩悩ブルー/黒目/black.jpg</t>
  </si>
  <si>
    <t>/Users/asano/Desktop/data_sample/images/1day/ダスティティー/煩悩ブルー/茶目/brown.jpg</t>
  </si>
  <si>
    <t>https://static.growthpalette.com/img/post/fd7d8218-fd68-49a7-af97-9b4bd9530681/e873f07c88916ce7516376bd0d22dcb6.jpg</t>
  </si>
  <si>
    <t>https://static.growthpalette.com/img/post/f783349a-d4c2-46e3-adcc-72a4a52eb1f5/a909771653776b8c93607474d2cf3b6d.jpg</t>
  </si>
  <si>
    <t>ふわっと少し細いフチだから大きすぎない♡
ダスティティーだと1番挑戦しやすいかも！</t>
  </si>
  <si>
    <t>ybg</t>
  </si>
  <si>
    <t>https://drive.google.com/file/d/1Jats23Ya2WwgZPXVZrPRTXdXEyLMew4b/view?usp=drivesdk</t>
  </si>
  <si>
    <t>https://drive.google.com/file/d/1EhUfzaYjuAMLC4dYOqJg6R9N_7tyNVM_/view?usp=drivesdk</t>
  </si>
  <si>
    <t>https://drive.google.com/drive/folders/1h0ubnzBbjGHfqMBt4dub_VDUIz7bONYf</t>
  </si>
  <si>
    <t>https://drive.google.com/drive/folders/1fUnjSFr-JbwaYboxYC4xLQfn5-QItzZQ</t>
  </si>
  <si>
    <t>/Users/asano/Desktop/data_sample/images/1day/ダスティティー/欲望グレー/thumbnail.jpg</t>
  </si>
  <si>
    <t>/Users/asano/Desktop/data_sample/images/1day/ダスティティー/欲望グレー/lens.jpg</t>
  </si>
  <si>
    <t>/Users/asano/Desktop/data_sample/images/1day/ダスティティー/欲望グレー/黒目/black.jpg</t>
  </si>
  <si>
    <t>/Users/asano/Desktop/data_sample/images/1day/ダスティティー/欲望グレー/茶目/brown.jpg</t>
  </si>
  <si>
    <t>https://static.growthpalette.com/img/post/13ba828c-2b52-47d7-a1c4-d1ff0003bd7e/230a98be1ec09dc0a49c24d5835553df.jpg</t>
  </si>
  <si>
    <t>https://static.growthpalette.com/img/post/c66e363d-dc60-47b0-a6b9-f57191af719a/169188ac043fb5b9591024d060ba17ba.jpg</t>
  </si>
  <si>
    <t>回らない高発色水光ありがてぇ(T T)
奥目でもめっちゃ盛れた♡</t>
  </si>
  <si>
    <t>〇５　30枚</t>
  </si>
  <si>
    <t>icol</t>
  </si>
  <si>
    <t xml:space="preserve">プリズメル </t>
  </si>
  <si>
    <t>https://drive.google.com/file/d/1KuoVXCY073tRgvvzSVM_WlIGKQONBEMO/view?usp=drivesdk</t>
  </si>
  <si>
    <t>https://drive.google.com/file/d/1zmX2l7z4ULTAzJcvWsQW9OmL_OjLc-gE/view?usp=drivesdk</t>
  </si>
  <si>
    <t>https://drive.google.com/drive/folders/1laNV2cWCZvh031C36jRfapLzXFYIPea6</t>
  </si>
  <si>
    <t>https://drive.google.com/drive/folders/1Nonarwym3idoT_njxhNlhJMQjiW8KVyf</t>
  </si>
  <si>
    <t>控えめオリーブだから爬虫類にならない！</t>
  </si>
  <si>
    <t>wtdr</t>
  </si>
  <si>
    <t>https://drive.google.com/file/d/1TMUqGRHiRk4WJrxZzqLqZs7gQtpPne37/view?usp=drivesdk</t>
  </si>
  <si>
    <t>https://drive.google.com/file/d/1Yi79IfHzYuX7ADC0is-E7j2NgTRshC42/view?usp=drivesdk</t>
  </si>
  <si>
    <t>https://drive.google.com/drive/folders/1EjBTvSPP5onA-Y41fPcA8PG_mzHrUd6H</t>
  </si>
  <si>
    <t>https://drive.google.com/drive/folders/1Eg44CL4c53mslWIt0QtNlM5SQTHDobdk</t>
  </si>
  <si>
    <t>水分量たっぷりなうるうるな瞳に</t>
  </si>
  <si>
    <t>cdpi</t>
  </si>
  <si>
    <t>https://drive.google.com/file/d/1XHz0E4l-S5YnEu2qAXzdSqiufIlVrzUE/view?usp=drivesdk</t>
  </si>
  <si>
    <t>https://drive.google.com/file/d/1lJYlwb2x3_rxhRD90O0faJ7xuVXC090L/view?usp=drivesdk</t>
  </si>
  <si>
    <t>https://drive.google.com/drive/folders/1Qbr3__8HMQrEaPG2s2yvn20nfPfY4OLG</t>
  </si>
  <si>
    <t>https://drive.google.com/drive/folders/13Z3yg3TEjgNZYdcapJWYMYrEYNAlRYuM</t>
  </si>
  <si>
    <t>モーヴっぽい控えめ発色で使いやすい♡</t>
  </si>
  <si>
    <t>ctgg</t>
  </si>
  <si>
    <t>https://drive.google.com/file/d/1cQhwNB1CC5Ug12bJ2FAhT_2I3_ggfFKZ/view?usp=drivesdk</t>
  </si>
  <si>
    <t>https://drive.google.com/file/d/11D6ZUhaNwjohSIVhRAsGN_uJ8NXahKLZ/view?usp=drivesdk</t>
  </si>
  <si>
    <t>https://drive.google.com/drive/folders/1NIUZhQsVPDonemL_JWyVb3M5-WlAToJz</t>
  </si>
  <si>
    <t>https://drive.google.com/drive/folders/1HDrSs5aITTl4b9h2fdkRAAnp0vWJbFxl</t>
  </si>
  <si>
    <t>黒目さんでもさり気なく色素が抜ける
おしゃれなグレージュカラー</t>
  </si>
  <si>
    <t>sggy</t>
  </si>
  <si>
    <t>https://drive.google.com/file/d/1g4XX0p6RQsmpFgez1XdohF4ePUxueOvM/view?usp=drivesdk</t>
  </si>
  <si>
    <t>https://drive.google.com/file/d/1ssyTybLhqlerqfBEz3U9XgneqCsS4spD/view?usp=drivesdk</t>
  </si>
  <si>
    <t>https://drive.google.com/drive/folders/1x3Bl1_XRcBuZ0y885lCj7U9zReXgk4Nd</t>
  </si>
  <si>
    <t>https://drive.google.com/drive/folders/12EWeizvvNm031ngZA7rst6ZklvlKtSGt</t>
  </si>
  <si>
    <t>ふんわり裸眼を優しくしてくれる♪
グレーカラコン初挑戦の方にも！</t>
  </si>
  <si>
    <t>srpb</t>
  </si>
  <si>
    <t>https://drive.google.com/file/d/1RfBjPUeIwvU8injbJCQjYnUqGnH8JfCl/view?usp=drivesdk</t>
  </si>
  <si>
    <t>https://drive.google.com/file/d/1-dZky8epfhZ2J0h212MtThKbhJDd1vN4/view?usp=drivesdk</t>
  </si>
  <si>
    <t>https://drive.google.com/drive/folders/11-i-e3p2mGX1SJ2vbXiatJE-MxnubUw8</t>
  </si>
  <si>
    <t>https://drive.google.com/drive/folders/17n5S15FFeyrGH2v00F_8N7cdWXElhzNo</t>
  </si>
  <si>
    <t>色素が自然と抜けるから黒髪さんにも◎</t>
  </si>
  <si>
    <t>mkbr</t>
  </si>
  <si>
    <t>https://drive.google.com/file/d/16hJYf8GeLhzYCdWcTRs3xLBlVFog6_yl/view?usp=drivesdk</t>
  </si>
  <si>
    <t>https://drive.google.com/file/d/1iDEqpGkP9gnyscNo11oOW2p5GCQGbF42/view?usp=drivesdk</t>
  </si>
  <si>
    <t>https://drive.google.com/drive/folders/1yb9syYqV68qV1wl-QbtNyaPINu1vEu_b</t>
  </si>
  <si>
    <t>https://drive.google.com/drive/folders/1_T3HPdNS9dQDlJ_4yxOdQRshlP6b_sjO</t>
  </si>
  <si>
    <t>カラコンしてないですよ...元からです...
みたいな戦法できるあざと可愛さ</t>
  </si>
  <si>
    <t>wit</t>
  </si>
  <si>
    <t>https://drive.google.com/file/d/1i7v1ThWAma9kEZtLXlpPNtCfVoLonYNp/view?usp=drivesdk</t>
  </si>
  <si>
    <t>https://drive.google.com/file/d/1uJVvj6MeUBW3zoz1fgsCF40V0MKgsMcp/view?usp=drivesdk</t>
  </si>
  <si>
    <t>https://drive.google.com/drive/folders/1JqXQpRuWjLaVYsb7-8RTEgog0iWx71iA</t>
  </si>
  <si>
    <t>https://drive.google.com/drive/folders/1rJhdcH6zd3ao_NNQHdlSIpNZJVDNEYbt</t>
  </si>
  <si>
    <t>透明感ありすぎてやばい！
ツヤ感たっぷりな美人目になる</t>
  </si>
  <si>
    <t>twl</t>
  </si>
  <si>
    <t>https://drive.google.com/file/d/1YTbWCzvp5hQdrlvrln9LPKWYutDQXWTz/view?usp=drivesdk</t>
  </si>
  <si>
    <t>https://drive.google.com/file/d/16gMfrjXzqsGcbY0jcAr4MTuSwLj0q_8i/view?usp=drivesdk</t>
  </si>
  <si>
    <t>https://drive.google.com/drive/folders/1CLKYKLMdAiBdptFW3JopxpXf0DSaqJfH</t>
  </si>
  <si>
    <t>https://drive.google.com/drive/folders/1B4FWd9LDPPYtjEpzXBwqlG7RDxWpHDc6</t>
  </si>
  <si>
    <t>裸眼風に盛りたい
小粒目奥目黒目さんの最適解。</t>
  </si>
  <si>
    <t>nct</t>
  </si>
  <si>
    <t>https://drive.google.com/file/d/1mUlMVnPlw0eE-sZAtk86N7eOTawfr2ho/view?usp=drivesdk</t>
  </si>
  <si>
    <t>https://drive.google.com/file/d/1R-M5Y-RysKJ97e20MqzT_uqlhWFyJ2ma/view?usp=drivesdk</t>
  </si>
  <si>
    <t>https://drive.google.com/drive/folders/16_ZerrQN1poF3xkQjoAteYDdWPcLcJMc</t>
  </si>
  <si>
    <t>https://drive.google.com/drive/folders/1rTmVb0OelOheqKkcHDqOjF2aLJJw6oh1</t>
  </si>
  <si>
    <t>儚くふわふわキラキラな目になれる✨️
小さめでさりげないのがかわいい♡</t>
  </si>
  <si>
    <t>bng</t>
  </si>
  <si>
    <t>https://drive.google.com/file/d/1yqrQV67g664GTNVLhhDTJfB1hzcxE-T_/view?usp=drivesdk</t>
  </si>
  <si>
    <t>https://drive.google.com/file/d/1v_gdb2gpmr6hC-qx5E4Xk9YZTuLHtZIM/view?usp=drivesdk</t>
  </si>
  <si>
    <t>https://drive.google.com/drive/folders/1hzgW1Gdt-h4UTJevH0T-5ngZYA-zbsal</t>
  </si>
  <si>
    <t>https://drive.google.com/drive/folders/1gWSuM2iVoHP1dvUq9cEHKQsbwtCI2Cxf</t>
  </si>
  <si>
    <t>キラッと光が入るから奥目でも綺麗な瞳！</t>
  </si>
  <si>
    <t>plrs</t>
  </si>
  <si>
    <t>https://drive.google.com/file/d/1G_VYuv2q-DgbSJCzSqN7I3UpLUJNhB2Z/view?usp=drivesdk</t>
  </si>
  <si>
    <t>https://drive.google.com/file/d/1oQabk_XZAj0b2umC4qVg4apm4NmetGiy/view?usp=drivesdk</t>
  </si>
  <si>
    <t>https://drive.google.com/drive/folders/1OJncptHTeJiBJQ1FNMHlmeCBtZqPR-W0</t>
  </si>
  <si>
    <t>https://drive.google.com/drive/folders/1hhfjwxJKgu7njBvmF6_gDytp9XqcjE_P</t>
  </si>
  <si>
    <t>カラコンてバレないくらいナチュラルなのに
自然と色素抜ける✨️</t>
  </si>
  <si>
    <t>cbp</t>
  </si>
  <si>
    <t>https://drive.google.com/file/d/11YhqCpuLXHcDSc-He7NSXkyQSoVo-vlq/view?usp=drivesdk</t>
  </si>
  <si>
    <t>https://drive.google.com/file/d/1mP2GF96RmGsge-K6WtnYDDT1f7Ji50Cd/view?usp=drivesdk</t>
  </si>
  <si>
    <t>https://drive.google.com/drive/folders/1d0q_GcA14t4o2BRGrYMFZbN2ofbCTV-9</t>
  </si>
  <si>
    <t>https://drive.google.com/drive/folders/1FALjVG-OdRs3YBKZGFBDRPyUX1cWHELp</t>
  </si>
  <si>
    <t>ふわっと優しい目の印象になるし
さりげないキラッと感も◎</t>
  </si>
  <si>
    <t>mbp</t>
  </si>
  <si>
    <t>https://drive.google.com/file/d/1z8wdcWqmNb7USq6nnCPOyUQ6sjMk4vGc/view?usp=drivesdk</t>
  </si>
  <si>
    <t>https://drive.google.com/file/d/1vod6kL0bsh8p9LLTOQvRVKdFGSIZgHPW/view?usp=drivesdk</t>
  </si>
  <si>
    <t>https://drive.google.com/drive/folders/1jD07JCTm-Yy7VyYKOzzF_y7qQO_jnejx</t>
  </si>
  <si>
    <t>https://drive.google.com/drive/folders/1V9uk1p-IXyjyAmRDWzT9N2NQ_SyYdGkS</t>
  </si>
  <si>
    <t>シンプルすぎるナチュラルじゃないから
毎日使いたくなるし飽きない！</t>
  </si>
  <si>
    <t>mgp</t>
  </si>
  <si>
    <t>https://drive.google.com/file/d/1SJZizvZrEv0561Ak4fih0_r9ISjsl4lP/view?usp=drivesdk</t>
  </si>
  <si>
    <t>https://drive.google.com/file/d/1x3TslvnCb_FhBzYCUAzf7Cmc4mBFa4wI/view?usp=drivesdk</t>
  </si>
  <si>
    <t>https://drive.google.com/drive/folders/11WCPqxiP8b99YablVqPhe61hhzO8_JE7</t>
  </si>
  <si>
    <t>https://drive.google.com/drive/folders/1gEcpWOWDes-xTQWow_RWdV7YAFrIjWqY</t>
  </si>
  <si>
    <t>ツヤツヤ感えぐすぎる！
馴染みやすいグレーなのもポイント⭐️</t>
  </si>
  <si>
    <t>ajlv</t>
  </si>
  <si>
    <t xml:space="preserve">エドナ </t>
  </si>
  <si>
    <t>https://drive.google.com/file/d/1ora6Hs8ZhHA7IVGLbRqd3SxgDfzVOAdC/view?usp=drivesdk</t>
  </si>
  <si>
    <t>https://drive.google.com/file/d/1BEkooPD0tJl99rhpxz4SSHqj8inLrLE1/view?usp=drivesdk</t>
  </si>
  <si>
    <t>https://drive.google.com/drive/folders/1n68gdMvn_BxOcrLXiDCFr9fAZ9XeChkV</t>
  </si>
  <si>
    <t>https://drive.google.com/drive/folders/1pEVRH4zWsdTFcYGs3XR4KQ9DbF7AJ8Gs</t>
  </si>
  <si>
    <t>こっそり忍び込ませたラベンダーが
大人っぽく盛れる！</t>
  </si>
  <si>
    <t>comj</t>
  </si>
  <si>
    <t>https://drive.google.com/file/d/1rKlIds_LpZG2VlELh3HoqD0pEk-EAdG8/view?usp=drivesdk</t>
  </si>
  <si>
    <t>https://drive.google.com/file/d/16lYKyukwEHC0zn_KytotEZ06JPrDm_lt/view?usp=drivesdk</t>
  </si>
  <si>
    <t>https://drive.google.com/drive/folders/1JOoeehtjs9NEga3f2bwciNq8r2Q0wpWr</t>
  </si>
  <si>
    <t>https://drive.google.com/drive/folders/1YvmdG5-nXC3yhgR_2LdJFbtT6yE3FZpv</t>
  </si>
  <si>
    <t>赤みブラウンだから馴染が良い◎
ちゃんとフチあってほんのり盛れる</t>
  </si>
  <si>
    <t>mghk</t>
  </si>
  <si>
    <t>https://drive.google.com/file/d/1wQKBebP7qXwp2-ehFeepQajsAwl5x3Q3/view?usp=drivesdk</t>
  </si>
  <si>
    <t>https://drive.google.com/file/d/1iF5tE8Tp5D29hpzSnlqNYafv25_RpSlD/view?usp=drivesdk</t>
  </si>
  <si>
    <t>https://drive.google.com/drive/folders/1kJw7nyLRI0c_yQNtVrc0Z_qF8gocgHTo</t>
  </si>
  <si>
    <t>https://drive.google.com/drive/folders/1IFCTqlUStfqUvVpaVupuljzVPrKibp19</t>
  </si>
  <si>
    <t>初めてカラコンするならまじでコレ🔰
ちゃんと変化あるのにやりすぎない！</t>
  </si>
  <si>
    <t>mnpi</t>
  </si>
  <si>
    <t>https://drive.google.com/file/d/1wDyIkRUKJ9rEg7kI5p4fFM7_SvgiYdAx/view?usp=drivesdk</t>
  </si>
  <si>
    <t>https://drive.google.com/file/d/1WA6veweLDWyI8Gbtuk3r3bdnxEj9QxlN/view?usp=drivesdk</t>
  </si>
  <si>
    <t>https://drive.google.com/drive/folders/1-aBNa25kc6Gx4tw8syNb_E7oaNm_i9GK</t>
  </si>
  <si>
    <t>https://drive.google.com/drive/folders/1WjqfSgx06jQIN8RPWiTzJkbNc0xSSEk6</t>
  </si>
  <si>
    <t>絶対にモテるピンク💗
カラコン感少ないのに血色感アップ！</t>
  </si>
  <si>
    <t>ykpr</t>
  </si>
  <si>
    <t>https://drive.google.com/file/d/1Cko_Naz7Gip38uxEFI38LBt4fK4gdW-B/view?usp=drivesdk</t>
  </si>
  <si>
    <t>https://drive.google.com/file/d/1wTO3aKt1OJbvmVaer-qPw45AcFBqD3Gc/view?usp=drivesdk</t>
  </si>
  <si>
    <t>https://drive.google.com/drive/folders/1qIFJFzIM1dUqBTcegzsJ4SGLEJ63ZOEJ</t>
  </si>
  <si>
    <t>https://drive.google.com/drive/folders/1pz1jeWdOtYPnZlkcWgdo6XqphRCQdSbm</t>
  </si>
  <si>
    <t>ほんのりラベンダーがかったグレーで
他にない唯一無二のカラコン♡</t>
  </si>
  <si>
    <t>or</t>
  </si>
  <si>
    <t>他社</t>
  </si>
  <si>
    <t>https://drive.google.com/file/d/1tQFkTzgX7O2enLPXONXZs0T-N3yWqOS_/view?usp=drivesdk</t>
  </si>
  <si>
    <t>https://drive.google.com/file/d/1kQYVlbBupcX8Rcs5Ys357dXREXTeEvNj/view?usp=drivesdk</t>
  </si>
  <si>
    <t>https://drive.google.com/drive/folders/1xPCW7ouFG171gwVWsnSNIgUHtDye7MSm</t>
  </si>
  <si>
    <t>https://drive.google.com/drive/folders/1wXIkb3CaQDUQsJcfEqIPYOdZfCLBZSnZ</t>
  </si>
  <si>
    <t>ちゅるんとしていてできつくならず
使いやすいオリーブカラコン🌿</t>
  </si>
  <si>
    <t>gr</t>
  </si>
  <si>
    <t>https://drive.google.com/file/d/1Gd8EiJiQazArL7x74F2BMw5V94koui7i/view?usp=drivesdk</t>
  </si>
  <si>
    <t>https://drive.google.com/file/d/1rfr600nriuh9yuyX7UG5-YNp6hx-SF8m/view?usp=drivesdk</t>
  </si>
  <si>
    <t>https://drive.google.com/drive/folders/1r5TM3TF4vaMlRzL7rXhwHsRUSQgFL4M_</t>
  </si>
  <si>
    <t>https://drive.google.com/drive/folders/1GhWraIw9ASeETMAYbOoIrA6INNvxlzTz</t>
  </si>
  <si>
    <t>ハーフ系、韓国系！
お目立ち系はこれおすすめ♡</t>
  </si>
  <si>
    <t>asgy</t>
  </si>
  <si>
    <t>https://drive.google.com/file/d/1lF3v7-Y56NgWFZB-r7IXvZxbQsrJNbIZ/view?usp=drivesdk</t>
  </si>
  <si>
    <t>https://drive.google.com/file/d/1SQj0LxV-SUm1s2g6PoxCPmMpNGGY351V/view?usp=drivesdk</t>
  </si>
  <si>
    <t>https://drive.google.com/drive/folders/1KMwVU3RYXPwnac4WHnj0kygz9ypTVTKw</t>
  </si>
  <si>
    <t>https://drive.google.com/drive/folders/1eVeZz_LOIP7S-I1UURC8hABWyLb1RSRa</t>
  </si>
  <si>
    <t>オリーブっぽい水光グレー✨️</t>
  </si>
  <si>
    <t>srbl</t>
  </si>
  <si>
    <t>https://drive.google.com/file/d/1vMj6gOo_oWbJSRknEMAz3lWUols1ns3m/view?usp=drivesdk</t>
  </si>
  <si>
    <t>https://drive.google.com/file/d/1bTgY1P3--BdC4v5Y6Gy_4mFJsm8I4_6P/view?usp=drivesdk</t>
  </si>
  <si>
    <t>https://drive.google.com/drive/folders/1pRV3UNIg_bcKsSUiHNBWl2c6Xu2XNvwB</t>
  </si>
  <si>
    <t>https://drive.google.com/drive/folders/1GLgbJI1ZjuO2BzjWyCWO4Vi0M-vEQEcu</t>
  </si>
  <si>
    <t>黒髪さんにおすすめ！
派手すぎない水光ブルー💙</t>
  </si>
  <si>
    <t>br</t>
  </si>
  <si>
    <t>https://drive.google.com/file/d/1zpGiRIxOwBGccLP7ScJ2FePPZBLErYxf/view?usp=drivesdk</t>
  </si>
  <si>
    <t>https://drive.google.com/file/d/1xO-nIKKk4NbNpmjQ8ypDo3TgRTHU3fxw/view?usp=drivesdk</t>
  </si>
  <si>
    <t>https://drive.google.com/drive/folders/1ea4ST_WBIvMe1GMfXxSSziEE-TC_E5BN</t>
  </si>
  <si>
    <t>https://drive.google.com/drive/folders/13-EdELryP7iZ4Cch_Z9d1ZPP86aNQS8p</t>
  </si>
  <si>
    <t>これはリアルに韓国オンニでは...！
ナチュラルなのに美女っぽ</t>
  </si>
  <si>
    <t>bk</t>
  </si>
  <si>
    <t>グローイ ブラック</t>
  </si>
  <si>
    <t>https://drive.google.com/file/d/1RhADPlLcvHrHxR2JKdiDVB99vKpnQOhn/view?usp=drivesdk</t>
  </si>
  <si>
    <t>https://drive.google.com/file/d/1Wnq1JLHH9fP0u3sxPQSqq3bp0DdqtnD7/view?usp=drivesdk</t>
  </si>
  <si>
    <t>https://drive.google.com/drive/folders/1xkZwi8JgPIvtlLYn95PSaNcnSJg5bYH-</t>
  </si>
  <si>
    <t>https://drive.google.com/drive/folders/1rd0DmLpY6Sl1yp96br50Xgv1IJ5ipj66</t>
  </si>
  <si>
    <t>黒目がちになりすぎない！
自然光が入ったようなうるツヤっとした質感！</t>
  </si>
  <si>
    <t>gol</t>
  </si>
  <si>
    <t>グローイゴールデンオリーブ</t>
  </si>
  <si>
    <t>https://drive.google.com/file/d/1669ucU4hNz6LJD18vC8n9hEPGofUV9G5/view?usp=drivesdk</t>
  </si>
  <si>
    <t>https://drive.google.com/file/d/1JG8hIztj8VZ6J9qEj3wH8qbR3CKJjOcZ/view?usp=drivesdk</t>
  </si>
  <si>
    <t>https://drive.google.com/drive/folders/14XOY1ViGkN1pmP5pdf8YgWBDlwFU85yu</t>
  </si>
  <si>
    <t>https://drive.google.com/drive/folders/13rNW4WDOQ9eXAy_n1w3ltAtwrF7_lEZG</t>
  </si>
  <si>
    <t>しっかり高発色のハイライトだけど
変に浮いて爬虫類とかにはならない！</t>
  </si>
  <si>
    <t>OL0003</t>
  </si>
  <si>
    <t>mg</t>
  </si>
  <si>
    <t>シャインタッチ ミルキーグレー</t>
  </si>
  <si>
    <t>https://drive.google.com/file/d/1a-E6srGvlwX3ff1MNiLV30aQCLs9cVh4/view?usp=drivesdk</t>
  </si>
  <si>
    <t>https://drive.google.com/file/d/1RoXxLu_ndTBD3Ln5ABVSaFKv1Vu5xI3v/view?usp=drivesdk</t>
  </si>
  <si>
    <t>https://drive.google.com/drive/folders/1N5ORvpNePEWNjggLekXPAnfhxNQvm_XW</t>
  </si>
  <si>
    <t>https://drive.google.com/drive/folders/1IRvi2Y-fHdqzugmOJM4xyee3K4ekB2kX</t>
  </si>
  <si>
    <t>暗めのグレーで落ち着いた印象に♡</t>
  </si>
  <si>
    <t>mlch</t>
  </si>
  <si>
    <t>シャインタッチ ミルキーチョコ</t>
  </si>
  <si>
    <t>https://drive.google.com/file/d/1AiY0fGekanH1bO6_gqVnnabqMDIT_PkB/view?usp=drivesdk</t>
  </si>
  <si>
    <t>https://drive.google.com/file/d/1ciPrBJomO1NJ3_JiAS5mjR4_fghFDLv5/view?usp=drivesdk</t>
  </si>
  <si>
    <t>https://drive.google.com/drive/folders/1QqUQj6e5PfvfEKvfpFFhIW7tx1WbkrS8</t>
  </si>
  <si>
    <t>https://drive.google.com/drive/folders/1yDOetc9QRv0ttgZGXAO6P5oz7jqQC4YN</t>
  </si>
  <si>
    <t>チョコみたいな色味が可愛すぎる♡
学校やお仕事にも◎</t>
  </si>
  <si>
    <t>OL0005</t>
  </si>
  <si>
    <t>ダブルティント グレー</t>
  </si>
  <si>
    <t>https://drive.google.com/file/d/1bAnHGmQo5Syx_3LnwaVT-IMS4szA3ix9/view?usp=drivesdk</t>
  </si>
  <si>
    <t>https://drive.google.com/file/d/1C1j12YwAVvG69zBkOp0z6wByFQtx_rVx/view?usp=drivesdk</t>
  </si>
  <si>
    <t>https://drive.google.com/drive/folders/13b970qeMi9eWweTZN-T5X4_cbqzUZLEo</t>
  </si>
  <si>
    <t>https://drive.google.com/drive/folders/1AZWidIEJ_v5gFj-bHI9N0BzUyE-r6DpR</t>
  </si>
  <si>
    <t>2箇所のハイライトだから
回っても変に見えなくて最高～👍️</t>
  </si>
  <si>
    <t>ダブルティント ブラウン</t>
  </si>
  <si>
    <t>https://drive.google.com/file/d/1-7qTeKNWWS1dIH3OFuAGh5Ia38HZ3LR6/view?usp=drivesdk</t>
  </si>
  <si>
    <t>https://drive.google.com/file/d/1Jd9x4WHYxbAxZjDUYj7O0CqHjSnjJwYX/view?usp=drivesdk</t>
  </si>
  <si>
    <t>https://drive.google.com/drive/folders/1EFKnSm3RNo05ZOZj1rgu2JNQgCnnkjNq</t>
  </si>
  <si>
    <t>https://drive.google.com/drive/folders/1dhlOW6j_KSN5saclB3cMMayfoZ5f1tWJ</t>
  </si>
  <si>
    <t>派手すぎないブラウンと水光だから
毎日カラコンに出来ちゃいます！</t>
  </si>
  <si>
    <t>OL0006</t>
  </si>
  <si>
    <t>チェリームーン ブラウン</t>
  </si>
  <si>
    <t>https://drive.google.com/file/d/1_2upEn0xv6LL-OK4WEFDHefxAupBj6IH/view?usp=drivesdk</t>
  </si>
  <si>
    <t>https://drive.google.com/file/d/1elOSsCNoeWDeUE2VzDNmPa2pWEM-Xp-S/view?usp=drivesdk</t>
  </si>
  <si>
    <t>https://drive.google.com/drive/folders/1RvZaGKDJkmxEkpE7l1mP5zMQlSr2_hPc</t>
  </si>
  <si>
    <t>https://drive.google.com/drive/folders/1l7zlmNPV8Ld8710kRGX9g0vQPEWwNBl3</t>
  </si>
  <si>
    <t>奥目さんにおすすめ♡
瞳に光とうるおいが宿る三日月水光ブラウン</t>
  </si>
  <si>
    <t>OL0007</t>
  </si>
  <si>
    <t>ビッググローイ グレー</t>
  </si>
  <si>
    <t>https://drive.google.com/file/d/1FM7TT8Hcvk0dCvszMYc4cEusMgLgPmQ0/view?usp=drivesdk</t>
  </si>
  <si>
    <t>https://drive.google.com/file/d/1xBfkzOERja8gL8__zR3DmnhNhe1Wuioq/view?usp=drivesdk</t>
  </si>
  <si>
    <t>https://drive.google.com/drive/folders/1fLy3d4UvsAu4cYd2oBjQ8Guzk6LlOT5k</t>
  </si>
  <si>
    <t>https://drive.google.com/drive/folders/1fGAzGdmAXHSP6EB1yHlP8yYPJ3KccjGq</t>
  </si>
  <si>
    <t>ただの韓国レンズじゃ物足りない人はコレ！
小さすぎず高発色です✨️</t>
  </si>
  <si>
    <t>hz</t>
  </si>
  <si>
    <t>ビッググローイ ヘーゼル</t>
  </si>
  <si>
    <t>https://drive.google.com/file/d/1bPpV8gAiei38-qbh9bcCu4bySP5XnxUg/view?usp=drivesdk</t>
  </si>
  <si>
    <t>https://drive.google.com/file/d/18dq-FzGGInPiW2rAaFQazs5bzHxsigZf/view?usp=drivesdk</t>
  </si>
  <si>
    <t>https://drive.google.com/drive/folders/1TvfjoPQAvLBxcYa-XtfbdHob6Yc0oAbm</t>
  </si>
  <si>
    <t>https://drive.google.com/drive/folders/1cNxMb1nPNgnW7ScRV9_MrUtdfJRiPh9b</t>
  </si>
  <si>
    <t>重たくない明るめカラーで
太めフチでも埋もれ感ゼロです👍️</t>
  </si>
  <si>
    <t>mcbr</t>
  </si>
  <si>
    <t>ビッググローイ モカブラウン</t>
  </si>
  <si>
    <t>https://drive.google.com/file/d/1A58cHppY4IsVUb8g3KiEa9b2QPMPr1_w/view?usp=drivesdk</t>
  </si>
  <si>
    <t>https://drive.google.com/file/d/1JpKT1T99g37YpvOU0yHWayKy_1PyLcd4/view?usp=drivesdk</t>
  </si>
  <si>
    <t>https://drive.google.com/drive/folders/1ZsdwOawP7be-oOobOd4QQ9-kyuBPdOxC</t>
  </si>
  <si>
    <t>https://drive.google.com/drive/folders/1uKAKKRIFs--ZkqcVv8hLAc8VTIzY4I3C</t>
  </si>
  <si>
    <t>黒じゃなくてブラウンすぎない
垢抜けカラーとハイライトが可愛い♪</t>
  </si>
  <si>
    <t>tblv</t>
  </si>
  <si>
    <t>ビッググローイラベンダー</t>
  </si>
  <si>
    <t>https://drive.google.com/file/d/1DKDUpovsb4LmVUh5LF2QmFOOYIJGDPX7/view?usp=drivesdk</t>
  </si>
  <si>
    <t>https://drive.google.com/file/d/1801VYMnq4w35buQLsuvL328kZPeDeAe7/view?usp=drivesdk</t>
  </si>
  <si>
    <t>https://drive.google.com/drive/folders/1_cBz3ln3wM62VaI92zOWGIVR5vDg8p4g</t>
  </si>
  <si>
    <t>https://drive.google.com/drive/folders/1a4-B2FaM78K6Kv48yEMIGmejUUYU8Vsp</t>
  </si>
  <si>
    <t>小悪魔ちゃんみたいなラベンダーで
サイズ感も大きいからしっかり盛れる♡</t>
  </si>
  <si>
    <t>OL0008</t>
  </si>
  <si>
    <t>ビビリング グレー</t>
  </si>
  <si>
    <t>https://drive.google.com/file/d/1RPkSxVpCIRRYmMU4Qz6Zpgulpt8FKpLV/view?usp=drivesdk</t>
  </si>
  <si>
    <t>https://drive.google.com/file/d/1uLAjkwV2-sR457CTAXwSwnZaO-ZyS2y2/view?usp=drivesdk</t>
  </si>
  <si>
    <t>https://drive.google.com/drive/folders/15hwfh7cMDIjCkqqvp361efWORrQlwmkH</t>
  </si>
  <si>
    <t>https://drive.google.com/drive/folders/1WU87qRr9xkycYMuzflqr5oXFtTYVeu-9</t>
  </si>
  <si>
    <t>ブルべさんにおすすめ！
明るすぎない青みグレー💙</t>
  </si>
  <si>
    <t>chco</t>
  </si>
  <si>
    <t>ビビリング チョコ</t>
  </si>
  <si>
    <t>https://drive.google.com/file/d/148QBctP1B_eYSZnmmcgaSzymtyg_wyUk/view?usp=drivesdk</t>
  </si>
  <si>
    <t>https://drive.google.com/file/d/1MjSxxP0RgaaaQ76z-3KAMfNv9kkaJi4O/view?usp=drivesdk</t>
  </si>
  <si>
    <t>https://drive.google.com/drive/folders/1oheSF4pWS952gvbylwlQsCUNRo6plItr</t>
  </si>
  <si>
    <t>https://drive.google.com/drive/folders/1WpEMdLDFZo23-YJ1jgaSXJIxchwY-RQN</t>
  </si>
  <si>
    <t>細フチ甘めブラウン♡
初心者さんにもおすすめ🔰</t>
  </si>
  <si>
    <t>ビビリング ブラウン</t>
  </si>
  <si>
    <t>https://drive.google.com/file/d/1sCLBvs8bwz1ceuJAaDLlZU47aDSa03ET/view?usp=drivesdk</t>
  </si>
  <si>
    <t>https://drive.google.com/file/d/1qyZ-qsvgeiukV1hyb6oQJzD_tGDIPR_T/view?usp=drivesdk</t>
  </si>
  <si>
    <t>https://drive.google.com/drive/folders/1zcg3oYR2YJyZiVuI1X9IIiINcDHLKWfo</t>
  </si>
  <si>
    <t>https://drive.google.com/drive/folders/12CSXvVev9QCCRUfcnHPUX9DGOV2GJOu0</t>
  </si>
  <si>
    <t>橋本環奈になれる！色素抜けるカラコン💗</t>
  </si>
  <si>
    <t>be</t>
  </si>
  <si>
    <t>ビビリング ベージュ</t>
  </si>
  <si>
    <t>https://drive.google.com/file/d/1r9xmX7vYivudtuE94qXBOhMqvl0koerv/view?usp=drivesdk</t>
  </si>
  <si>
    <t>https://drive.google.com/file/d/1oY1Dfcr2U7KzttinafMH-LjqugbGkfCn/view?usp=drivesdk</t>
  </si>
  <si>
    <t>https://drive.google.com/drive/folders/1PLOIjQxyTHBns3qQns9-wzZA4dzLzVgh</t>
  </si>
  <si>
    <t>https://drive.google.com/drive/folders/1vbW_P-suRiY1gCETOFkUOflQxVaXgHru</t>
  </si>
  <si>
    <t>細フチ小さめ着色直径の
明るめベージュのはしかん系カラコン</t>
  </si>
  <si>
    <t>OL0010</t>
  </si>
  <si>
    <t>mdgy</t>
  </si>
  <si>
    <t>ムードナイト ムードグレー</t>
  </si>
  <si>
    <t>https://drive.google.com/file/d/1Kx8bQ67MQcaVjfVv5rPMOclKzjrerfWO/view?usp=drivesdk</t>
  </si>
  <si>
    <t>https://drive.google.com/file/d/1bf68Q7e2Yqgbyg6jt7szmKr32y2GuNKm/view?usp=drivesdk</t>
  </si>
  <si>
    <t>https://drive.google.com/drive/folders/1ODNrj7v6cBy8l47mJz_diQloW2bolwOU</t>
  </si>
  <si>
    <t>https://drive.google.com/drive/folders/1kiYMWBEEZlF0odMqetcmVpvi5oZopTX1</t>
  </si>
  <si>
    <t>クールで大人っぽい印象になれる
青みグレーカラコン💙</t>
  </si>
  <si>
    <t>mdbw</t>
  </si>
  <si>
    <t>ムードナイト ムードブラウン</t>
  </si>
  <si>
    <t>https://drive.google.com/file/d/1aCG66UYo-TpKZGqllTYyotua-cH7Ni7v/view?usp=drivesdk</t>
  </si>
  <si>
    <t>https://drive.google.com/file/d/1ML9Vo50j_NIpdFGdwC-AJXzfAX8qEvrC/view?usp=drivesdk</t>
  </si>
  <si>
    <t>https://drive.google.com/drive/folders/1t_msBJkjzCV0CIN8i0AG6WN0x2NvNQeN</t>
  </si>
  <si>
    <t>https://drive.google.com/drive/folders/1wFuhJ5kvCLySk-d7XgKHKVjnshauzPHV</t>
  </si>
  <si>
    <t>マットなくすみカラーで抜け感たっぷり！
甘めでかわいい♡</t>
  </si>
  <si>
    <t>OL0011</t>
  </si>
  <si>
    <t>リアリッシュグレー</t>
  </si>
  <si>
    <t>https://drive.google.com/file/d/1FPftvnKxNtaKtvBdfdaZCitms6sD4xba/view?usp=drivesdk</t>
  </si>
  <si>
    <t>https://drive.google.com/file/d/1P4oqXEbv42Mxlfpwt18iXXZI0IU-xqer/view?usp=drivesdk</t>
  </si>
  <si>
    <t>https://drive.google.com/drive/folders/1GlSUYvaWQTL4ErjpP9jShgekpOZ28kvB</t>
  </si>
  <si>
    <t>https://drive.google.com/drive/folders/1BnHYWBYxcCPa8ogIPUuiLmCOTdS188o-</t>
  </si>
  <si>
    <t>オーレンズにしてはがっつり盛り！
韓国ぶりたいけどデカいのが好きな人に♡</t>
  </si>
  <si>
    <t>リアリッシュブラウン</t>
  </si>
  <si>
    <t>https://drive.google.com/file/d/116A6CgNPrOK8qsygN55gjYU0ua_CgnLs/view?usp=drivesdk</t>
  </si>
  <si>
    <t>https://drive.google.com/file/d/1p2OrKbXFQuqx8doI1vTVnj4IHkn-Df9b/view?usp=drivesdk</t>
  </si>
  <si>
    <t>https://drive.google.com/drive/folders/1Yy2R0UneEKQR3-6OLiuUdhjyG0SUcqBv</t>
  </si>
  <si>
    <t>https://drive.google.com/drive/folders/1diuNikQE5rTlsqaaASjQh77YuTThYbXC</t>
  </si>
  <si>
    <t>黒目も沈まない高発色ブラウン✨️
フチ感くっきりで写真も盛れる～！</t>
  </si>
  <si>
    <t>OL0009</t>
  </si>
  <si>
    <t>リアルリング グレー</t>
  </si>
  <si>
    <t>https://drive.google.com/file/d/1Ja79blksSs18U88TeCZdFxdpkPYJVrLk/view?usp=drivesdk</t>
  </si>
  <si>
    <t>https://drive.google.com/file/d/1m6WiA5VKanBqk0dG-RMURuns7GiWqE1v/view?usp=drivesdk</t>
  </si>
  <si>
    <t>https://drive.google.com/drive/folders/14_geSAKeV4A_bbzxPUmQS_4rDGElE4l4</t>
  </si>
  <si>
    <t>https://drive.google.com/drive/folders/1ecixd3SJByRkARpw8H5ObiEoHCrVx5od</t>
  </si>
  <si>
    <t>王道の韓国レンズ♡
あの人気アイドルも着けてたかも！</t>
  </si>
  <si>
    <t>リアルリング ブラウン</t>
  </si>
  <si>
    <t>https://drive.google.com/file/d/1R-mX9rPU7vZxF0IpbJ1YagoW4TDTkkrL/view?usp=drivesdk</t>
  </si>
  <si>
    <t>https://drive.google.com/file/d/1JE7gQZ-f68AjNq-YNa15ikxRVtTiP0gN/view?usp=drivesdk</t>
  </si>
  <si>
    <t>https://drive.google.com/drive/folders/1wRQZN6dCcip20a3wRe1pELG18lAuhiBe</t>
  </si>
  <si>
    <t>https://drive.google.com/drive/folders/1_ZEtvlzvqeGz6E8xxvlME8SBLjAfG7Av</t>
  </si>
  <si>
    <t>校則ぎりぎり突破できるかも？
ナチュラルだけどトーンアップ✨️</t>
  </si>
  <si>
    <t>STFM0001</t>
  </si>
  <si>
    <t>erp</t>
  </si>
  <si>
    <t>フランミー</t>
  </si>
  <si>
    <t>アールグレイパフェ</t>
  </si>
  <si>
    <t>https://drive.google.com/file/d/1kSC4crx6v6d3syVeW39uJDRyLgVC_ypL/view?usp=drive_link</t>
  </si>
  <si>
    <t>https://drive.google.com/file/d/10H2Tw3VJi1Iaj0i52ndfNeQg0zARplCx/view?usp=drive_link</t>
  </si>
  <si>
    <t>https://drive.google.com/drive/folders/1K9MMkRXOAgJopiiqiKZ9NPqizIOgnF4l?usp=drive_link</t>
  </si>
  <si>
    <t>https://drive.google.com/drive/folders/1hmN3AMT5AW2cIc7bpyaiLjjN73UHwoHf?usp=sharing</t>
  </si>
  <si>
    <t>イイ女感出せるこなれグレージュ♡
盛り過ぎないのが◎</t>
  </si>
  <si>
    <t>ccwf</t>
  </si>
  <si>
    <t>カカオワッフル</t>
  </si>
  <si>
    <t>https://drive.google.com/file/d/1X088fD3COxZgbs3j6DON54RfRvpOUt23/view?usp=drive_link</t>
  </si>
  <si>
    <t>https://drive.google.com/file/d/1j7xRKCYJ5kIrQHNBZLPQwQA-pu7e46w-/view?usp=drivesdk</t>
  </si>
  <si>
    <t>https://drive.google.com/drive/folders/1xWITHyJ_EyOOmdqikjpQbyIWESxfFYVC</t>
  </si>
  <si>
    <t>https://drive.google.com/drive/folders/18fAHdeq888_iiyvp9tyCnAviNSmFK8lU</t>
  </si>
  <si>
    <t>黒コンなのに光が入って
キラキラな瞳になれる魔法の黒コン✨️</t>
  </si>
  <si>
    <t>knkr</t>
  </si>
  <si>
    <t>きなこロール</t>
  </si>
  <si>
    <t>https://drive.google.com/file/d/1LXo5-5n1qWUJAUtGd_vDo3xdsSSzHAd4/view?usp=drive_link</t>
  </si>
  <si>
    <t>https://drive.google.com/file/d/1yKILQ2PB9w5lb5hd00fGbDXpNfV5kIO1/view?usp=drivesdk</t>
  </si>
  <si>
    <t>https://drive.google.com/drive/folders/1QQaLaRVAtKMtikwQw2SB95lyslybu-X5</t>
  </si>
  <si>
    <t>https://drive.google.com/drive/folders/1a4k5BZb2Ts13iQi3g5SXLlVBwf6h5C3b</t>
  </si>
  <si>
    <t>さり気なく色素が抜けて儚い瞳に♪
ふんわり優しい目元に♡</t>
  </si>
  <si>
    <t>crpi</t>
  </si>
  <si>
    <t>キャラメルパイ</t>
  </si>
  <si>
    <t>https://drive.google.com/file/d/1DthZulUOYNOGu4AZmI79DnOSJLhmvsBk/view?usp=drive_link</t>
  </si>
  <si>
    <t>https://drive.google.com/file/d/13LFjUHMrOiSbkzErMcf4fGmzNayqxl-y/view?usp=drivesdk</t>
  </si>
  <si>
    <t>https://drive.google.com/drive/folders/1HCcuAAUnNvcBbp338OgG6FYgFV_toOUh</t>
  </si>
  <si>
    <t>https://drive.google.com/drive/folders/1FI6BylmLghrZ4-9w77VNKC_hRpcgA1YX</t>
  </si>
  <si>
    <t>大人っぽい優しくて甘いベージュ♡
黒目さんもしっかり明るくなります！</t>
  </si>
  <si>
    <t>crmr</t>
  </si>
  <si>
    <t>クリームマカロン</t>
  </si>
  <si>
    <t>https://drive.google.com/file/d/1O2Mf3lygwID88chPOXmkSlZn_RjkfZTE/view?usp=drive_link</t>
  </si>
  <si>
    <t>https://drive.google.com/file/d/1GPqCm025M_8CYr5tvGsEABYwSV0YYY3T/view?usp=drivesdk</t>
  </si>
  <si>
    <t>https://drive.google.com/drive/folders/1JFCUCJPPR6E7R-9QJSjmAjOUhslHr0UE</t>
  </si>
  <si>
    <t>https://drive.google.com/drive/folders/1FhmHo0ke3sLOiJF7jZfXkFTIewXiYZtz</t>
  </si>
  <si>
    <t>マットなクリーミーベージュ♡
こなれ感だせるおしゃれレンズ</t>
  </si>
  <si>
    <t>gmbu</t>
  </si>
  <si>
    <t>ゴマバーム</t>
  </si>
  <si>
    <t>https://drive.google.com/file/d/1HcNRR2Oaq3QQHrSlQalfYcYzYZt-UsVJ/view?usp=drive_link</t>
  </si>
  <si>
    <t>https://drive.google.com/file/d/1DjamxxlQcDL9vyGkyWbbfy2q68I4oOtp/view?usp=drivesdk</t>
  </si>
  <si>
    <t>https://drive.google.com/drive/folders/1sT23ekR4Eq6T9z7k2OC69sSZlt2vDh0w</t>
  </si>
  <si>
    <t>https://drive.google.com/drive/folders/1ac22qYe74WXaLeCEJLD3mqUSIGRaWUaT</t>
  </si>
  <si>
    <t>こびない垢抜けグレージュ♡</t>
  </si>
  <si>
    <t>srrl</t>
  </si>
  <si>
    <t>サクラロール</t>
  </si>
  <si>
    <t>https://drive.google.com/file/d/1OHrv5AYXzYq37YuAxGXYNZvsVCmjlvKJ/view?usp=drive_link</t>
  </si>
  <si>
    <t>https://drive.google.com/file/d/1jokdx1d9oj_CcNtw4lAju_N3cmNDTsMZ/view?usp=drivesdk</t>
  </si>
  <si>
    <t>https://drive.google.com/drive/folders/1qfezEyswnlpCrgGeIp-o93iOMLl-hHTv</t>
  </si>
  <si>
    <t>https://drive.google.com/drive/folders/1tG3rKGAxTf6YlTVVNrG_mvF0Is2ao9YE</t>
  </si>
  <si>
    <t>ぶりっこじゃない！
さりげないピンクだから
ナチュラルメイクとも相性◎</t>
  </si>
  <si>
    <t>slv</t>
  </si>
  <si>
    <t>ソルティーバニラ</t>
  </si>
  <si>
    <t>https://drive.google.com/file/d/1VD8Tn246kbROE0j3k_VGXJzzmA1B9Kj9/view?usp=drive_link</t>
  </si>
  <si>
    <t>https://drive.google.com/file/d/1lHHeHTXUqrG9oHvNz4Qxe-n9zTLim-Lr/view?usp=drive_link</t>
  </si>
  <si>
    <t>https://drive.google.com/drive/folders/1MOrOMjrjpzJhhAt8pG-u7vr8FUT9RKdL?usp=drive_link</t>
  </si>
  <si>
    <t>https://drive.google.com/drive/folders/1mFfxbT9QEXAXK2WdvASwFQranFH5apVX?usp=drive_link</t>
  </si>
  <si>
    <t>水光ハイライトはしっかり分かるけど
馴染みやすいのが超推せる♡</t>
  </si>
  <si>
    <t>damo</t>
  </si>
  <si>
    <t>ダークモカ</t>
  </si>
  <si>
    <t>https://drive.google.com/file/d/11q_DKkCY_KmZX4GzQWM5ow8WEWqU4ck9/view?usp=drive_link</t>
  </si>
  <si>
    <t>https://drive.google.com/file/d/1bcvyYNRhvYPTb4sgHgYdRlYY6QQnREaY/view?usp=drivesdk</t>
  </si>
  <si>
    <t>https://drive.google.com/drive/folders/1hJv3ZLUGGJa3tbv8aYzeNyZyzf-_UH_D</t>
  </si>
  <si>
    <t>https://drive.google.com/drive/folders/1R84CbZhSuG-EMJ3RAGRv1bfgT-mhJbOB</t>
  </si>
  <si>
    <t>大人っぽさと甘さ♡どちらも両立できます♪
シンプルそうだけど実はこだわりたっぷり！</t>
  </si>
  <si>
    <t>tlr</t>
  </si>
  <si>
    <t>チュールロゼ</t>
  </si>
  <si>
    <t>https://drive.google.com/file/d/1NROSdVlupRv2qJ13fohPYgTQjG-Zpo0T/view?usp=drive_link</t>
  </si>
  <si>
    <t>https://drive.google.com/file/d/1joXcn75BBcUn-8rqKeigXAOn7vKdt31r/view?usp=drivesdk</t>
  </si>
  <si>
    <t>https://drive.google.com/drive/folders/13KmRyNH8gytAOnZp3RqO3kDWrI11wQRo</t>
  </si>
  <si>
    <t>https://drive.google.com/drive/folders/1d-mOIYi3lwaT_df5jxY13vK4cFmlVYgb</t>
  </si>
  <si>
    <t>ひとみにじゅわっと大人可愛いピンク</t>
  </si>
  <si>
    <t>chtr</t>
  </si>
  <si>
    <t>チョコタルト</t>
  </si>
  <si>
    <t>https://drive.google.com/file/d/1bICGqq5IRE8Mf7elWR4HSS76zJWd0hVu/view?usp=drive_link</t>
  </si>
  <si>
    <t>https://drive.google.com/file/d/13hbhSTlMp9AcIlxdNnPUAuDbxAXuO49s/view?usp=drive_link</t>
  </si>
  <si>
    <t>https://drive.google.com/drive/folders/1ofiqn9muJMSvHmUNyrWe_v4H-DbGcjyK</t>
  </si>
  <si>
    <t>https://drive.google.com/drive/folders/16EwelMv3mXMnvDrwlE2OS_-L2RYJ0d31</t>
  </si>
  <si>
    <t>じゅわじゅわっと馴染むブラウンが
色っぽお姉さんすぎる♡</t>
  </si>
  <si>
    <t>dnbr</t>
  </si>
  <si>
    <t>ドーナツブラウン</t>
  </si>
  <si>
    <t>https://drive.google.com/file/d/14XCoSwQs4_DLhhAslJvaZdOfhBe0dpxF/view?usp=drive_link</t>
  </si>
  <si>
    <t>https://drive.google.com/file/d/1FLYoPIu5eBtIb5BsiTOMbfy-mJ34sVND/view?usp=drive_link</t>
  </si>
  <si>
    <t>https://drive.google.com/drive/folders/1Zjm1vgE2Oy-0ZjsYB1MGv8aNCG1aggr3</t>
  </si>
  <si>
    <t>https://drive.google.com/drive/folders/1OSnf97rlzV9g43-BvfiOMghdn6X3Wjcs</t>
  </si>
  <si>
    <t>誰でもしっかりくりくりの茶目になる！
小動物っぽさが魅力♡</t>
  </si>
  <si>
    <t>btf</t>
  </si>
  <si>
    <t>バターファッジ</t>
  </si>
  <si>
    <t>https://drive.google.com/file/d/1mR2jB0t75BtWNFFIlKlbup3A7CfJKwud/view?usp=drive_link</t>
  </si>
  <si>
    <t>https://drive.google.com/file/d/1P-puZ7JtWqNxV9fTnOtLudggvkKF4-e_/view?usp=drive_link</t>
  </si>
  <si>
    <t>https://drive.google.com/drive/folders/1Te1TD10qNCsNTB_Rt2TJ0gWRG3YZMdIk</t>
  </si>
  <si>
    <t>https://drive.google.com/drive/folders/10p0AkzRc8LJHTJDJ5diQJ5yifwnyhBwE</t>
  </si>
  <si>
    <t>透明感たっぷりな水光カラコン✨️
回っても変じゃない！</t>
  </si>
  <si>
    <t>hnyt</t>
  </si>
  <si>
    <t>ハニートースト</t>
  </si>
  <si>
    <t>https://drive.google.com/file/d/10d3uEagiSVE-zz4ORL4zhE2HmF71v-tU/view?usp=drive_link</t>
  </si>
  <si>
    <t>https://drive.google.com/file/d/1f2ILswcbddzmUbLtzpx5hHb6QS29cOtJ/view?usp=drive_link</t>
  </si>
  <si>
    <t>https://drive.google.com/drive/folders/1tr-X9PEr2fToh8X5KFHPzPu_93SKMYZf</t>
  </si>
  <si>
    <t>https://drive.google.com/drive/folders/17PWuMwWg8jA_csIGkdq4WjR8HEmauBq7</t>
  </si>
  <si>
    <t>じゅわっと感がかわいいハニーベージュ🍯</t>
  </si>
  <si>
    <t>fmn</t>
  </si>
  <si>
    <t>フラワームーン</t>
  </si>
  <si>
    <t>https://drive.google.com/file/d/1FN9jjiljmBCeQiIBxA91HVUHQdncX5r9/view?usp=drive_link</t>
  </si>
  <si>
    <t>https://drive.google.com/file/d/13RlyJ4KAh1-mPE-qwNzCwsNLSup7s3Rj/view?usp=drive_link</t>
  </si>
  <si>
    <t>https://drive.google.com/drive/folders/1iEYoqTtTHbL53E7l_eoWpebeVY9w_5bC</t>
  </si>
  <si>
    <t>https://drive.google.com/drive/folders/1VMelAqMrf_zXbV08vf-XYsResUSi_spz</t>
  </si>
  <si>
    <t>ブルべさんにおすすめ！！
絶妙なくすみベージュ♡</t>
  </si>
  <si>
    <t>hjbu</t>
  </si>
  <si>
    <t>ホウジチャバーム</t>
  </si>
  <si>
    <t>https://drive.google.com/file/d/1u36q6yvNoXGJguWcMCdHSfOE5uoTPyVu/view?usp=drive_link</t>
  </si>
  <si>
    <t>https://drive.google.com/file/d/1nA8Qmer8l1SB_EN6S-FKeCiWUxykv_HO/view?usp=drive_link</t>
  </si>
  <si>
    <t>https://drive.google.com/drive/folders/1beseCG-sA79D9gUeyvyI3MQu-DDJadxG</t>
  </si>
  <si>
    <t>https://drive.google.com/drive/folders/1fQChP7q_7T8q972_6GfrQq1XMb8xxlMZ</t>
  </si>
  <si>
    <t>クリーミーなベージュで優しい印象に...♡</t>
  </si>
  <si>
    <t>mctr</t>
  </si>
  <si>
    <t>マッチャタルト</t>
  </si>
  <si>
    <t>https://drive.google.com/file/d/1rupOKTZIp1lspy_-OGMtqVUvkq2IV42f/view?usp=drive_link</t>
  </si>
  <si>
    <t>https://drive.google.com/file/d/1kZujxY8Bp_LS426dH9bwAzzUCx6x41dn/view?usp=drive_link</t>
  </si>
  <si>
    <t>https://drive.google.com/drive/folders/14DXpm5hQS5Bs6eJqg4lrLDLYQD9EU4_u</t>
  </si>
  <si>
    <t>https://drive.google.com/drive/folders/141Yz7t4eUDoNGnf-uvvGkiMYoTq19AHP</t>
  </si>
  <si>
    <t>大人っぽく垢抜けるニュアンスオリーブ🌿</t>
  </si>
  <si>
    <t>mpd</t>
  </si>
  <si>
    <t>ミルクプリン</t>
  </si>
  <si>
    <t>https://drive.google.com/file/d/1FjRaqM3NrYpxx_tzjbPdc24rYpGyh6kD/view?usp=drive_link</t>
  </si>
  <si>
    <t>https://drive.google.com/file/d/1uwVVwVSzIvjd-EcFi3m06rLXJ3xGI1WR/view?usp=drive_link</t>
  </si>
  <si>
    <t>https://drive.google.com/drive/folders/1FPXdmZKbqtmnuZD_DkYHz7Z8ZZB8TMyL?usp=drive_link</t>
  </si>
  <si>
    <t>https://drive.google.com/drive/folders/1sB_wozL9CBmiHbguY2reNOp4XOfnAnNR?usp=drive_link</t>
  </si>
  <si>
    <t>ミルク一滴垂らしたみたいにぽわっと♡
サイズ感も程よくでかめ！</t>
  </si>
  <si>
    <t>mlcf</t>
  </si>
  <si>
    <t>メープルシフォン</t>
  </si>
  <si>
    <t>https://drive.google.com/file/d/1RVAArY9MeJXUpjoUopIOCY7D_trjb5yF/view?usp=drive_link</t>
  </si>
  <si>
    <t>https://drive.google.com/file/d/1GoVoiOq_rW7MRbY4iX5GySVbUMur9TCI/view?usp=drivesdk</t>
  </si>
  <si>
    <t>https://drive.google.com/drive/folders/1HvB_itvL7lSq6fMjzFzqY2rYX4JqtJMu</t>
  </si>
  <si>
    <t>https://drive.google.com/drive/folders/1TreX7RMilDwY8PIuL6bCAPX8V4utc0KU</t>
  </si>
  <si>
    <t>清楚ギャルになれちゃう
盛れるブラウンと派手すぎない立体感♡</t>
  </si>
  <si>
    <t>LV0001</t>
  </si>
  <si>
    <t>asgg</t>
  </si>
  <si>
    <t>ラヴェール</t>
  </si>
  <si>
    <t>アッシュグレージュ</t>
  </si>
  <si>
    <t>https://drive.google.com/file/d/19dQ9Nmajrf3_IDoXB7R9fakVcHP5eq8m/view?usp=drive_link</t>
  </si>
  <si>
    <t>https://drive.google.com/file/d/12Y_11hKCMlqBXDSYbE0OpcEf9a8qjZld/view?usp=drivesdk</t>
  </si>
  <si>
    <t>https://drive.google.com/drive/folders/1s0aSlTGPW4Tldf0VVdOy9Kqf39QtG2PJ</t>
  </si>
  <si>
    <t>https://drive.google.com/drive/folders/1Tl9Rj9dy8mypUxRZ16BjY4SZUTZw5gPh</t>
  </si>
  <si>
    <t>ギラつきすぎないほんのりギャル！
茶色いフチだからいつものメイクで◎</t>
  </si>
  <si>
    <t>srhz</t>
  </si>
  <si>
    <t>シアーヘーゼル</t>
  </si>
  <si>
    <t>https://drive.google.com/file/d/1oNTI8sYlKl_StVkA2wlWeJSlVqO_v3k6/view?usp=drive_link</t>
  </si>
  <si>
    <t>https://drive.google.com/file/d/1VQGq_oVS69q8vkwLh_35ggStGlLyLrpR/view?usp=drivesdk</t>
  </si>
  <si>
    <t>https://drive.google.com/drive/folders/1zHJPYa8aEj02G_IYPOyYpwdj12vx4rLx</t>
  </si>
  <si>
    <t>https://drive.google.com/drive/folders/1ysKMBCj0WCftAt-BRASAqwJeIoitnCwD</t>
  </si>
  <si>
    <t>キラキラ止まらん～っ！
奥目もキラキラな目になれる⭐️</t>
  </si>
  <si>
    <t>slbe</t>
  </si>
  <si>
    <t>シルキーベージュ</t>
  </si>
  <si>
    <t>https://drive.google.com/file/d/12CgYPw6_Hcqxr7PD8muBD7UR6_Q4dWR7/view?usp=drive_link</t>
  </si>
  <si>
    <t>https://drive.google.com/file/d/1pz7QTV8utHuj5HiOM8ET2lQVVcRRPeRL/view?usp=drivesdk</t>
  </si>
  <si>
    <t>https://drive.google.com/drive/folders/1lUEqAaIkBA6Zt7IQUcG3ct6SnY6ArRfb</t>
  </si>
  <si>
    <t>https://drive.google.com/drive/folders/1FsnIB_1_YKcfbDqYMZatI5kdvWFU5lqf</t>
  </si>
  <si>
    <t>猫っぽいギャルならこれがおすすめ！
超王道のギャル顔になれる✨️</t>
  </si>
  <si>
    <t>sslbr</t>
  </si>
  <si>
    <t>センシュアルブラウン</t>
  </si>
  <si>
    <t>https://drive.google.com/file/d/1arWrHC0J-6ZNuPtDs3Bixm0UUg9TgE-0/view?usp=drive_link</t>
  </si>
  <si>
    <t>https://drive.google.com/file/d/1Q1o6v9ODGm6hygdD0ULI8HgGm-hEetuL/view?usp=drivesdk</t>
  </si>
  <si>
    <t>https://drive.google.com/drive/folders/1uK3WOTLb1YVzcQfDven9vKHDFbpELWlS</t>
  </si>
  <si>
    <t>https://drive.google.com/drive/folders/1rC9BvztrGMFyn80hFC7SkdVf0-Ccu6F_</t>
  </si>
  <si>
    <t>赤みブラウンとくっきりフチで甘めになる♡</t>
  </si>
  <si>
    <t>brmr</t>
  </si>
  <si>
    <t>ブラウンミラージュ</t>
  </si>
  <si>
    <t>https://drive.google.com/file/d/134dSE9JN2lCRjD5adslCas2Wxf_nBf4I/view?usp=drive_link</t>
  </si>
  <si>
    <t>https://drive.google.com/file/d/1S8xwBIcqJ-SOqo9MfvTnwmV6NwIR8Gcq/view?usp=drivesdk</t>
  </si>
  <si>
    <t>https://drive.google.com/drive/folders/1qoDQQt-HZu-vXaLHaDOhAzTArZdUXgog</t>
  </si>
  <si>
    <t>https://drive.google.com/drive/folders/1I7bJOXiaqdLdjQTB3KFBroOTJI8unK4r</t>
  </si>
  <si>
    <t>メンズが好きな姉っぽギャルはコレ
適度に色気が出る姉ギャルに！</t>
  </si>
  <si>
    <t>mdub</t>
  </si>
  <si>
    <t>ミッドナイトアンバー</t>
  </si>
  <si>
    <t>https://drive.google.com/file/d/1LrrryQeBV3fm73UOTysSH4q03E2yicAL/view?usp=drive_link</t>
  </si>
  <si>
    <t>https://drive.google.com/file/d/16MHYv6-2HQNrBDYQsQp40E3AgF7w1i6J/view?usp=drivesdk</t>
  </si>
  <si>
    <t>https://drive.google.com/drive/folders/1Czzyyl6FCkWcT6G7C3_YkTPN2g3q3pYW</t>
  </si>
  <si>
    <t>https://drive.google.com/drive/folders/1CFlpR4i--CfDxA9CO9rpSkcUsL9qGogl</t>
  </si>
  <si>
    <t>落ち着いた雰囲気×ちょっとギャル
黒コン系好きな人も意外と◎</t>
  </si>
  <si>
    <t>mlbg</t>
  </si>
  <si>
    <t>ムーンリットベージュ</t>
  </si>
  <si>
    <t>https://drive.google.com/file/d/1TP_jnfa7eDUhKgg1U3bD2JcKxyfvly6p/view?usp=drive_link</t>
  </si>
  <si>
    <t>https://drive.google.com/file/d/1C4l99YE36GKjx9ptIaDKzmCmwuFtH0pB/view?usp=drivesdk</t>
  </si>
  <si>
    <t>https://drive.google.com/drive/folders/18gqlwaeiW7MhsvwzWV1SNBUPnVXAqnAN</t>
  </si>
  <si>
    <t>https://drive.google.com/drive/folders/1PFH3p0tw-Y_67LhfGS5Lkt42T3JKijJW</t>
  </si>
  <si>
    <t>自然光と相性100%
ひまわり咲いたみたいになる🌻</t>
  </si>
  <si>
    <t>lsgy</t>
  </si>
  <si>
    <t>ラスターグレー</t>
  </si>
  <si>
    <t>https://drive.google.com/file/d/1_YIJ1_WW5qsCxIonZMcJqo0h6z2AzAl_/view?usp=drive_link</t>
  </si>
  <si>
    <t>https://drive.google.com/file/d/1Cs_YPK6zD_ifsinSVQw5wcDT4S43J7M2/view?usp=drivesdk</t>
  </si>
  <si>
    <t>https://drive.google.com/drive/folders/1q3ozK-QVIDdrsWkH5ySDduBKxJm4SUte</t>
  </si>
  <si>
    <t>https://drive.google.com/drive/folders/1Ud0bJXAzEG5rbyUkv8jG_DwJSV3WbFCR</t>
  </si>
  <si>
    <t>ギャルブランドと思えないナチュラルさ！
色素薄くなりたい人におすすめ♡</t>
  </si>
  <si>
    <t>LV0007</t>
  </si>
  <si>
    <t>adbl</t>
  </si>
  <si>
    <t>アディクトブロンド</t>
  </si>
  <si>
    <t>https://drive.google.com/file/d/1kM4jAyoAHYVw1ckGU9lQN8Kp_vRQ8DC-/view?usp=drive_link</t>
  </si>
  <si>
    <t>https://drive.google.com/file/d/1cl0kuXF58yd8-lYI0oW-YRs2eyt-zRdR/view?usp=drivesdk</t>
  </si>
  <si>
    <t>https://drive.google.com/drive/folders/1lj7U34RSSgZr40TB-zaYkXTnI_Ge7MjJ</t>
  </si>
  <si>
    <t>https://drive.google.com/drive/folders/1l85-War_TEA4WlJJ6KRtysfgoyrF05s_</t>
  </si>
  <si>
    <t>上品に盛りたいギャルちゃん必見！💎</t>
  </si>
  <si>
    <t>LV0009</t>
  </si>
  <si>
    <t>icah</t>
  </si>
  <si>
    <t>イノセントアッシュ</t>
  </si>
  <si>
    <t>https://drive.google.com/file/d/1SUmj7BoX8iA59UUaLHMZzxPYI8BS-nVU/view?usp=drive_link</t>
  </si>
  <si>
    <t>https://drive.google.com/file/d/1jR5KmcRPzTzejFkB1gfdauqaXGAOBnNZ/view?usp=drivesdk</t>
  </si>
  <si>
    <t>https://drive.google.com/drive/folders/1Yfgufhn7wNNZy8b8_XwL0dDSIGwYmoWZ</t>
  </si>
  <si>
    <t>https://drive.google.com/drive/folders/1YBbpE3eYD0EIUKklIC2cANbZIybtFxda</t>
  </si>
  <si>
    <t>海外の人みたいなクールな瞳♡</t>
  </si>
  <si>
    <t>cmgl</t>
  </si>
  <si>
    <t>キャラメルグロー</t>
  </si>
  <si>
    <t>https://drive.google.com/file/d/1evFI-Sm2ejw8FNSxJi0A8jQEgQQAkog3/view?usp=drive_link</t>
  </si>
  <si>
    <t>https://drive.google.com/file/d/1nQauY0-ucssR54yO8xohjAGqaOkqyzXj/view?usp=drivesdk</t>
  </si>
  <si>
    <t>https://drive.google.com/drive/folders/1SStCBF7tlbrMJwr6wPT-lwIt9GFvw7qe</t>
  </si>
  <si>
    <t>https://drive.google.com/drive/folders/126n2dH8GcFw1q4khGGHeCINX8AHgQQHK</t>
  </si>
  <si>
    <t>誰でも発色するキラキラギャルコン♡
大きすぎないから使いやすい！</t>
  </si>
  <si>
    <t>jmiy</t>
  </si>
  <si>
    <t>ジャスミンアイビー</t>
  </si>
  <si>
    <t>https://drive.google.com/file/d/16Uaz8D79wUnYXrGki35GEgJgHqa46ZQs/view?usp=drive_link</t>
  </si>
  <si>
    <t>https://drive.google.com/file/d/1Pm2NPYC1sfJjqk6goVbi-VKBqMnZYkK2/view?usp=drivesdk</t>
  </si>
  <si>
    <t>https://drive.google.com/drive/folders/14kNdtNDS_1cVP3d8yIRjD4_TE2qGUuC4</t>
  </si>
  <si>
    <t>https://drive.google.com/drive/folders/1GBfLhRNJi0CQKQdppZqabaxVOFrwaQ4r</t>
  </si>
  <si>
    <t>最強ギャルグリーン！
コスプレじゃなくてちゃんとギャルの緑💚</t>
  </si>
  <si>
    <t>vigl</t>
  </si>
  <si>
    <t>バイオレットグレア</t>
  </si>
  <si>
    <t>https://drive.google.com/file/d/19-cJ52Y984NyLgkjnQLBvWsgnd-Kug4v/view?usp=drive_link</t>
  </si>
  <si>
    <t>https://drive.google.com/file/d/1qJturwrx5e9hq5fgZ3stf4M67RirvQp-/view?usp=drivesdk</t>
  </si>
  <si>
    <t>https://drive.google.com/drive/folders/1IgP9tJe0nIVAvUvvt_z0q0F4nqQ_98YP</t>
  </si>
  <si>
    <t>https://drive.google.com/drive/folders/17teLpin6IcBETFNbZw4_J06ReidoTS-D</t>
  </si>
  <si>
    <t>セクシーとクールが混ざる紫カラコン</t>
  </si>
  <si>
    <t>bbgx</t>
  </si>
  <si>
    <t>バブルギャラクシー</t>
  </si>
  <si>
    <t>https://drive.google.com/file/d/1f_Kw3fTfYx70dBTvzc4f7MN1PCU0s-g5/view?usp=drive_link</t>
  </si>
  <si>
    <t>https://drive.google.com/file/d/1mVABmd6waI8658vUAPLmPQHlAzBy2yGK/view?usp=drivesdk</t>
  </si>
  <si>
    <t>https://drive.google.com/drive/folders/1Wix2i8d71y9nEfwx3iWEHn7VgAcXnttt</t>
  </si>
  <si>
    <t>https://drive.google.com/drive/folders/1WXnGMJRwJmja0yO_GNBRCeCqBOFa0OUT</t>
  </si>
  <si>
    <t>ゴールドラメギラギラで夜盛れ最強🌙</t>
  </si>
  <si>
    <t>mdaq</t>
  </si>
  <si>
    <t>マーメイドアクア</t>
  </si>
  <si>
    <t>https://drive.google.com/file/d/1Z_ti-meJO5tg-v8NB-NHEkHpB21oJ_S4/view?usp=drive_link</t>
  </si>
  <si>
    <t>https://drive.google.com/file/d/1UZrGYkewKZm3hM42sJzBBnh8B4DQUOvo/view?usp=drivesdk</t>
  </si>
  <si>
    <t>https://drive.google.com/drive/folders/1n8hrjN1_XbXecNRiFMLTQrutn2atel4D</t>
  </si>
  <si>
    <t>https://drive.google.com/drive/folders/1weNWuSjtsVfibTB2OXUIXwhby33mzgSL</t>
  </si>
  <si>
    <t>美しすぎる高発色ブルー！
高貴な猫ちゃんになれます🐈️🤍</t>
  </si>
  <si>
    <t>rmvn</t>
  </si>
  <si>
    <t>ルモアヴィーナス</t>
  </si>
  <si>
    <t>https://drive.google.com/file/d/1vuhzzaV4Sl_r5LQFtgO4lEz0hqfdh6eI/view?usp=drive_link</t>
  </si>
  <si>
    <t>https://drive.google.com/file/d/1ovtLmmrMP59GpF62Fbd4eJX8uNj7UlDu/view?usp=drivesdk</t>
  </si>
  <si>
    <t>https://drive.google.com/drive/folders/1FZXTCYDvRX0YKVQ1JeGQOflzI6UVFF4h</t>
  </si>
  <si>
    <t>https://drive.google.com/drive/folders/1h1PwM7ZX1DZx9yZpU7-fHJ7fP386LNu9</t>
  </si>
  <si>
    <t>派手すぎず上品に盛れちゃう
天才ラメカラコン✨️</t>
  </si>
  <si>
    <t>rsqt</t>
  </si>
  <si>
    <t>ローズクォーツ</t>
  </si>
  <si>
    <t>https://drive.google.com/file/d/1SHGMm5MhtsJ8QjxP2Ou4TYXSt12xmbZF/view?usp=drive_link</t>
  </si>
  <si>
    <t>https://drive.google.com/file/d/1p0BhKwKQsDtxsyJILUiAMJStTufk6Id8/view?usp=drivesdk</t>
  </si>
  <si>
    <t>https://drive.google.com/drive/folders/1OxhjoxWRONjt-rPb2_BcrZ_gaHsZwAko</t>
  </si>
  <si>
    <t>https://drive.google.com/drive/folders/1bCeMCPlErNmy1QvM2w4Thgr6FDz13OWT</t>
  </si>
  <si>
    <t>真っ黒アイライン、つけまにも負けない
ちょい白っぽピンクカラコン💗</t>
  </si>
  <si>
    <t>lppi</t>
  </si>
  <si>
    <t>ロリポップピンク</t>
  </si>
  <si>
    <t>https://drive.google.com/file/d/1nWNibjUMtoR2wVtkKwuK015af4RM9vVc/view?usp=drive_link</t>
  </si>
  <si>
    <t>https://drive.google.com/file/d/1c_d24r38IqefuoVheL7rRQ6DY3r8PPiy/view?usp=drivesdk</t>
  </si>
  <si>
    <t>https://drive.google.com/drive/folders/1ExqxlO5aO6LteuormIKNddWGpO2a5U3j</t>
  </si>
  <si>
    <t>https://drive.google.com/drive/folders/1HSfESsA4zlWA7Li9FbvcLPbw5-vdjbHD</t>
  </si>
  <si>
    <t>ピンクにゴールドのラメ可愛すぎる(T_T)
サイズもでかいから超派手に盛れる！</t>
  </si>
  <si>
    <t>LV0011</t>
  </si>
  <si>
    <t>argo</t>
  </si>
  <si>
    <t>アルカディアゴールド</t>
  </si>
  <si>
    <t>https://drive.google.com/file/d/10QT2XslxXaKar9-v3I7L6I4819vP_dSt/view?usp=drivesdk</t>
  </si>
  <si>
    <t>https://drive.google.com/file/d/1I-qPXL7427X4e8TUcUoSvD4STaDp13U1/view?usp=drivesdk</t>
  </si>
  <si>
    <t>https://drive.google.com/drive/folders/1XHAAET89tGmvJ5JK0QAO7rNdVijXsYAS</t>
  </si>
  <si>
    <t>https://drive.google.com/drive/folders/1pMzWjwPyrcO3EyqonwEyVL24FPbxikGN</t>
  </si>
  <si>
    <t>他のギャルと差が出る華やかカラコン
奥目さん黒目さんも余裕の発色感</t>
  </si>
  <si>
    <t>cegr</t>
  </si>
  <si>
    <t>セレスティアグレー</t>
  </si>
  <si>
    <t>https://drive.google.com/file/d/1MZGCe8XZFMTABqz1z8DjrBYr8kQjsZ0a/view?usp=drive_link</t>
  </si>
  <si>
    <t>https://drive.google.com/file/d/1cJZPwmomEMzSUcDVnb08xfKPRn5uAZAU/view?usp=drivesdk</t>
  </si>
  <si>
    <t>https://drive.google.com/drive/folders/1UwOjAELyt-J1HGkTEAuXjtw97Hhhb4Pw</t>
  </si>
  <si>
    <t>https://drive.google.com/drive/folders/1vDWffmL1HeokZTig6PbsQw7oqwmELS7w</t>
  </si>
  <si>
    <t>圧倒的な爆美女になれる✨️
色気たっぷりな目元に変身</t>
  </si>
  <si>
    <t>drna</t>
  </si>
  <si>
    <t>ドリーミアネイビー</t>
  </si>
  <si>
    <t>https://drive.google.com/file/d/1u5QOs5izGpIAsjpOFygY_VrjW3-uMKPG/view?usp=drive_link</t>
  </si>
  <si>
    <t>https://drive.google.com/file/d/1zIg-2UaRn3IG3ypdR_vQiiMPmILdb9aC/view?usp=drivesdk</t>
  </si>
  <si>
    <t>https://drive.google.com/drive/folders/1wEdxeguQXBQMH7ljwjbyP-ApELDtHA6V</t>
  </si>
  <si>
    <t>https://drive.google.com/drive/folders/12xYG4fToKmuXjBTzU9haeK5Irzl3tq0Z</t>
  </si>
  <si>
    <t>ギャルだけじゃなくてワンホンにも◎
ハイライトもしっかり目立つ！</t>
  </si>
  <si>
    <t>hntk</t>
  </si>
  <si>
    <t>ハニートリック</t>
  </si>
  <si>
    <t>https://drive.google.com/file/d/19VWxfUMpW84qDWg9mcVqomoOjtTsiwjR/view?usp=drive_link</t>
  </si>
  <si>
    <t>https://drive.google.com/file/d/1a5OJe9Y4PxGoYg43_SstJGsOvny9eG5x/view?usp=drivesdk</t>
  </si>
  <si>
    <t>https://drive.google.com/drive/folders/1SDmcK5Zxkh1sama5KdrZZFHPplQiy2eC</t>
  </si>
  <si>
    <t>https://drive.google.com/drive/folders/1-fjBIrsN-ppTsLbBSe-xmz44S5gf0znJ</t>
  </si>
  <si>
    <t>ちゃんとデカい15mm。
盛れないわけがない太フチの明るめブラウン。</t>
  </si>
  <si>
    <t>bkbj</t>
  </si>
  <si>
    <t>ブラックビジュー</t>
  </si>
  <si>
    <t>https://drive.google.com/file/d/1YrZe3in9Qx_cR42KX9UMQXXwPMeuB4HF/view?usp=drive_link</t>
  </si>
  <si>
    <t>https://drive.google.com/file/d/1qbMf3GRPf83QVL1060n1LXBTHNNtUgRj/view?usp=drivesdk</t>
  </si>
  <si>
    <t>https://drive.google.com/drive/folders/1Mn0L3Itl9_tOtY8SYbBFakPSYf1qFHVR</t>
  </si>
  <si>
    <t>https://drive.google.com/drive/folders/1aM1sofW2WFmkSHsalM_SodMDT-8kkfKM</t>
  </si>
  <si>
    <t>くっきり太フチに
透け感ダークブラウンで天才の盛れ感。</t>
  </si>
  <si>
    <t>LV0012</t>
  </si>
  <si>
    <t>#a08061</t>
  </si>
  <si>
    <t>https://drive.google.com/file/d/1lzMkv1WfDoWpcYpNoOSXKNV3eNj6QPS4/view?usp=drivesdk</t>
  </si>
  <si>
    <t>https://drive.google.com/file/d/1z_1U9lAPsvfPD6BUOi9NTBZX7xp6tWUz/view?usp=drivesdk</t>
  </si>
  <si>
    <t>https://drive.google.com/drive/folders/1mSHawTzNGIFWH_5vDxkuHMUAigDI1Gei</t>
  </si>
  <si>
    <t>https://drive.google.com/drive/folders/1ALCp83K_paZU6Tx80RIMKAMwNYwdTpq7</t>
  </si>
  <si>
    <t>https://drive.google.com/file/d/1dRpggQy3XhW1t8iPVjfvQQmRqMrnvTgd/view?usp=drivesdk</t>
  </si>
  <si>
    <t>https://drive.google.com/file/d/1SagLGRLbuVQTDkKmAWeaR22ySp7HznnS/view?usp=drivesdk</t>
  </si>
  <si>
    <t>https://drive.google.com/drive/folders/1qu1lDE_BehcEuEi3sYQNrSjFlOn8fnfV</t>
  </si>
  <si>
    <t>https://drive.google.com/drive/folders/1ELKz6yh9wiD_1FPbtPUTlHfo6svP-rf7</t>
  </si>
  <si>
    <t>https://drive.google.com/file/d/1c9VZ0vSJU8zlSAbgZsMiTe60YZ90FrzU/view?usp=drivesdk</t>
  </si>
  <si>
    <t>https://drive.google.com/file/d/1FvmyKAbBUPn5qDQDHrLD5vHKa-obQ0HS/view?usp=drivesdk</t>
  </si>
  <si>
    <t>https://drive.google.com/drive/folders/1hCiJLTeTez4LXgE-PyEHLeyDpNvGF18H</t>
  </si>
  <si>
    <t>https://drive.google.com/drive/folders/1KGDAElovjofDBcx0Eet2vxGo3OJy0Yjc</t>
  </si>
  <si>
    <t>https://drive.google.com/file/d/1F3kxfZMkF-_yp3QJKEPT5oTd50wnsVkX/view?usp=drivesdk</t>
  </si>
  <si>
    <t>https://drive.google.com/file/d/1ebasQvV-X-tzjhHE6n6R9yNS-pKtlDYc/view?usp=drivesdk</t>
  </si>
  <si>
    <t>https://drive.google.com/drive/folders/1W7W_ejS4XWunyAX8fRVCz8SanOPpdDGu</t>
  </si>
  <si>
    <t>https://drive.google.com/drive/folders/1KpAUjjmE6914EB6S-uQD0TD6i3-Q9Fq4</t>
  </si>
  <si>
    <t>CM0022</t>
  </si>
  <si>
    <t>nohz</t>
  </si>
  <si>
    <t>シークレットキャンディーマジック</t>
  </si>
  <si>
    <t>NO.14ヘーゼル</t>
  </si>
  <si>
    <r>
      <rPr>
        <rFont val="Arial"/>
        <color rgb="FF1155CC"/>
        <u/>
      </rPr>
      <t>https://drive.google.com/open?id=1Vq_hOc31FUcSpy4eONBw6nGyx8oacAzz&amp;usp=drive_copy</t>
    </r>
  </si>
  <si>
    <t>https://drive.google.com/file/d/1wHMzzMYdySDXgThl04XkoC1LSd5TXEU2/view?usp=drivesdk</t>
  </si>
  <si>
    <t>https://drive.google.com/drive/folders/1mYZ1XcpnmjwSAlLEjObiqRLZX7bp7jir</t>
  </si>
  <si>
    <t>https://drive.google.com/drive/folders/1QGDaP2Cn_NlljO_C1eAGLpkT_7r6rdYZ</t>
  </si>
  <si>
    <t>大きめサイズでデカ目効果◎
キラキラハーフの王道目になれる！</t>
  </si>
  <si>
    <t>noco</t>
  </si>
  <si>
    <t>NO.1チョコレート</t>
  </si>
  <si>
    <r>
      <rPr>
        <rFont val="Arial"/>
        <color rgb="FF1155CC"/>
        <u/>
      </rPr>
      <t>https://drive.google.com/open?id=1y9Gue-6ognP9zew24tyCJfeqRikJpDug&amp;usp=drive_copy</t>
    </r>
  </si>
  <si>
    <t>https://drive.google.com/file/d/10RZUXTbbUh_osG6YXKNo2_jr0Ix7y8dm/view?usp=drivesdk</t>
  </si>
  <si>
    <t>https://drive.google.com/drive/folders/1BBJL67NSiS8eRDerSysy1_Mb_vo1wVOD</t>
  </si>
  <si>
    <t>https://drive.google.com/drive/folders/1UMV_10TZbCxIp50wjuOXvZWUL4iOLA5L</t>
  </si>
  <si>
    <t>赤みブラウンと透明感たっぷりバブ</t>
  </si>
  <si>
    <t>nobr</t>
  </si>
  <si>
    <t>NO.3ブラウン</t>
  </si>
  <si>
    <r>
      <rPr>
        <rFont val="Arial"/>
        <color rgb="FF1155CC"/>
        <u/>
      </rPr>
      <t>https://drive.google.com/open?id=1o-yUtTmYRrXel5YCiRDg-Qp5yDPPlpUV&amp;usp=drive_copy</t>
    </r>
  </si>
  <si>
    <t>https://drive.google.com/file/d/1x81snZRwJpS-Db25HFHqqZfFFzBjPNyO/view?usp=drivesdk</t>
  </si>
  <si>
    <t>https://drive.google.com/drive/folders/1IrEqYRu_UIXXQquuXDlqqGyCJpm8AoxK</t>
  </si>
  <si>
    <t>https://drive.google.com/drive/folders/182GM-vL1Rx2MxJuM7oUI_N1xwE75-qyp</t>
  </si>
  <si>
    <t>王道太フチブラウン♡迷ったらコレ</t>
  </si>
  <si>
    <t>nobk</t>
  </si>
  <si>
    <t>NO.5ブラック</t>
  </si>
  <si>
    <r>
      <rPr>
        <rFont val="Arial"/>
        <color rgb="FF1155CC"/>
        <u/>
      </rPr>
      <t>https://drive.google.com/open?id=195rPMUBGXgddPrhnZnjFNIiUTh-1mGuU&amp;usp=drive_copy</t>
    </r>
  </si>
  <si>
    <t>https://drive.google.com/file/d/1aJJ3CjYDvWCd_3Sz7s4R_nX2Cod5Hp-i/view?usp=drivesdk</t>
  </si>
  <si>
    <t>https://drive.google.com/drive/folders/1hC40NmiIT1IOFlv4sPQfGefK4bPEMF3t</t>
  </si>
  <si>
    <t>https://drive.google.com/drive/folders/1CFe0g68QZ9OgcYIAfYWm3CGyLGnEBO3D</t>
  </si>
  <si>
    <t>地雷ちゃんの大定番♡黒コンと言えばコレ！</t>
  </si>
  <si>
    <t>no6br</t>
  </si>
  <si>
    <t>NO.6ブラウン</t>
  </si>
  <si>
    <r>
      <rPr>
        <rFont val="Arial"/>
        <color rgb="FF1155CC"/>
        <u/>
      </rPr>
      <t>https://drive.google.com/open?id=1CpC_4XYPriPTIPbw_tzCmIgFB3TYWo3M&amp;usp=drive_copy</t>
    </r>
  </si>
  <si>
    <t>https://drive.google.com/file/d/1r5-WVwZ7AZ-e8nCidIHain7Te6j_vwll/view?usp=drivesdk</t>
  </si>
  <si>
    <t>https://drive.google.com/drive/folders/1iunB58RIcr1d1G1ufijp_2jSn7uu4MnG</t>
  </si>
  <si>
    <t>https://drive.google.com/drive/folders/1G_ZC_A4lNCFbr6foMUNr-PSOJpY2_jeI</t>
  </si>
  <si>
    <t>THEギャルっぽカラコンの定番◎</t>
  </si>
  <si>
    <t>no9br</t>
  </si>
  <si>
    <t>NO.9ブラウン</t>
  </si>
  <si>
    <r>
      <rPr>
        <rFont val="Arial"/>
        <color rgb="FF1155CC"/>
        <u/>
      </rPr>
      <t>https://drive.google.com/open?id=1-vApQyPRdGYpYhhaKdHmeuy9TZRLRXQn&amp;usp=drive_copy</t>
    </r>
  </si>
  <si>
    <t>https://drive.google.com/file/d/1M6pxH4WAGiaFETrWD4RbVFbqH5cF3H7K/view?usp=drivesdk</t>
  </si>
  <si>
    <t>https://drive.google.com/drive/folders/15lXbrWt95XGNfptHYxiSGRv7E0pjj3LS</t>
  </si>
  <si>
    <t>https://drive.google.com/drive/folders/15aTbQUYuo2AZetVlp5fSHPmpz118kBbE</t>
  </si>
  <si>
    <t>透け感あるギャルだけどフチありだから
キツくなくて良い！</t>
  </si>
  <si>
    <t>clgr</t>
  </si>
  <si>
    <t>クリアグレー</t>
  </si>
  <si>
    <r>
      <rPr>
        <rFont val="Arial"/>
        <color rgb="FF1155CC"/>
        <u/>
      </rPr>
      <t>https://drive.google.com/open?id=15mwKND0LTB3g0vx8KqwY5WOtMZy_FNl8&amp;usp=drive_copy</t>
    </r>
  </si>
  <si>
    <t>https://drive.google.com/file/d/1-NwfKXjTArV3cz126Fo9FdzRyS7jXkNA/view?usp=drivesdk</t>
  </si>
  <si>
    <t>https://drive.google.com/drive/folders/1WjM51i9HoY7KqZ3INLZ9ZOFRQVFPQtAt</t>
  </si>
  <si>
    <t>https://drive.google.com/drive/folders/1GKvWHftn2abjkAEnW9WJId_5HhjrvvME</t>
  </si>
  <si>
    <t>爽やかカラーの青みカラコンで
ナチュすぎない色素薄い盛れ</t>
  </si>
  <si>
    <t>gybg</t>
  </si>
  <si>
    <t>グレージュ</t>
  </si>
  <si>
    <r>
      <rPr>
        <rFont val="Arial"/>
        <color rgb="FF1155CC"/>
        <u/>
      </rPr>
      <t>https://drive.google.com/open?id=1NvjX6odSggWjvrMSeyAnVshJslNlYOv5&amp;usp=drive_copy</t>
    </r>
  </si>
  <si>
    <t>https://drive.google.com/file/d/1-FP67INZeqvod4QC-5WA8h1ZY6mPbjhY/view?usp=drivesdk</t>
  </si>
  <si>
    <t>https://drive.google.com/drive/folders/1sqmvqMYEtNhtiapXOtaTib7YMs1ZFM63</t>
  </si>
  <si>
    <t>https://drive.google.com/drive/folders/10vE4ml5yG9K5C8sMYiNzh5fzEP65bLK5</t>
  </si>
  <si>
    <t>ブラウンが混ざってるグレージュで
派手すぎないキラキラ系！</t>
  </si>
  <si>
    <t>smbw</t>
  </si>
  <si>
    <t>シマーブラウン</t>
  </si>
  <si>
    <r>
      <rPr>
        <rFont val="Arial"/>
        <color rgb="FF1155CC"/>
        <u/>
      </rPr>
      <t>https://drive.google.com/open?id=1DNuUBZcLxPvi0sjRJC14mhDqtxlcKRFd&amp;usp=drive_copy</t>
    </r>
  </si>
  <si>
    <t>https://drive.google.com/file/d/1ynnsJ-ieSkQr_S6JoHFt24bpUTcPCfRg/view?usp=drivesdk</t>
  </si>
  <si>
    <t>https://drive.google.com/drive/folders/1scNtnVHY2oxVAAvuQbVpKiGVtLGcv22q</t>
  </si>
  <si>
    <t>https://drive.google.com/drive/folders/1NSImzlwzMVixqkoauWIlLwG1E36PrWBO</t>
  </si>
  <si>
    <t>キャンマジの中でも使いやすい！
オレンジっぽブラウンでイエベさん好きそう！</t>
  </si>
  <si>
    <r>
      <rPr>
        <rFont val="Arial"/>
        <color rgb="FF1155CC"/>
        <u/>
      </rPr>
      <t>https://drive.google.com/open?id=1JiP-gAr_jnSzsArX2bnwfxGgBZ-0Pm0b&amp;usp=drive_copy</t>
    </r>
  </si>
  <si>
    <t>https://drive.google.com/file/d/11ggsmwxzrIl-2r78xspEUAWyAGEP6R6O/view?usp=drivesdk</t>
  </si>
  <si>
    <t>https://drive.google.com/drive/folders/1Jma7_ROTSDlpMTGnQEmeLU9csQzuUEOB</t>
  </si>
  <si>
    <t>https://drive.google.com/drive/folders/1AauqsG_DXcgfkVHSGyBrbdVrRC_bc1Kg</t>
  </si>
  <si>
    <t>校則ゆるめの学校カラコンで人気のやつ♡
裸眼がそのままでかくなってすごい</t>
  </si>
  <si>
    <t>btbw</t>
  </si>
  <si>
    <t>バターブラウン</t>
  </si>
  <si>
    <r>
      <rPr>
        <rFont val="Arial"/>
        <color rgb="FF1155CC"/>
        <u/>
      </rPr>
      <t>https://drive.google.com/open?id=1QHNFXblAX_f7jN6DXE3MnRRLdImzXQo0&amp;usp=drive_copy</t>
    </r>
  </si>
  <si>
    <t>https://drive.google.com/file/d/1iaVqTpPRXuetinq8KGPdV2BYFoi_QHUO/view?usp=drivesdk</t>
  </si>
  <si>
    <t>https://drive.google.com/drive/folders/10F7g4dPAXKpv2VesRFlpCnjZcmlayQt2</t>
  </si>
  <si>
    <t>https://drive.google.com/drive/folders/1qhl82cjBqNnCDqNi23m5gwAc-fIjJ4Hi</t>
  </si>
  <si>
    <t>写真映え最強の太フチ水光</t>
  </si>
  <si>
    <t>vabr</t>
  </si>
  <si>
    <t>バニラブラウン</t>
  </si>
  <si>
    <r>
      <rPr>
        <rFont val="Arial"/>
        <color rgb="FF1155CC"/>
        <u/>
      </rPr>
      <t>https://drive.google.com/open?id=1QzGHvCARHM6OgLjdBfl7amlhMmDvZhfV&amp;usp=drive_copy</t>
    </r>
  </si>
  <si>
    <t>https://drive.google.com/file/d/1IEt4T1-6QxrHi-XAV6N6Wk27mENXLNET/view?usp=drivesdk</t>
  </si>
  <si>
    <t>https://drive.google.com/drive/folders/1ULxZTd86LX7slxQCJ0rSDpZD0CU2ojgH</t>
  </si>
  <si>
    <t>https://drive.google.com/drive/folders/1hGiVoCApQeHo3Mcp2DIY6YirXb6mjcjT</t>
  </si>
  <si>
    <t>王道モテカラコン！
瞳のちゅるっと感、
絶妙なふわ太フチがかわいすぎる</t>
  </si>
  <si>
    <t>pibe</t>
  </si>
  <si>
    <t>ピンクベージュ</t>
  </si>
  <si>
    <r>
      <rPr>
        <rFont val="Arial"/>
        <color rgb="FF1155CC"/>
        <u/>
      </rPr>
      <t>https://drive.google.com/open?id=1ugfOwa8g9zoZShmrBRxeMIZAdKS6IqUE&amp;usp=drive_copy</t>
    </r>
  </si>
  <si>
    <r>
      <rPr>
        <rFont val="Arial"/>
        <color rgb="FF1155CC"/>
        <u/>
      </rPr>
      <t>https://drive.google.com/open?id=1YLaLIouC1vpitR4qOHphqltowMAw8Vb5&amp;usp=drive_copy</t>
    </r>
  </si>
  <si>
    <r>
      <rPr>
        <rFont val="Arial"/>
        <color rgb="FF1155CC"/>
        <u/>
      </rPr>
      <t>https://drive.google.com/open?id=1tH3B1aMSBvU-pEp8ViQ2MIuqxHBkswBr&amp;usp=drive_copy</t>
    </r>
  </si>
  <si>
    <r>
      <rPr>
        <rFont val="Arial"/>
        <color rgb="FF1155CC"/>
        <u/>
      </rPr>
      <t>https://drive.google.com/open?id=1DAceAEoDNnjwl5Ibk-R-8QkCMbNn-lsP&amp;usp=drive_copy</t>
    </r>
  </si>
  <si>
    <t>多幸感が止まらない♡
華やかさとデカ目がありがたい...</t>
  </si>
  <si>
    <t>pmgy</t>
  </si>
  <si>
    <t>プルモグレー</t>
  </si>
  <si>
    <r>
      <rPr>
        <rFont val="Arial"/>
        <color rgb="FF1155CC"/>
        <u/>
      </rPr>
      <t>https://drive.google.com/open?id=1lDMj-LqAH5Vr-eNrvHUQ6c9YX_Seir0e&amp;usp=drive_copy</t>
    </r>
  </si>
  <si>
    <t>https://drive.google.com/file/d/1DxXBE4MfJsdoLM1uZ1Aco0lNuPsPw9J7/view?usp=drivesdk</t>
  </si>
  <si>
    <t>https://drive.google.com/drive/folders/1i8f4B_oCh_ggc7xVUVBmvnQRSSillrLD</t>
  </si>
  <si>
    <t>https://drive.google.com/drive/folders/1eVpsyZncKo16B8TNYb_5KGgGwnRHhG42</t>
  </si>
  <si>
    <t>ワンホンぽい暗めな水光グレー♡
サイズもしっかりあって盛れる！</t>
  </si>
  <si>
    <t>mmpi</t>
  </si>
  <si>
    <t>モモピンク</t>
  </si>
  <si>
    <r>
      <rPr>
        <rFont val="Arial"/>
        <color rgb="FF1155CC"/>
        <u/>
      </rPr>
      <t>https://drive.google.com/open?id=1t1dlkxU1rjDe-Gkv618fpOW0NW8t89zW&amp;usp=drive_copy</t>
    </r>
  </si>
  <si>
    <t>https://drive.google.com/file/d/19YqAmtmzv7xpApe6NkWEvDdsEte5-5a6/view?usp=drivesdk</t>
  </si>
  <si>
    <t>https://drive.google.com/drive/folders/1uWZ2FA_AxAHL6TcWy89l2rsQp1qnFBYm</t>
  </si>
  <si>
    <t>https://drive.google.com/drive/folders/1OQqwQwTF9PSbZHhAuYbn4yE3oXDDdPyr</t>
  </si>
  <si>
    <t>あま～いピンクにときめき不可避♡</t>
  </si>
  <si>
    <t>ltbe</t>
  </si>
  <si>
    <t>ラテベージュ</t>
  </si>
  <si>
    <r>
      <rPr>
        <rFont val="Arial"/>
        <color rgb="FF1155CC"/>
        <u/>
      </rPr>
      <t>https://drive.google.com/open?id=1Speuh-SgOFzp9prnT_N0Z4kXMkD-xsGu&amp;usp=drive_copy</t>
    </r>
  </si>
  <si>
    <t>https://drive.google.com/file/d/1XKsGP9BGmCprglkkIYO2xQy7_0KDEr-1/view?usp=drivesdk</t>
  </si>
  <si>
    <t>https://drive.google.com/drive/folders/17RcOJ_Bfdliy0BLpqtUKi5YGDouvBDYK</t>
  </si>
  <si>
    <t>https://drive.google.com/drive/folders/1posakfHHxKiMo_ZEnYTf3d0xz_mS7YV6</t>
  </si>
  <si>
    <t>万能ベージュ！イエベブルべ両方いけます</t>
  </si>
  <si>
    <t>CM0009</t>
  </si>
  <si>
    <t>https://drive.google.com/file/d/10vRw04vkIm5rcwD94U_BV7eNwS__o1G9/view?usp=drivesdk</t>
  </si>
  <si>
    <t>https://drive.google.com/file/d/1xdZgwZaTIu8lYI5uzVax8ys8L1mZ7Fpg/view?usp=drivesdk</t>
  </si>
  <si>
    <t>https://drive.google.com/drive/folders/1fj5I9V7HD7bw4NIO8D38_gyQjKhiOC6F</t>
  </si>
  <si>
    <t>https://drive.google.com/drive/folders/1UTqhnkRGlZJTJx6fgbXxWgCoqZOqcEur</t>
  </si>
  <si>
    <t>https://drive.google.com/file/d/1jMHB_ng_iy6EnPOqzPK5PRjgm71tmzhH/view?usp=drivesdk</t>
  </si>
  <si>
    <t>https://drive.google.com/file/d/18mgBBzr7HGUBeKF_DB1FT4JVW4_Jo_6E/view?usp=drivesdk</t>
  </si>
  <si>
    <t>https://drive.google.com/drive/folders/1_7HEY3MH1qboxePGAd_kTnpoyza-h6D9</t>
  </si>
  <si>
    <t>https://drive.google.com/drive/folders/1i49KvAepsstloW1hZmsbG4PG3T4vzx65</t>
  </si>
  <si>
    <t>https://drive.google.com/file/d/1BIbovR9Q71AWFhNMpfvvlhxPqQdtjYQi/view?usp=drivesdk</t>
  </si>
  <si>
    <t>https://drive.google.com/drive/folders/1Wrt6tIQSn65mKw_-EnNh1nt5pQbD-WIa</t>
  </si>
  <si>
    <t>https://drive.google.com/drive/folders/1TYdbFjdnij0TPBLnjRGaSbsKCwf2N0tG</t>
  </si>
  <si>
    <t>https://drive.google.com/file/d/1YNglhzXbI4iyNENgO9xrxmkKnuet3NDK/view?usp=drivesdk</t>
  </si>
  <si>
    <t>https://drive.google.com/file/d/1zfRpy0ATB1yreNkofc7mCtj217IQZIu7/view?usp=drivesdk</t>
  </si>
  <si>
    <t>https://drive.google.com/drive/folders/15b46sX_5yImfQg9duexJTPcSiNi11azx</t>
  </si>
  <si>
    <t>https://drive.google.com/drive/folders/122ba85gBNEUWKnW0FEQZ945AXBfMMB6m</t>
  </si>
  <si>
    <t>https://drive.google.com/file/d/1UmOSUszaDx6pCmgxGOAEyR0l4a34EPZR/view?usp=drivesdk</t>
  </si>
  <si>
    <t>https://drive.google.com/file/d/1C0qsnSeqoDo2mZfpDjAhtIP1VEpKrs0B/view?usp=drivesdk</t>
  </si>
  <si>
    <t>https://drive.google.com/drive/folders/1yftUq8cch3vZKrIH0eL2-RCdJKzlxx6u</t>
  </si>
  <si>
    <t>https://drive.google.com/drive/folders/1TL_bvgJTlsY5FEdphGld27hF_U-V4IIc</t>
  </si>
  <si>
    <t>https://drive.google.com/file/d/1t7QWKln4J5zeYo1Jdw7BaRXN3RlUg3wV/view?usp=drivesdk</t>
  </si>
  <si>
    <t>https://drive.google.com/file/d/13LiJGp3C_vIZ_WwqZ8Wr1buLWfmdYL7K/view?usp=drivesdk</t>
  </si>
  <si>
    <t>https://drive.google.com/drive/folders/1uYJeesbNBbT7DKZrc72N22H-SSwk5Tb0</t>
  </si>
  <si>
    <t>https://drive.google.com/drive/folders/1p55xBuAwnUxs_UH7gpBQTT4XVATHptGP</t>
  </si>
  <si>
    <t>https://drive.google.com/file/d/1EnMS4-mtrWAUfG7Cgrp82ltzISndzgpA/view?usp=drivesdk</t>
  </si>
  <si>
    <t>https://drive.google.com/file/d/1roQ0yCr5Lru38k3P8hncYl5QqGRhZ9EQ/view?usp=drivesdk</t>
  </si>
  <si>
    <t>https://drive.google.com/drive/folders/1Xg7abEdikNKkJ59RG6JE-fd3BBUmBzDM</t>
  </si>
  <si>
    <t>https://drive.google.com/drive/folders/1Tbxxy3aDbVF3YIfmXWuwUj6EH5n6FKF-</t>
  </si>
  <si>
    <t>CM0011</t>
  </si>
  <si>
    <t>https://drive.google.com/file/d/1waKEELnpPDg5aCQ65LgUMxP6w5w_UWel/view?usp=drivesdk</t>
  </si>
  <si>
    <t>https://drive.google.com/file/d/1F4bESC8v-50Qn6G872uwLhzQf9tYYoFa/view?usp=drivesdk</t>
  </si>
  <si>
    <t>https://drive.google.com/drive/folders/1SMVKFKRVbRR4ffn6ob6FldOwOIaUPEYQ</t>
  </si>
  <si>
    <t>https://drive.google.com/drive/folders/1a5urG4L5XfhnZ-a477_4rLO25l-8sLgj</t>
  </si>
  <si>
    <t>https://drive.google.com/file/d/1y8e0Hwz6TkLHuXQv7LCKSfiICN2ASxYZ/view?usp=drivesdk</t>
  </si>
  <si>
    <t>https://drive.google.com/file/d/1WDbDxMeTjqU0rYMp8P56wjbNT1XbF7qR/view?usp=drivesdk</t>
  </si>
  <si>
    <t>https://drive.google.com/drive/folders/1_j_OooUeF78sGdayiffp-Q7vkk0-M6dq</t>
  </si>
  <si>
    <t>https://drive.google.com/drive/folders/1M4gzVHtpvjm2d0m4KwrvM_jh6jNNBN-K</t>
  </si>
  <si>
    <t>https://drive.google.com/file/d/10yMxRre4jZ6GOSc8qCy9dOjiE3xc2GPX/view?usp=drivesdk</t>
  </si>
  <si>
    <t>https://drive.google.com/file/d/1zVgHdiDblHYOXohdXMGn0z1GSS-0uG_w/view?usp=drivesdk</t>
  </si>
  <si>
    <t>https://drive.google.com/drive/folders/1ETPfVKXg8gl61n37nyCVRmV4k0GXN3C8</t>
  </si>
  <si>
    <t>https://drive.google.com/drive/folders/1U0zQJYGuM626gRYPMCryPVMwubm88NOK</t>
  </si>
  <si>
    <t>https://drive.google.com/file/d/1OFQoFCFx_0UaChTJGhKZSdhByq4d0jMQ/view?usp=drivesdk</t>
  </si>
  <si>
    <t>https://drive.google.com/file/d/1NxrlczeQTB7I3gOFoULD3STYD2kLi3Xh/view?usp=drivesdk</t>
  </si>
  <si>
    <t>https://drive.google.com/drive/folders/1Gs8ClsHdaI5T2g80Bq3GAiSMsJNYBEzZ</t>
  </si>
  <si>
    <t>https://drive.google.com/drive/folders/1caJJ4KsbVFGikTU6PAI-IPB2myG80CkD</t>
  </si>
  <si>
    <t>https://drive.google.com/file/d/13kQ3E8jLgBH_ZgOZ7uDeSNkepIvPtc9S/view?usp=drivesdk</t>
  </si>
  <si>
    <t>https://drive.google.com/file/d/1RmXn-KIkcyEpS-fgTgU1wBizJ8EgWM_s/view?usp=drivesdk</t>
  </si>
  <si>
    <t>https://drive.google.com/drive/folders/1VKN2w7dORFmZTeHK0PGTluykI6t6mM9L</t>
  </si>
  <si>
    <t>https://drive.google.com/drive/folders/1q9RkkfoX22NOStZi6fjqgcfunX2tO91K</t>
  </si>
  <si>
    <t>https://drive.google.com/file/d/1uMhbVSoRo17rzox5f2430ZihfFZINRYQ/view?usp=drivesdk</t>
  </si>
  <si>
    <t>https://drive.google.com/file/d/11ZTB-BMjN3ZntrEdgCVlTUSjPZCnPKnM/view?usp=drivesdk</t>
  </si>
  <si>
    <t>https://drive.google.com/drive/folders/1wANq6WAhcZJwe-fikYYU9D6EuZomTt9T</t>
  </si>
  <si>
    <t>https://drive.google.com/drive/folders/1m188NjDXNgv83FkB1ZFPB4HvbJdXMKvT</t>
  </si>
  <si>
    <t>https://drive.google.com/file/d/1eHlFOmcrqXe33YmBcs9sMB9R4BFOn8uh/view?usp=drivesdk</t>
  </si>
  <si>
    <t>https://drive.google.com/file/d/1xwTPtp2_bVFuzOR_h-wf7W_UB1-uPb1O/view?usp=drivesdk</t>
  </si>
  <si>
    <t>https://drive.google.com/drive/folders/1sYDvXtg-OzC3TBsBe8uMO7M-z20uBW2D</t>
  </si>
  <si>
    <t>https://drive.google.com/drive/folders/1OX8MILi05XDWB-ncqmBhxUNhg2AgZ9G5</t>
  </si>
  <si>
    <t>https://drive.google.com/file/d/1g64qtAh7rkgKsL0eyq0W2rq4tSaDNPYl/view?usp=drivesdk</t>
  </si>
  <si>
    <t>https://drive.google.com/file/d/11RPrttTVbJ1fnKrKn22f9hCvjfXc6E8m/view?usp=drivesdk</t>
  </si>
  <si>
    <t>https://drive.google.com/drive/folders/1MfQsm4GY1x0Yi1wbKWXMNnbg-erGfxe9</t>
  </si>
  <si>
    <t>https://drive.google.com/drive/folders/1QMiil-1dkgNOY677HjyK4mCaQKx8eON8</t>
  </si>
  <si>
    <t>https://drive.google.com/file/d/1bNHoK3ROP0-xVKGM4IWFp-XkkUSUy3eU/view?usp=drivesdk</t>
  </si>
  <si>
    <t>https://drive.google.com/file/d/1JaENxlDEnbUZpjISvfWyiP9ZTZCb3IrL/view?usp=drivesdk</t>
  </si>
  <si>
    <t>https://drive.google.com/drive/folders/1NA9w9gU22AavSi9Ga9zKdGbJ2mcBNV5s</t>
  </si>
  <si>
    <t>https://drive.google.com/drive/folders/1s2z-u2_exgToEuvwevSH5Oiqvr7cgQEm</t>
  </si>
  <si>
    <t>CM0020</t>
  </si>
  <si>
    <t>anhl</t>
  </si>
  <si>
    <t>キャンディーマジック</t>
  </si>
  <si>
    <t>アリアナヘーゼル</t>
  </si>
  <si>
    <t>モイスト,UVカット,ブルーライトカット</t>
  </si>
  <si>
    <t>https://drive.google.com/file/d/1PM-SXySoilWIt0T5PEUBAb-UEv40_aQQ/view?usp=drive_link</t>
  </si>
  <si>
    <t>https://drive.google.com/file/d/1eet5N2_BW-NdPDL5MLeuupsGjYdkN02e/view?usp=drivesdk</t>
  </si>
  <si>
    <t>https://drive.google.com/drive/folders/1ccjCQ9CGPKe7oLcvGPZ7hhgPLO4Ra0d5</t>
  </si>
  <si>
    <t>https://drive.google.com/drive/folders/1SQGxXt8za2qvuJKh7Ta6hIQNsvWvBHGA</t>
  </si>
  <si>
    <t>透明感ハーフになれちゃう♡
イエベ大優勝カラー✨️</t>
  </si>
  <si>
    <t>kgbr</t>
  </si>
  <si>
    <t>キングブラウン</t>
  </si>
  <si>
    <t>https://drive.google.com/file/d/1vNOt55LIiGRBu6H6EOoUlikHp9sO_Fgo/view?usp=drive_link</t>
  </si>
  <si>
    <t>https://drive.google.com/file/d/1bFZhwfn5_-vuhOUi0TO0JkkP5kTwvqTT/view?usp=drivesdk</t>
  </si>
  <si>
    <t>https://drive.google.com/drive/folders/1NBfWTfSLGyitAJTM3-4Eak4M6dy89o1k</t>
  </si>
  <si>
    <t>https://drive.google.com/drive/folders/1UQrHL3P4ZFNROLxMsXVtUq-u5aUct_1s</t>
  </si>
  <si>
    <t>甘めの可愛いギャルになれる♡
黄色すぎないのもかわいい！</t>
  </si>
  <si>
    <t>glbr</t>
  </si>
  <si>
    <t>グラスブラウン</t>
  </si>
  <si>
    <t>https://drive.google.com/file/d/1FWpyysqcfgstmtGW9BqIia0LsZ1iEgIw/view?usp=drive_link</t>
  </si>
  <si>
    <t>https://drive.google.com/file/d/1KBHXyPlF-l0rMceSczEVDo2VlAA_7cI1/view?usp=drivesdk</t>
  </si>
  <si>
    <t>https://drive.google.com/drive/folders/1tH8eCPdgiNpreeLbQNhuqRiNS80wf-C2</t>
  </si>
  <si>
    <t>https://drive.google.com/drive/folders/1TNtBcKcJaEBqpXkJyCsSgb5-9WDvprSq</t>
  </si>
  <si>
    <t>美人感アップしてくれるから
自己肯定感あがる～♡</t>
  </si>
  <si>
    <t>srge</t>
  </si>
  <si>
    <t>シェリーグレージュ</t>
  </si>
  <si>
    <t>https://drive.google.com/file/d/1QVBCZEG9tjmglEDZ2hZaSpKBa7FsxqOH/view?usp=drive_link</t>
  </si>
  <si>
    <t>https://drive.google.com/file/d/13VQlXfsY9YUpS2kDyvfCIQAzBukfoNT9/view?usp=drivesdk</t>
  </si>
  <si>
    <t>https://drive.google.com/drive/folders/1W81iP_YhsxPkc-eyMmNfEPgmRaoBG5s1</t>
  </si>
  <si>
    <t>https://drive.google.com/drive/folders/1hR82rZXD9gQIW1SShwm5exbSoy9c4lbp</t>
  </si>
  <si>
    <t>じゅわ太フチだけどめちゃ馴染む！
これに似てるカラコンまじでない！！</t>
  </si>
  <si>
    <t>chomw</t>
  </si>
  <si>
    <t>チョコミュー</t>
  </si>
  <si>
    <t>https://drive.google.com/file/d/1hY7rjfLl02kXZiUrs9aCCl3iqU9_J-Xu/view?usp=drivesdk</t>
  </si>
  <si>
    <t>https://drive.google.com/file/d/1qQFKQin7tFtTNThFLavH8xKF6ENJVhxE/view?usp=drivesdk</t>
  </si>
  <si>
    <t>https://drive.google.com/drive/folders/1iEeQS0aJYzMP-PksGbGZfG0xaAD8CvVo</t>
  </si>
  <si>
    <t>https://drive.google.com/drive/folders/1T64J7uESXBnIbZ6wO2LwiMLLsomlRqCI</t>
  </si>
  <si>
    <t>超最強にかわいい♡
アイドルデビューできそう</t>
  </si>
  <si>
    <t>dtbr</t>
  </si>
  <si>
    <t>デートブラウン</t>
  </si>
  <si>
    <t>https://drive.google.com/file/d/18q7orFXcFDEMb3mvGr9LslF-zZymmv84/view?usp=drive_link</t>
  </si>
  <si>
    <t>https://drive.google.com/file/d/1nqg6EoeKfhn8wuMEUtT4vnout_lkpX5I/view?usp=drivesdk</t>
  </si>
  <si>
    <t>https://drive.google.com/drive/folders/1WJWQ0AHVe2nzoEO6C8ii-GQiS_UaHHHD</t>
  </si>
  <si>
    <t>https://drive.google.com/drive/folders/1p67M9EozhmFnTQV6zXJdhLUHyc5ZWvBS</t>
  </si>
  <si>
    <t>ふわふわのフチが瞳になじんで
とろっと甘い瞳になれます♡</t>
  </si>
  <si>
    <t>nhz</t>
  </si>
  <si>
    <t>ネネヘーゼル</t>
  </si>
  <si>
    <t>https://drive.google.com/file/d/1I18LVbR_pKorjZ2NwC-D8CLiz0JAMa96/view?usp=drive_link</t>
  </si>
  <si>
    <t>https://drive.google.com/file/d/1R5Q_oDyP-01Cf5jcJVdxHxE1KXsFkEXb/view?usp=drivesdk</t>
  </si>
  <si>
    <t>https://drive.google.com/drive/folders/1suChoApyrUtGtwaKzUQvK7Zx_VD9clDn</t>
  </si>
  <si>
    <t>https://drive.google.com/drive/folders/10dN8wuUD0Qv8JD0n9drMQUztyFWfSEtc</t>
  </si>
  <si>
    <t>美人お姉さんの目すぎてやばい。
明るめヘーゼルアイになる、、！</t>
  </si>
  <si>
    <t>bncl</t>
  </si>
  <si>
    <t>ビギナーチョコレート</t>
  </si>
  <si>
    <t>https://drive.google.com/file/d/18HU0DR6fIMuM_4DJwLUb7BnSBx2QXrq8/view?usp=drive_link</t>
  </si>
  <si>
    <t>https://drive.google.com/file/d/1a-9evN7nC_zK2N6IUePjOa9sf562SHjG/view?usp=drive_link</t>
  </si>
  <si>
    <t>https://drive.google.com/drive/folders/1AhaJ27nBM7q3pjvG4yJ92C94ZuJfyom0</t>
  </si>
  <si>
    <t>https://drive.google.com/drive/folders/1aH0VnXFHmjd9ZRpIRA5P6zjMnBYPHcVo</t>
  </si>
  <si>
    <t>全部ブラウンカラーで
くりっと子犬ちゃんみたいなあざとさ🐾</t>
  </si>
  <si>
    <t>bnbk</t>
  </si>
  <si>
    <t>ビギナーブラック</t>
  </si>
  <si>
    <t>https://drive.google.com/file/d/1cw90f4p-oV26NhcaeNnCxnHvgpfMaF7X/view?usp=drive_link</t>
  </si>
  <si>
    <t>https://drive.google.com/file/d/1fT77XplW3oz2ioaornOHVnJjyPe9IrwI/view?usp=drivesdk</t>
  </si>
  <si>
    <t>https://drive.google.com/drive/folders/1sz7uHTJF3SWoxWD8lMFVJsH_hW8CbdCw</t>
  </si>
  <si>
    <t>https://drive.google.com/drive/folders/1B_2Cju_XUDQO1rYraaqDLKgnxtIUwTrP</t>
  </si>
  <si>
    <t>くっきりつやつやブラック！
少し透け感があるから宇宙人ないにくい！</t>
  </si>
  <si>
    <t>mgmc</t>
  </si>
  <si>
    <t>マリアージュモカ</t>
  </si>
  <si>
    <t>https://drive.google.com/file/d/1xWEaG5ICyGJwZP_WHmcXJj-6l879aZta/view?usp=drive_link</t>
  </si>
  <si>
    <t>https://drive.google.com/file/d/16Q1S4QiZF7SuEGP1UYmYMAmIlskSl0kT/view?usp=drivesdk</t>
  </si>
  <si>
    <t>https://drive.google.com/drive/folders/1EBuuviWkeVDo1HxbbBEEXR8pXprQ7jq4</t>
  </si>
  <si>
    <t>https://drive.google.com/drive/folders/17K0ed6PT7tO1QexPI-1lJt-FWCmG-oD0</t>
  </si>
  <si>
    <t>うるうる感でてかわいすぎる！
デートにガチおすすめ🎀</t>
  </si>
  <si>
    <t>mmgr</t>
  </si>
  <si>
    <t>ミミグレー</t>
  </si>
  <si>
    <t>https://drive.google.com/file/d/1h-KvYN4BbJGx3yNu8lyW3j45Mpz96-gl/view?usp=drive_link</t>
  </si>
  <si>
    <t>https://drive.google.com/file/d/1695s45uVH0_ygQZL9LtuymdwJfIJix7i/view?usp=drivesdk</t>
  </si>
  <si>
    <t>https://drive.google.com/drive/folders/1iRX-8RIWz94jFftgFnBSYjH5buLZdG0E</t>
  </si>
  <si>
    <t>https://drive.google.com/drive/folders/1MLre4wBii_hh2VCGUfEgy6CgUEjblq8X</t>
  </si>
  <si>
    <t>じゅわっとぼかしフチのとろとろ系グレコン♡</t>
  </si>
  <si>
    <t>mmbr</t>
  </si>
  <si>
    <t>ミミブラウン</t>
  </si>
  <si>
    <t>https://drive.google.com/file/d/1hPi_UBWDpmARrwv0vIvJGnTR3HzV23ze/view?usp=drive_link</t>
  </si>
  <si>
    <t>https://drive.google.com/file/d/1Yx9GRP8bZCXcJZjaFx6WTga8rZJNaDMX/view?usp=drivesdk</t>
  </si>
  <si>
    <t>https://drive.google.com/drive/folders/1d176diNEdLHFS2kpqALUmuKnBgqWFaO4</t>
  </si>
  <si>
    <t>https://drive.google.com/drive/folders/1Pu1XUixiLY8lK5l1aJ2qutPuScRzA11s</t>
  </si>
  <si>
    <t>じゅわっと太フチで盛れるのに大きすぎない！
小粒目でもOK👍️</t>
  </si>
  <si>
    <t>mthn</t>
  </si>
  <si>
    <t>メルティハニー</t>
  </si>
  <si>
    <t>https://drive.google.com/file/d/1wp16KtoeZbwgiWxONW6HN0KZ8_nPNr0H/view?usp=drivesdk</t>
  </si>
  <si>
    <t>https://drive.google.com/file/d/1N4PHYwuhT85QWmWGxfjr8CaZ7iml0xPb/view?usp=drivesdk</t>
  </si>
  <si>
    <t>https://drive.google.com/drive/folders/11feb9TUwHRKlgWsINppgJ2-bZHsIcUz-</t>
  </si>
  <si>
    <t>https://drive.google.com/drive/folders/1HZ8HXFh9Z5NIeaklSOj8uAoTfrn0eYAl</t>
  </si>
  <si>
    <t>まろみカラーが甘くて可愛い♡
デカすぎないから毎日使う♪</t>
  </si>
  <si>
    <t>mgr</t>
  </si>
  <si>
    <t>メログレー</t>
  </si>
  <si>
    <t>https://drive.google.com/file/d/1FRNNnlnzFe98XbgswNNzRUZrQeVU9RUp/view?usp=drive_link</t>
  </si>
  <si>
    <t>https://drive.google.com/file/d/18N2Aj5oeIsXTVJEfSkr1i1ERecQmcJ_p/view?usp=drivesdk</t>
  </si>
  <si>
    <t>https://drive.google.com/drive/folders/1jIIQXVQ4qTtFXz9sUuelIqRBrsXLD1rd</t>
  </si>
  <si>
    <t>https://drive.google.com/drive/folders/1xll00XIX8A1rFrwgfDvKUjHiFQ3S2dlV</t>
  </si>
  <si>
    <t>フチありの盛れるちゅるちゅる青みグレー💙</t>
  </si>
  <si>
    <t>mbw</t>
  </si>
  <si>
    <t>メロブラウン</t>
  </si>
  <si>
    <t>https://drive.google.com/file/d/1eSKwMTkadkdENmPVJUlbPximhc6VCgll/view?usp=drive_link</t>
  </si>
  <si>
    <t>https://drive.google.com/file/d/1Gk06JSL279lCMbKADOAxM-1O7WsR1lAL/view?usp=drivesdk</t>
  </si>
  <si>
    <t>https://drive.google.com/drive/folders/1MyH8fUMXn4uxigTIIkGFlDobzjMa471c</t>
  </si>
  <si>
    <t>https://drive.google.com/drive/folders/1_nd7HZ6DAB3dZzk2b14wz8ZhEN1Zxslc</t>
  </si>
  <si>
    <t>ちゅるんときゅるんと
甘めフェイスになれちゃう♡</t>
  </si>
  <si>
    <t>lbw</t>
  </si>
  <si>
    <t>ルルブラウン</t>
  </si>
  <si>
    <t>https://drive.google.com/file/d/1GfKyYE3hn5heHsN9c9AJjqamFcUuXriv/view?usp=drive_link</t>
  </si>
  <si>
    <t>https://drive.google.com/file/d/1Nno0I-cazCmfSeo9ts4zD0RVB3LcMraJ/view?usp=drivesdk</t>
  </si>
  <si>
    <t>https://drive.google.com/drive/folders/1PZFLVDWIrbWGTZSoNh64RpqYBV-24BCW</t>
  </si>
  <si>
    <t>https://drive.google.com/drive/folders/12mtrt4FSvDS4WwkSlE6iN0ao0JCnQxov</t>
  </si>
  <si>
    <t>ナチュラルな太フチ探してる方におすすめ✨️</t>
  </si>
  <si>
    <t>CM0019</t>
  </si>
  <si>
    <t>UVカット,ブルーライトカット</t>
  </si>
  <si>
    <t>https://drive.google.com/file/d/1Ms13LE7FrmFLNx98gWIV56Z8XY4SeW6J/view?usp=drivesdk</t>
  </si>
  <si>
    <t>https://drive.google.com/file/d/1cdFjpJitrYB4scJKrFKS54y-qIh4NhDd/view?usp=drivesdk</t>
  </si>
  <si>
    <t>https://drive.google.com/drive/folders/1H6cpET9styZIuZ0HiRAIHi2f1eEX4hOf</t>
  </si>
  <si>
    <t>https://drive.google.com/drive/folders/1JS5ofXTmKyHw7l_i9FKsouFtYDnrnQnV</t>
  </si>
  <si>
    <t>https://drive.google.com/file/d/1bIgcReDbf0fghDtuWfSu3l9TGRdnCXnM/view?usp=drivesdk</t>
  </si>
  <si>
    <t>https://drive.google.com/file/d/1D0F6umbCOe84Mrf7w64IWrJDJtunk-aM/view?usp=drivesdk</t>
  </si>
  <si>
    <t>https://drive.google.com/drive/folders/1RwZVfQ5FfojkxPaKf5jHn6FNrGTqejAx</t>
  </si>
  <si>
    <t>https://drive.google.com/drive/folders/1NPGZTgxymvxOHQ8FsB57YBHGVXf9S1KL</t>
  </si>
  <si>
    <t>https://drive.google.com/file/d/13sCvmfRqhkbM3MFy0UYg166MtjfPr_yS/view?usp=drivesdk</t>
  </si>
  <si>
    <t>https://drive.google.com/file/d/1oPdzSS0geYGkj7PfXjhxEHi3zsDFlL1Z/view?usp=drivesdk</t>
  </si>
  <si>
    <t>https://drive.google.com/drive/folders/1W4NM-nRCRQbp48VCTiYTpoRuglagAC1n</t>
  </si>
  <si>
    <t>https://drive.google.com/drive/folders/1P7qHHGt_4lHUTqdtf0YYEnusaA_kOqwp</t>
  </si>
  <si>
    <t>https://drive.google.com/file/d/1W2o_OaXGR_pg8dTKZZOYsjNRAb96Y6z7/view?usp=drivesdk</t>
  </si>
  <si>
    <t>https://drive.google.com/file/d/1bVC_hQLJRsRfcaCvyL9vK1PiE_HB_cr8/view?usp=drivesdk</t>
  </si>
  <si>
    <t>https://drive.google.com/drive/folders/1nwGQy0BQMczDCEW6Uj0YTWR_dz3Vy3AO</t>
  </si>
  <si>
    <t>https://drive.google.com/drive/folders/1gPp7iTaVdbW6fm6KgPLhUnFlaF11qfEn</t>
  </si>
  <si>
    <t>https://drive.google.com/file/d/1JWWNZCIHJXxd4eAK7hTuhyT9DlaBox36/view?usp=drivesdk</t>
  </si>
  <si>
    <t>https://drive.google.com/file/d/1Tbi2L-OESf-wzFyk-EB2V8LCYADPP4c3/view?usp=drivesdk</t>
  </si>
  <si>
    <t>https://drive.google.com/drive/folders/13EMPW8adeTPaGPjpzPjBXPkTCLb3teR8</t>
  </si>
  <si>
    <t>https://drive.google.com/drive/folders/1BcRz6-NN41IDuMKaU8sUDIh0kOq7oifU</t>
  </si>
  <si>
    <t>https://drive.google.com/file/d/1YRm4ZeSuCxcqOSwmzUpi5j33KWQeTdN1/view?usp=drivesdk</t>
  </si>
  <si>
    <t>https://drive.google.com/file/d/135mO7jgiLNljI1lfydA-0We3SiNnIUB8/view?usp=drivesdk</t>
  </si>
  <si>
    <t>https://drive.google.com/drive/folders/1ioHHz9X-GnIg9lrDArGYc4FFxhvgJoMN</t>
  </si>
  <si>
    <t>https://drive.google.com/drive/folders/18wmmvUbNz2PBEzFkdHpXCNs_f4LwRFV5</t>
  </si>
  <si>
    <t>https://drive.google.com/file/d/1-kN6qsTGjaKHasgs2E2l4u3c0vUTlm34/view?usp=drivesdk</t>
  </si>
  <si>
    <t>https://drive.google.com/file/d/15GTULVbPtseGAYoRQ3RMylFIT86g-wdv/view?usp=drivesdk</t>
  </si>
  <si>
    <t>https://drive.google.com/drive/folders/1N8PtGDvdXS0cTmEikCAnxcMhyaT6pYo3</t>
  </si>
  <si>
    <t>https://drive.google.com/drive/folders/1CLIbE2XkByGhwqKR6Up1R2YGczP734MJ</t>
  </si>
  <si>
    <t>https://drive.google.com/file/d/1t9SmJrshsYybBKlyzn7HDrDGcEh-O7CX/view?usp=drivesdk</t>
  </si>
  <si>
    <t>https://drive.google.com/file/d/1Qb0fpvTZRXzArDGlMijrjQFNWWcrUrY8/view?usp=drivesdk</t>
  </si>
  <si>
    <t>https://drive.google.com/drive/folders/1E-lgCZmf9io_cqJkTJK4hRG9JTV7aE-0</t>
  </si>
  <si>
    <t>https://drive.google.com/drive/folders/1jlnot6TNHWxrrU0V4mCykBhWZ-V_OsG3</t>
  </si>
  <si>
    <t>https://drive.google.com/file/d/1lLNtDw8Au3KR_1zpgPJb5KWuUM5edeKc/view?usp=drivesdk</t>
  </si>
  <si>
    <t>https://drive.google.com/file/d/1QUekn-ioapkGpD1e6E4G3sMPbMvXFKnL/view?usp=drivesdk</t>
  </si>
  <si>
    <t>https://drive.google.com/drive/folders/1ZlgaDI-NyoZtm1K8nCcBiptB_166nVEQ</t>
  </si>
  <si>
    <t>https://drive.google.com/drive/folders/1GC4ptsUVxwc_y57qQDa4Ca1BNI7bR71-</t>
  </si>
  <si>
    <t>https://drive.google.com/file/d/1pCB1gGUWyxT7cGsfNu-RiGvCQ6r4aOcU/view?usp=drivesdk</t>
  </si>
  <si>
    <t>https://drive.google.com/file/d/1Y685QnIEPbblLXKRXYYVdH8mxHNZqR5s/view?usp=drivesdk</t>
  </si>
  <si>
    <t>https://drive.google.com/drive/folders/1WoIXuRBiY61LGTpHCQhKrT5OxwP57wu2</t>
  </si>
  <si>
    <t>https://drive.google.com/drive/folders/112TDwCKWs_xGe9sw8HWMZQgcoqZOcPin</t>
  </si>
  <si>
    <t>https://drive.google.com/file/d/1L0eRA84TifMFypg76g3zjx0fLVSgryrC/view?usp=drivesdk</t>
  </si>
  <si>
    <t>https://drive.google.com/file/d/1v9PZs5Q6o_NkYC2VsKUv9KvoUh4o-Cl-/view?usp=drivesdk</t>
  </si>
  <si>
    <t>https://drive.google.com/drive/folders/1ArOMPtzPu3ZUE7BBhjElxVBf9lI_2QsM</t>
  </si>
  <si>
    <t>https://drive.google.com/drive/folders/1K0vcm_rAKnn3Jg0SAYJKlAfPelfq1v65</t>
  </si>
  <si>
    <t>https://drive.google.com/file/d/1hKPjkj8WkDonfTJx7PFTzhvvbO6hq1fN/view?usp=drivesdk</t>
  </si>
  <si>
    <t>https://drive.google.com/file/d/1hcA9CYsGI8B8McoO6114X0yJWJ7tnZc1/view?usp=drivesdk</t>
  </si>
  <si>
    <t>https://drive.google.com/drive/folders/1r8u0rHL8cUOfS5KLKKajVQCjznKsugpA</t>
  </si>
  <si>
    <t>https://drive.google.com/drive/folders/1F6nGuX10NcO2b8GI1L84Rt82JQuYVonb</t>
  </si>
  <si>
    <t>CM0021</t>
  </si>
  <si>
    <t>ファビュラス</t>
  </si>
  <si>
    <t>https://drive.google.com/file/d/16eVivpCo2CksvigOwwyPshzMJjOweqNm/view?usp=drivesdk</t>
  </si>
  <si>
    <t>https://drive.google.com/file/d/1O0yq5pioLVIvtH5iOmokeSkhIlp50-ad/view?usp=drivesdk</t>
  </si>
  <si>
    <t>https://drive.google.com/drive/folders/16kBhhdkk_9nInVJupQ6ZHpmS0IF_5fpq</t>
  </si>
  <si>
    <t>https://drive.google.com/drive/folders/11uc3D-Y68fkj3J3YAU0lW9A8_HI1slG0</t>
  </si>
  <si>
    <t>ゴン太フチで最強デカ目のきゅるん目♡
量産系の甘めちゃんにおすすめ！</t>
  </si>
  <si>
    <t>https://drive.google.com/file/d/1HQ5uzSxkRQhcTWGdqHsqVSu1ISwfxfJe/view?usp=drivesdk</t>
  </si>
  <si>
    <t>https://drive.google.com/file/d/1ABbIPFA-9wNNsWbwoM7i6ANpaMOL5Yd6/view?usp=drivesdk</t>
  </si>
  <si>
    <t>https://drive.google.com/drive/folders/1ZaQNMGX328OYvgxRWjc0jkUxDr0j0_2y</t>
  </si>
  <si>
    <t>https://drive.google.com/drive/folders/1OKxee6utXv3I5NOOO2sqvpwv9fBNAmm8</t>
  </si>
  <si>
    <t>真っ黒でっかい目になりたい方はコレ！
最強の地雷ちゃんカラコン♪</t>
  </si>
  <si>
    <t>https://drive.google.com/file/d/1PeQcErPdIkFytza1oXufw3LELi40HEC-/view?usp=drivesdk</t>
  </si>
  <si>
    <t>https://drive.google.com/file/d/1l6s_gRzKPfytXXYT87TBhL9nOMT2J04k/view?usp=drivesdk</t>
  </si>
  <si>
    <t>https://drive.google.com/drive/folders/1Wn-YUOcT5cPmdL1MEdxl0HBf7lYiwNaE</t>
  </si>
  <si>
    <t>https://drive.google.com/drive/folders/1MYk2NGEIFaDa-ZODXU5Jejc_fGjjc1US</t>
  </si>
  <si>
    <t>でっかギャルならこちら！
令和ギャルにもおすすめ♡</t>
  </si>
  <si>
    <t>shsb</t>
  </si>
  <si>
    <t>シアーセーブル</t>
  </si>
  <si>
    <t>https://drive.google.com/file/d/1GhJlLBShEmn_pB15qDHNZ0OvoKK9-eid/view?usp=drivesdk</t>
  </si>
  <si>
    <t>https://drive.google.com/file/d/1iW-5nSyGONtXZWjUi1jKVsOPk6sGGLVU/view?usp=drivesdk</t>
  </si>
  <si>
    <t>https://drive.google.com/drive/folders/1BWJFIecjIANmKMRWyS4NA9OZZy8lxcee</t>
  </si>
  <si>
    <t>https://drive.google.com/drive/folders/1d12XZkAIPMmN6tfketLZJMHESYICwsUM</t>
  </si>
  <si>
    <t>派手すぎるのは嫌だけどデカいのが良い！
そんなワガママも叶う♪</t>
  </si>
  <si>
    <t>https://drive.google.com/file/d/1QbaMPyMb4-vBg3L834pvCORSrFYEjSJg/view?usp=drivesdk</t>
  </si>
  <si>
    <t>https://drive.google.com/file/d/1eg2bzGLNoJZhskPqNNHPE71U7E3U_N-1/view?usp=drivesdk</t>
  </si>
  <si>
    <t>https://drive.google.com/drive/folders/19RYruncSSAdrDL8HzSba9FuOvosfCNfD</t>
  </si>
  <si>
    <t>https://drive.google.com/drive/folders/1HQGZE63U2i6rSXHWpFzP3IKB0D_szViR</t>
  </si>
  <si>
    <t>ハイライトが浮きすぎないし
濃すぎないフチで15mmでも毎日使っちゃう♪</t>
  </si>
  <si>
    <t>https://drive.google.com/file/d/1hvC9Zkvzku4hOXxRnRhFmPO_KZ7WoRpJ/view?usp=drivesdk</t>
  </si>
  <si>
    <t>https://drive.google.com/file/d/15dgMBI-dj3J4H2OE6-Wmp5ejvzfYvlA7/view?usp=drivesdk</t>
  </si>
  <si>
    <t>https://drive.google.com/drive/folders/1W2WG1jrZWIqgGtGVLAgb_PUFivbFmFSq</t>
  </si>
  <si>
    <t>https://drive.google.com/drive/folders/17JRQb71xRzKvysFh2w3AnIOo7GK3EZbi</t>
  </si>
  <si>
    <t>ふんわり甘くなるから地雷にならない！
デートでも使える15mm♡</t>
  </si>
  <si>
    <t>https://drive.google.com/file/d/1fwHqyQUnvvXfwOB9dBKN4IxbkTXTUmi9/view?usp=drivesdk</t>
  </si>
  <si>
    <t>https://drive.google.com/file/d/1SHA5eI8353omz26BqMwypwg38eorREY0/view?usp=drivesdk</t>
  </si>
  <si>
    <t>https://drive.google.com/drive/folders/10qMwdC2q33jYu5jYoKjT2GuVneyEGTxr</t>
  </si>
  <si>
    <t>https://drive.google.com/drive/folders/129cs03wy2UpjV0qp7zGus0o_OZLrJJ_b</t>
  </si>
  <si>
    <t>水光じゃないのに水光みたいな潤み！</t>
  </si>
  <si>
    <t>https://drive.google.com/file/d/1CA_7UmRD9xmpSvpGiX4YWP5t0u-ZD0Jl/view?usp=drivesdk</t>
  </si>
  <si>
    <t>https://drive.google.com/file/d/1WoKsxi5Z0KduELnhGOhL4UY-RQeAiTK7/view?usp=drivesdk</t>
  </si>
  <si>
    <t>https://drive.google.com/drive/folders/1ZGoXFOv5S9uB2aD1vJGt3D-hYTn-iq2W</t>
  </si>
  <si>
    <t>https://drive.google.com/drive/folders/1Pu_gTvNgnbbxvPQe7noWvFD4O6dmbXc2</t>
  </si>
  <si>
    <t>きゅるんっと明るく甘えん坊目になる♡</t>
  </si>
  <si>
    <t>https://drive.google.com/file/d/1Wri9VJQOfPCAcRwh9aU2vOTXm6VWRnZg/view?usp=drivesdk</t>
  </si>
  <si>
    <t>https://drive.google.com/file/d/1-wLfF353ifVzcRnmG-f3yuu-KXo4r4s1/view?usp=drivesdk</t>
  </si>
  <si>
    <t>https://drive.google.com/drive/folders/1CmlJG5N030Fr-n-a0Khk44ixFVsahmdJ</t>
  </si>
  <si>
    <t>https://drive.google.com/drive/folders/14a2fZwaTWJWzUV7CNJUGMkPd4EsbaIQX</t>
  </si>
  <si>
    <t>15mmのフチでこんな使いやすいことある！？</t>
  </si>
  <si>
    <t>AG0003</t>
  </si>
  <si>
    <t>almd</t>
  </si>
  <si>
    <t>バンビシリーズ</t>
  </si>
  <si>
    <t>アーモンド</t>
  </si>
  <si>
    <t>#ab64a4</t>
  </si>
  <si>
    <t>https://drive.google.com/file/d/1vbKeYV9S3IN_M3rYWhMKC41_sJTQfw1u/view?usp=drivesdk</t>
  </si>
  <si>
    <t>https://drive.google.com/file/d/1IGVSbYsus9k5a0eIKG1uJbN8qabDknO3/view?usp=drivesdk</t>
  </si>
  <si>
    <t>https://drive.google.com/drive/folders/1AC8MZs1aPnQf3PM9NBKpwwg6UNJqWV2w</t>
  </si>
  <si>
    <t>https://drive.google.com/drive/folders/1ik9kSY3V4C4I5UYGd3dU5vbz_AwOz4bi</t>
  </si>
  <si>
    <t>初心者さんでも使いやすい　
派手すぎない太フチカラコン♡</t>
  </si>
  <si>
    <t>cibl</t>
  </si>
  <si>
    <t>カシスブラウン</t>
  </si>
  <si>
    <t>https://drive.google.com/file/d/1ZAoiejtT2mEopeUxHv1Z-AdNMdcV-gR8/view?usp=drivesdk</t>
  </si>
  <si>
    <t>https://drive.google.com/file/d/15HJXJlQ5GOar1ifStDpVXQdUr3uzO3U3/view?usp=drivesdk</t>
  </si>
  <si>
    <t>https://drive.google.com/drive/folders/1JqZsfGDwf-exruE1v4b42m2Ei2DGx8aC</t>
  </si>
  <si>
    <t>https://drive.google.com/drive/folders/1hbQJ4rfLCDH1o3eKStRVyw_WekpD1PB0</t>
  </si>
  <si>
    <t>赤系カラコンだけどコスプレじゃない！
デイリー用の赤みブラウン♪</t>
  </si>
  <si>
    <t>cmpi</t>
  </si>
  <si>
    <t>クリームピンク</t>
  </si>
  <si>
    <t>https://drive.google.com/file/d/1E3aY3ycq88rYH58ISw7uzCGQ7Ii_LnXD/view?usp=drivesdk</t>
  </si>
  <si>
    <t>https://drive.google.com/file/d/1_he5npu7Q0DFcyB-LTMHWXck0pjCfnl7/view?usp=drivesdk</t>
  </si>
  <si>
    <t>https://drive.google.com/drive/folders/1rcQ3aIvz4Yb-frzvVhWasfnsXqo3hnOd</t>
  </si>
  <si>
    <t>https://drive.google.com/drive/folders/1lR_2IFcjqOAjEriviXz2hWXgJvsUbVc1</t>
  </si>
  <si>
    <t>茶フチ✕ピンクで盛れるサイズ感でマジ貴重...</t>
  </si>
  <si>
    <t>chla</t>
  </si>
  <si>
    <t>ショコラ</t>
  </si>
  <si>
    <t>https://drive.google.com/file/d/1uPUuKbXgLSJIwSaoBWKpShTz3emzz23s/view?usp=drivesdk</t>
  </si>
  <si>
    <t>https://drive.google.com/file/d/1pjrRxcUU2MSi7oK2VNoogf3kaPo7v2LI/view?usp=drivesdk</t>
  </si>
  <si>
    <t>https://drive.google.com/drive/folders/1eXyw9sNvgtEnsSawmC-rPiq9JdnDCCVv</t>
  </si>
  <si>
    <t>https://drive.google.com/drive/folders/1jr1tu3-rrRuniklROaQKT3rnAiCXNHto</t>
  </si>
  <si>
    <t>黒っぽいけどキラキラ柄だから埋もれない✨️</t>
  </si>
  <si>
    <t>swgy</t>
  </si>
  <si>
    <t>スワングレー</t>
  </si>
  <si>
    <t>https://drive.google.com/file/d/18gve-KQBCTIAYn7xwGtTZnK7jDW-EQqw/view?usp=drivesdk</t>
  </si>
  <si>
    <t>https://drive.google.com/file/d/1We8i-FdWn-eZgU1Rmdnm7MQAnJsTU8iv/view?usp=drivesdk</t>
  </si>
  <si>
    <t>https://drive.google.com/drive/folders/1dsCCkmt0Ei1uvkz-BI6kpTePMyDkRxaI</t>
  </si>
  <si>
    <t>https://drive.google.com/drive/folders/1Ecdbhq_ABRZxbyQU1qkZc3b0KfGSsBDs</t>
  </si>
  <si>
    <t>グレーなのにラベンダーとか天才なんよな
これ着けたらみんな可愛くなる💗</t>
  </si>
  <si>
    <t>swbl</t>
  </si>
  <si>
    <t>スワンブルー</t>
  </si>
  <si>
    <t>https://drive.google.com/file/d/1Y3Xs0imYUgnZIxkHmQZ9nRG2ESDE1uhA/view?usp=drivesdk</t>
  </si>
  <si>
    <t>https://drive.google.com/file/d/1m4R-rxQfmmcraxw4bZQ58F5ocILTiae4/view?usp=drivesdk</t>
  </si>
  <si>
    <t>https://drive.google.com/drive/folders/1JsiT9m7QeUEi8oKULEeQbvokX_paOnOf</t>
  </si>
  <si>
    <t>https://drive.google.com/drive/folders/18oiwx0ytL5r39y7-0wx30SFkHxd5O1C5</t>
  </si>
  <si>
    <t>ド王道青カラコン👑
最強ドーリーになりたい方はコレでしょ！</t>
  </si>
  <si>
    <t>pgra</t>
  </si>
  <si>
    <t>パールグレー</t>
  </si>
  <si>
    <t>https://drive.google.com/file/d/1_15YV3p23NRE2Bs6YG26Vlv37xP4EM3b/view?usp=drivesdk</t>
  </si>
  <si>
    <t>https://drive.google.com/file/d/1PEMKstl_VKNEF60ffJbOMmh78rxnR0X_/view?usp=drivesdk</t>
  </si>
  <si>
    <t>https://drive.google.com/drive/folders/1e5xu2W7guGPqz6dvtb1eUB-LStZTiwWs</t>
  </si>
  <si>
    <t>https://drive.google.com/drive/folders/1TRfvcsp30Z_x2pq1s1LG_-HFALRbSz3s</t>
  </si>
  <si>
    <t>ギャルすぎるのは嫌だけどちょっと派手！
マイルドな高発色最高～♡</t>
  </si>
  <si>
    <t>mkbg</t>
  </si>
  <si>
    <t>ミルクベージュ</t>
  </si>
  <si>
    <t>https://drive.google.com/file/d/1BL16SULgVz9gnVg7UPgkaXmMmFo6uAnH/view?usp=drivesdk</t>
  </si>
  <si>
    <t>https://drive.google.com/file/d/1LpcMnL4rqvF1p5xdgRLuLnNKPClwHqJs/view?usp=drivesdk</t>
  </si>
  <si>
    <t>https://drive.google.com/drive/folders/1_Eis5YXuodbX9giPFWmy4JjJN4A1atDY</t>
  </si>
  <si>
    <t>https://drive.google.com/drive/folders/1gCtp7pEnM1L9rnhpLhIQMfuGM0TJkom4</t>
  </si>
  <si>
    <t>ミルクカラーで甘めにトーンアップ
柔らかいブラウンフチなのも推せる♡</t>
  </si>
  <si>
    <t>lmhz</t>
  </si>
  <si>
    <t>レモンヘーゼル</t>
  </si>
  <si>
    <t>https://drive.google.com/file/d/1-rL7MS_pfZKtp6oA9rhEfUVgCeEUFwoR/view?usp=drivesdk</t>
  </si>
  <si>
    <t>https://drive.google.com/file/d/1YNsMUDV6sbGxBWxtWupKkskEqZHq0T1-/view?usp=drivesdk</t>
  </si>
  <si>
    <t>https://drive.google.com/drive/folders/1nZSYnONzqb4iAaYe3xbLUJm7NhNv4hAE</t>
  </si>
  <si>
    <t>https://drive.google.com/drive/folders/1UPZ8SME_Js1mCNlHnkK7Q_6fxOAL4UG1</t>
  </si>
  <si>
    <t>華やかすぎず控えめすぎず
黒髪さんも似合う👍️</t>
  </si>
  <si>
    <t>AG0007</t>
  </si>
  <si>
    <t>ssm</t>
  </si>
  <si>
    <t>セサミムーン</t>
  </si>
  <si>
    <t>https://drive.google.com/file/d/1KWSrfwLX3pnwl1E76gwgqz59h6HVQUwq/view?usp=drivesdk</t>
  </si>
  <si>
    <t>https://drive.google.com/file/d/1op8HlG7gsHw5puwl9lPPqqA9m2USa8dp/view?usp=drivesdk</t>
  </si>
  <si>
    <t>https://drive.google.com/drive/folders/1oxy85vmMF_S5vYv9Z9CpGlxpElXONuvR</t>
  </si>
  <si>
    <t>https://drive.google.com/drive/folders/1M3plEy6-qSG9ht3lLB3CRjqUg3asHO6k</t>
  </si>
  <si>
    <t>でか黒コンが重かった人に！
馴染み発色な甘めグレー♡</t>
  </si>
  <si>
    <t>hnm</t>
  </si>
  <si>
    <t>ハニームーン</t>
  </si>
  <si>
    <t>https://drive.google.com/file/d/1j0N7xzvdTlgV6U9BXpv9bXof5cSLXmIX/view?usp=drivesdk</t>
  </si>
  <si>
    <t>https://drive.google.com/file/d/1mRJUURrPyEAsavTPxAJ4K6sd-mhO6XyG/view?usp=drivesdk</t>
  </si>
  <si>
    <t>https://drive.google.com/drive/folders/1wZR2VZVQROMpqnxxf-j08IrUIlur4WLJ</t>
  </si>
  <si>
    <t>https://drive.google.com/drive/folders/1HKUyfqLtqKi-B4rWH-CKpdRWuL2jngrm</t>
  </si>
  <si>
    <t>くりっと甘めなはちみつブラウン♡
地雷じゃなくても使えたよんっ</t>
  </si>
  <si>
    <t>bbm</t>
  </si>
  <si>
    <t>ブルーベリームーン</t>
  </si>
  <si>
    <t>https://drive.google.com/file/d/16YlZUPHatOZ_vihMpcp95GQSKJ6mNxgm/view?usp=drivesdk</t>
  </si>
  <si>
    <t>https://drive.google.com/file/d/1TLA86L_EyKpM6wOpFJPQvf6y1vySOdox/view?usp=drivesdk</t>
  </si>
  <si>
    <t>https://drive.google.com/drive/folders/13PXiG1oO9Apzk9oiHs7siNdi9lSDuvEr</t>
  </si>
  <si>
    <t>https://drive.google.com/drive/folders/1kEFATgt5DGAwoxi3TpN36YuofLAaYaII</t>
  </si>
  <si>
    <t>最強ドーリーな青コン♡
フチもぶっといからデカ目になれる！</t>
  </si>
  <si>
    <t>AG0005</t>
  </si>
  <si>
    <t xml:space="preserve">アーモンド </t>
  </si>
  <si>
    <t>https://drive.google.com/file/d/1TsJKKVCS-zUN9YJHPP5ZUmKm1ci0YFBy/view?usp=drivesdk</t>
  </si>
  <si>
    <t>https://drive.google.com/file/d/1HA-whJ9uzcXoIdQRGjmo8VQEH2Uaj8H6/view?usp=drivesdk</t>
  </si>
  <si>
    <t>https://drive.google.com/drive/folders/1UCuJN_GWnhiB6rh8_1KetoEzuB4lW5Xg</t>
  </si>
  <si>
    <t>https://drive.google.com/drive/folders/1liId1qNTbrT98XYv1teYYIRtalQp62cA</t>
  </si>
  <si>
    <t xml:space="preserve">スワングレー </t>
  </si>
  <si>
    <t>https://drive.google.com/file/d/1F-YtbFvVn0Wfmvn-s_IoGx4N-tmWqxhH/view?usp=drivesdk</t>
  </si>
  <si>
    <t>https://drive.google.com/file/d/1arMzkZssO97JVaM1oGOTZxgSWz41OQJy/view?usp=drivesdk</t>
  </si>
  <si>
    <t>https://drive.google.com/drive/folders/1RwqpfrgYFY40YtTK1-05HWi_ENwtv2c7</t>
  </si>
  <si>
    <t>https://drive.google.com/drive/folders/1ZLsf9NZW6KOIe1n5qwa4IJW1XQHa93h8</t>
  </si>
  <si>
    <t xml:space="preserve">スワンブルー </t>
  </si>
  <si>
    <t>https://drive.google.com/file/d/1yF-QlGPtQeUAyaRy2gtv5VQ25sL0OV8w/view?usp=drivesdk</t>
  </si>
  <si>
    <t>https://drive.google.com/file/d/1cH1LWAXVsWyLK4xZGLmApCKYquFu0C1a/view?usp=drivesdk</t>
  </si>
  <si>
    <t>https://drive.google.com/drive/folders/1_dvn0nKt1QvReBh2je4bDWg9CNdfjonA</t>
  </si>
  <si>
    <t>https://drive.google.com/drive/folders/1A79dPU4oRFFH8sd1bLa3lzP1ySlf--Sp</t>
  </si>
  <si>
    <t>AG0021</t>
  </si>
  <si>
    <t>ntbr</t>
  </si>
  <si>
    <t>バンビシリーズ ヴィンテージ</t>
  </si>
  <si>
    <t>ナチュラルブラウン</t>
  </si>
  <si>
    <t>#c49bbf</t>
  </si>
  <si>
    <t>https://drive.google.com/file/d/1FMohOTTbkgjxmyGSb_8bjbFuuZoYj0kK/view?usp=drivesdk</t>
  </si>
  <si>
    <t>https://drive.google.com/file/d/1-ke027w8L4N8RWSf8SvcLJ7p5f2Ossrj/view?usp=drivesdk</t>
  </si>
  <si>
    <t>https://drive.google.com/drive/folders/1gIvSqaLbC9lTvN_D79PJzjnxGSytvFLb</t>
  </si>
  <si>
    <t>https://drive.google.com/drive/folders/1R-dgb2XFrl5T801H4NqqKpf3Mik2vBZF</t>
  </si>
  <si>
    <t>派手すぎないのにさり気なくトーンアップ！</t>
  </si>
  <si>
    <t>nrnd</t>
  </si>
  <si>
    <t>ナチュラルヌード</t>
  </si>
  <si>
    <t>https://drive.google.com/file/d/10bM3TNkVGlS0KoBGVgtiGojfsYcXrJME/view?usp=drivesdk</t>
  </si>
  <si>
    <t>https://drive.google.com/file/d/13nsj0RXkNceggsNBGNAZp5Kh_jiYc9vL/view?usp=drivesdk</t>
  </si>
  <si>
    <t>https://drive.google.com/drive/folders/1w60DXbInZMDauQQVDBuINZyGb4Yx1Mol</t>
  </si>
  <si>
    <t>https://drive.google.com/drive/folders/1UPggMh8azi9JICGxvhQChVaJJlJVMjNV</t>
  </si>
  <si>
    <t>カラコン感ないのに艶っぽくなる！</t>
  </si>
  <si>
    <t>vtlr</t>
  </si>
  <si>
    <t>ヴィンテージラベンダー</t>
  </si>
  <si>
    <t>https://drive.google.com/file/d/1JI36l_Z0sMMliYPD94bZjw2I5xEdlSPI/view?usp=drivesdk</t>
  </si>
  <si>
    <t>https://drive.google.com/file/d/107BcHvWt6fWqZOhyQ9daTzcQtS1zPQAF/view?usp=drivesdk</t>
  </si>
  <si>
    <t>https://drive.google.com/drive/folders/1xj0v7uNh4gr5wBVBWfvMr9q7Btwbh9Qz</t>
  </si>
  <si>
    <t>https://drive.google.com/drive/folders/1J79lTWcU524sKjpe5AS9soqZxP5r2NpR</t>
  </si>
  <si>
    <t>しっかり発色するのに儚い！
透明感たっぷりなラベンダー💗</t>
  </si>
  <si>
    <t>viha</t>
  </si>
  <si>
    <t>ヴィンテージヘーゼル</t>
  </si>
  <si>
    <t>https://drive.google.com/file/d/1eTI3dy91r3YMfWhBuulzHu6QYN1_c8U7/view?usp=drivesdk</t>
  </si>
  <si>
    <t>https://drive.google.com/file/d/1UC4M44tYD1Ct0EOFOxLgeuYVIAGZepym/view?usp=drivesdk</t>
  </si>
  <si>
    <t>https://drive.google.com/drive/folders/11_VuaG_9RI74hEJoiud5h6gWmuZbQF0Z</t>
  </si>
  <si>
    <t>https://drive.google.com/drive/folders/1OTQt8P6q7l9OSyUGX65CACcMrvCTHMnG</t>
  </si>
  <si>
    <t>透明感溢れるヘーゼルで
目指せガチハーフ🎶</t>
  </si>
  <si>
    <t>vtba</t>
  </si>
  <si>
    <t>ヴィンテージベアー</t>
  </si>
  <si>
    <t>https://drive.google.com/file/d/18XA8SdNFcin6WGiqZVO7z4Er2A3u-stt/view?usp=drivesdk</t>
  </si>
  <si>
    <t>https://drive.google.com/file/d/1L0_5ge2PBLGmAyBAtBLXkc8WfvQBkbMC/view?usp=drivesdk</t>
  </si>
  <si>
    <t>https://drive.google.com/drive/folders/1HBp6giQAfnSo6z1qjbuUHZwlNzXcFspL</t>
  </si>
  <si>
    <t>https://drive.google.com/drive/folders/1559lxDJk2HtYAas3gLsKMa6tVfR3Uppo</t>
  </si>
  <si>
    <t>甘めの透明感ブラウン！使いやすさ◎</t>
  </si>
  <si>
    <t>vtps</t>
  </si>
  <si>
    <t>ヴィンテージピスタチオ</t>
  </si>
  <si>
    <t>https://drive.google.com/file/d/1wtAe-555QKZuVD6X7Mn-7G22q0emfBpq/view?usp=drivesdk</t>
  </si>
  <si>
    <t>https://drive.google.com/file/d/1uNXHRpl3_CmgDksOhLRS_bomnWc16DZo/view?usp=drivesdk</t>
  </si>
  <si>
    <t>https://drive.google.com/drive/folders/1nnTl5X3akjmmmLtFLwfv2tKUHrn1ARLi</t>
  </si>
  <si>
    <t>https://drive.google.com/drive/folders/1qnWNZ1OZAk0LwkIynEdSZM4HYILcKCQG</t>
  </si>
  <si>
    <t>おしゃれで儚いうるふわオリーブカラー🌿</t>
  </si>
  <si>
    <t>vtgg</t>
  </si>
  <si>
    <t>ヴィンテージグレージュ</t>
  </si>
  <si>
    <t>https://drive.google.com/file/d/1TrY2lNBe1dUwLxfkmZQ4Sf8LG1uquTo5/view?usp=drivesdk</t>
  </si>
  <si>
    <t>https://drive.google.com/file/d/1Vzf10UQHDU2qpXt16M7EyH-e9AidZ-qi/view?usp=drivesdk</t>
  </si>
  <si>
    <t>https://drive.google.com/drive/folders/1WgSfg2w5Be71rkuQ96_rdqqTsO-_ibas</t>
  </si>
  <si>
    <t>https://drive.google.com/drive/folders/1IhmHCKxZ8ODLn_i9l6xLWyFp8KuJ80n6</t>
  </si>
  <si>
    <t>透け感ガチかわいいハーフ系グレー♡
クール美女になれる！</t>
  </si>
  <si>
    <t>vigy</t>
  </si>
  <si>
    <t>ヴィンテージグレー</t>
  </si>
  <si>
    <t>https://drive.google.com/file/d/1Nbdf_0XdU7OZ87UvsYo8pEe05kq1cUPp/view?usp=drivesdk</t>
  </si>
  <si>
    <t>https://drive.google.com/file/d/1KomyeOAnIWbBaM8v3KRQquFL4e3FZQzP/view?usp=drivesdk</t>
  </si>
  <si>
    <t>https://drive.google.com/drive/folders/19SmSMAOg2wI6L5v-gMrK8GkJPTKwEaCI</t>
  </si>
  <si>
    <t>https://drive.google.com/drive/folders/1GcNL7fwyXEThVAkYA588qpNE2-pcEi0u</t>
  </si>
  <si>
    <t>透明感しかまといたくない方に
おすすめな透け感グレコン♡</t>
  </si>
  <si>
    <t>prbr</t>
  </si>
  <si>
    <t>ピュアブラウン</t>
  </si>
  <si>
    <t>https://drive.google.com/file/d/1X2GYEhmrI24WFXWfzP49immoJCbvg1tZ/view?usp=drivesdk</t>
  </si>
  <si>
    <t>https://drive.google.com/file/d/19kwapwo_-tiB4PWkACoLOt32Hz4Dmfmg/view?usp=drivesdk</t>
  </si>
  <si>
    <t>https://drive.google.com/drive/folders/1ffeOwJjPCssGz1kYjyffsqYNwhBgtqin</t>
  </si>
  <si>
    <t>https://drive.google.com/drive/folders/1bd2Sj0NhFKiqqkuQR-vQhNElLVWYhKSm</t>
  </si>
  <si>
    <t>存在感あるナチュ盛れ感！
うるっとかわいい♡</t>
  </si>
  <si>
    <t>vicl</t>
  </si>
  <si>
    <t xml:space="preserve">バンビシリーズ ヴィンテージ </t>
  </si>
  <si>
    <t>ヴィンテージクラシック</t>
  </si>
  <si>
    <t>https://drive.google.com/file/d/1I_iHP2zYU66B6N6battlaFHUpYDiOq4b/view?usp=drivesdk</t>
  </si>
  <si>
    <t>https://drive.google.com/file/d/10YKeMJETXAQ9uThdzMwQvKgR0NWHmDQi/view?usp=drivesdk</t>
  </si>
  <si>
    <t>https://drive.google.com/drive/folders/1kANM50ZWiggVssI6lGXv51Uh7-4VLCBB</t>
  </si>
  <si>
    <t>https://drive.google.com/drive/folders/1YKf--mkpkRIDqxVQycBxBIALvmpuy7Ii</t>
  </si>
  <si>
    <t>優しくふんわりな瞳になる！
カラコン苦手な彼氏にもウケた♡</t>
  </si>
  <si>
    <t>visg</t>
  </si>
  <si>
    <t>ヴィンテージセージ</t>
  </si>
  <si>
    <t>https://drive.google.com/file/d/1MoEaUY8kybpMZOHb0kk822hDv8IOcYn5/view?usp=drivesdk</t>
  </si>
  <si>
    <t>https://drive.google.com/file/d/1ijMxt8cQRvZhtVI1h-B-SVNKP3cIP9Nq/view?usp=drivesdk</t>
  </si>
  <si>
    <t>https://drive.google.com/drive/folders/1uSLewgOwwyVS-f4YI8a8ESNOeCLKVBwP</t>
  </si>
  <si>
    <t>https://drive.google.com/drive/folders/1J_MLNJS0xCl3QU8qCeMTPt6H8jq3pnCz</t>
  </si>
  <si>
    <t>大人オリーブだからメイクに響かない！
パソカも無双できる</t>
  </si>
  <si>
    <t>RE0002</t>
  </si>
  <si>
    <t>sbr</t>
  </si>
  <si>
    <t>レヴィア</t>
  </si>
  <si>
    <t>シャイブラウン</t>
  </si>
  <si>
    <t>https://drive.google.com/file/d/1RAm00qSzAWltp5MAJ_8GGXp5p54wVHyt/view?usp=drivesdk</t>
  </si>
  <si>
    <t>https://drive.google.com/file/d/1YB3I1z0zj5XjsFIRK40cOnQbwJqfxreW/view?usp=drivesdk</t>
  </si>
  <si>
    <t>https://drive.google.com/drive/folders/1r0OJvn3bG8F_MLf0iB1WqEdDnRzjTDC0</t>
  </si>
  <si>
    <t>https://drive.google.com/drive/folders/1VRg3JZmqIXjUUt7BJ7e8Mg3vEwZvkY1_</t>
  </si>
  <si>
    <t>ただのブラウンじゃないんです^^
シンプルなのになんでこんなに盛れる！？</t>
  </si>
  <si>
    <t>ndbrw</t>
  </si>
  <si>
    <t>ヌードブラウン</t>
  </si>
  <si>
    <t>https://drive.google.com/file/d/1PfBDggIbfWH5egzNPc14dcafqzo6kVYN/view?usp=drivesdk</t>
  </si>
  <si>
    <t>https://drive.google.com/file/d/1lS_XmgX2eGxjZIBvGCYUCqp8prJc4upV/view?usp=drivesdk</t>
  </si>
  <si>
    <t>https://drive.google.com/drive/folders/1XuAFG19DUK3TYKUPRRP__FHCEbFtXlfG</t>
  </si>
  <si>
    <t>https://drive.google.com/drive/folders/1tJ0AFq8kkVVgSX04yUpytCvx4DodwD6N</t>
  </si>
  <si>
    <t>つやんとシンプルブラウン！
どんなシーンにも使えちゃう♡</t>
  </si>
  <si>
    <t>https://drive.google.com/file/d/10XXIWFvyvT_3VHqyo1m2aV_2IMkrk_k5/view?usp=drivesdk</t>
  </si>
  <si>
    <t>https://drive.google.com/file/d/1sdmhkSK8QYMeRluBDAywi8OJtaQ-TOcB/view?usp=drivesdk</t>
  </si>
  <si>
    <t>https://drive.google.com/drive/folders/1bls7hJw1KYncSHH_R9WoYUKOv9SNK06r</t>
  </si>
  <si>
    <t>https://drive.google.com/drive/folders/1ygE_nLUqJRydvLL0-MrIWeamnp5mzX8h</t>
  </si>
  <si>
    <t>シンプルで間違いのないブラウン！
学校や会社にもおすすめ✨️</t>
  </si>
  <si>
    <t>https://drive.google.com/file/d/1YqYxHdKffmpRHoMm2xWM8us1KsBISPl-/view?usp=drivesdk</t>
  </si>
  <si>
    <t>https://drive.google.com/file/d/14Vo5GltVi0h5q7fFKqYKN-PfVvRXx355/view?usp=drivesdk</t>
  </si>
  <si>
    <t>https://drive.google.com/drive/folders/1giulSqg4HHddbnq6H9Ys8EIt1jlwDuOZ</t>
  </si>
  <si>
    <t>https://drive.google.com/drive/folders/1fgIzkU-exhFUKkgciMDddTpIjG2KUFqs</t>
  </si>
  <si>
    <t>学校にもバレにくい黒コンで埋まりにくいから
ナチュラルメイクでもOK！</t>
  </si>
  <si>
    <t>musbr</t>
  </si>
  <si>
    <t>ムースブラウン</t>
  </si>
  <si>
    <t>https://drive.google.com/file/d/1cAl_RZ0HD5KK7C5pbEOD5qGX7_WVeVTr/view?usp=drivesdk</t>
  </si>
  <si>
    <t>https://drive.google.com/file/d/1Vb-YsdjWIRJap__ITpXpNJ92U1srhjYw/view?usp=drivesdk</t>
  </si>
  <si>
    <t>https://drive.google.com/drive/folders/159Oi6kQ_XnspUoTEqcMS4HbvCpcjl9-Z</t>
  </si>
  <si>
    <t>https://drive.google.com/drive/folders/1XGnw0bXmWpXFKatB1AP_WdjKiZ7eS9wx</t>
  </si>
  <si>
    <t>これ本当にバレたことない！
激コワ先生も余裕すぎる✨️</t>
  </si>
  <si>
    <t>RE0001</t>
  </si>
  <si>
    <t>https://drive.google.com/file/d/1iHTWxNOCTwqMVWst-fG9pB64MOWuKn4h/view?usp=drivesdk</t>
  </si>
  <si>
    <t>https://drive.google.com/file/d/1gZ4QqGcIdju69_oM8pd7B4LJ3F9tqxN6/view?usp=drivesdk</t>
  </si>
  <si>
    <t>https://drive.google.com/drive/folders/15TaHVuq649mJadkpXViq2YNST8aX67S5</t>
  </si>
  <si>
    <t>https://drive.google.com/drive/folders/1cg15DkOExEQKJwLUx0VZWK5KwRiDaeau</t>
  </si>
  <si>
    <t>ナチュラルに裸眼より大きく見せてくれるから
デートにもおすすめ🎀</t>
  </si>
  <si>
    <t>stm</t>
  </si>
  <si>
    <t>ステイミー</t>
  </si>
  <si>
    <t>https://drive.google.com/file/d/1o8F72oLmHhLKMx-45CDhhbIW872s7Kex/view?usp=drivesdk</t>
  </si>
  <si>
    <t>https://drive.google.com/file/d/1ChIQJUJ_2pd1vyfa_037wfNk3zmxgs6v/view?usp=drivesdk</t>
  </si>
  <si>
    <t>https://drive.google.com/drive/folders/1twlNBlcQlw6Rzu8sKljBNp-WV9YjXIS4</t>
  </si>
  <si>
    <t>https://drive.google.com/drive/folders/1M_AseT-5am0HYM9LJDu_sVj9x1hJQV9S</t>
  </si>
  <si>
    <t>どこかアンニュイな雰囲気になれる
オリーブ系レンズ🌿</t>
  </si>
  <si>
    <t>drmr</t>
  </si>
  <si>
    <t>ディアマリン</t>
  </si>
  <si>
    <t>https://drive.google.com/file/d/1w8xMxnvfIsFZFMoNx2O5jQLik6K78wNn/view?usp=drivesdk</t>
  </si>
  <si>
    <t>https://drive.google.com/file/d/1DPlXrOQD7gj7pRegdl01YubUv9mXfiUf/view?usp=drivesdk</t>
  </si>
  <si>
    <t>https://drive.google.com/drive/folders/1vW8fA6MaIGcLvYht_g44od1cVv4s9ffu</t>
  </si>
  <si>
    <t>https://drive.google.com/drive/folders/1N40Za12SOxT3-bLVYxK3RczZtHfLoPfx</t>
  </si>
  <si>
    <t>青コンの中でもかなりナチュラルなので
寒色苦手な方にもおすすめです👍️</t>
  </si>
  <si>
    <t>hgm</t>
  </si>
  <si>
    <t>ハグミー</t>
  </si>
  <si>
    <t>https://drive.google.com/file/d/1eEzcOBfB1H_rk4oie4LBBXlZUwsuI0fr/view?usp=drivesdk</t>
  </si>
  <si>
    <t>https://drive.google.com/file/d/1YZZd-_LlicGOAaRqbO-uNzxxgl6dDbo-/view?usp=drivesdk</t>
  </si>
  <si>
    <t>https://drive.google.com/drive/folders/1MFNW1J8R3SMCKCo4fveyhU7qEcjmZ6Kq</t>
  </si>
  <si>
    <t>https://drive.google.com/drive/folders/1khSdA_oIv1dhO0CbTorwEbnShng__KQP</t>
  </si>
  <si>
    <t>あったかい色味のピンクで
優しい目元になれちゃいます♡</t>
  </si>
  <si>
    <t>biac</t>
  </si>
  <si>
    <t>ビアンカ</t>
  </si>
  <si>
    <t>https://drive.google.com/file/d/1keEF7n6WJ0yc9QklM3N3sfHN02fVJRyi/view?usp=drivesdk</t>
  </si>
  <si>
    <t>https://drive.google.com/file/d/1B2ENY-_Qeepg282Wfqsr22gxLTuD7J6s/view?usp=drivesdk</t>
  </si>
  <si>
    <t>https://drive.google.com/drive/folders/1zN_QIWc-0iYXrHE7nzx0nX3WYV9hFsEs</t>
  </si>
  <si>
    <t>https://drive.google.com/drive/folders/1jUToA73B84tomIxX04DdXbdwqTw-xdAF</t>
  </si>
  <si>
    <t>自然に茶目化したい方におすすめ♡</t>
  </si>
  <si>
    <t>pb03</t>
  </si>
  <si>
    <t>プライベート03</t>
  </si>
  <si>
    <t>https://drive.google.com/file/d/1IxKpXZ0avhbmgnhhCA0APSn-S7C95d9i/view?usp=drivesdk</t>
  </si>
  <si>
    <t>https://drive.google.com/file/d/1B-_70SVpe3J0JkyeKWQUK9jizO1d7pst/view?usp=drivesdk</t>
  </si>
  <si>
    <t>https://drive.google.com/drive/folders/15S2Bs_88bp6yvGBJFlb711_CRzBHaRZO</t>
  </si>
  <si>
    <t>https://drive.google.com/drive/folders/1YfUAORdiWZ4lIqIxa3AmIXAw7U52pPwp</t>
  </si>
  <si>
    <t>うるっと感のでるナチュラルなグレー！</t>
  </si>
  <si>
    <t>byvl</t>
  </si>
  <si>
    <t>ベイビーバニラ</t>
  </si>
  <si>
    <t>https://drive.google.com/file/d/18tKf52QPiHt2WX4rBNXSxsWCRKmeqpIm/view?usp=drivesdk</t>
  </si>
  <si>
    <t>https://drive.google.com/file/d/1DSVYd2qvZzMG4TQ_d93bzwSkbiIagOTP/view?usp=drivesdk</t>
  </si>
  <si>
    <t>https://drive.google.com/drive/folders/1HpPGB2OC1QzLZLAX4bf7WRKkevgHjRr7</t>
  </si>
  <si>
    <t>https://drive.google.com/drive/folders/1I3nPaQ64QyGz09TW_p7Kxy6QPIFXw8RQ</t>
  </si>
  <si>
    <t>鉄板フチありベージュだけど
ナチュラルサイズで着けやすい🎶</t>
  </si>
  <si>
    <t>haly</t>
  </si>
  <si>
    <t>ヘイリー</t>
  </si>
  <si>
    <t>https://drive.google.com/file/d/1gb2RaeWHEnLPIaU_03L2QiGk6WZ1BWG1/view?usp=drivesdk</t>
  </si>
  <si>
    <t>https://drive.google.com/file/d/1tD_fnIzk105Aq07ckrR-8Eh7wRzy0Kqr/view?usp=drivesdk</t>
  </si>
  <si>
    <t>https://drive.google.com/drive/folders/1j3VUF_II5CKaFxWOf7hmB6tHl1Es9sfp</t>
  </si>
  <si>
    <t>https://drive.google.com/drive/folders/1t1Vj4TWe2bxGj5NHZejy-wjk986UUrUQ</t>
  </si>
  <si>
    <t>裸眼っぽいまま色素薄くなりたい人集合～！
これおすすめです✨️✨️</t>
  </si>
  <si>
    <t>rlmg</t>
  </si>
  <si>
    <t>ペールミラージュ</t>
  </si>
  <si>
    <t>https://drive.google.com/file/d/1zlKCHmtwSyIDZ0iZOcH9Z9qOgV-Gv6sU/view?usp=drivesdk</t>
  </si>
  <si>
    <t>https://drive.google.com/file/d/16qOuivBhoJjq0dOF45jYJMJSM2wQ4341/view?usp=drivesdk</t>
  </si>
  <si>
    <t>https://drive.google.com/drive/folders/10crW5zFvWOO_HtTORExvSevbXCMNjwuL</t>
  </si>
  <si>
    <t>https://drive.google.com/drive/folders/1Xe-BDq7LE_CJk5HiPPdahhsRgcsKHc6_</t>
  </si>
  <si>
    <t>ナチュラルなハーフ感カラコン。
フチがオリーブっぽく発色します</t>
  </si>
  <si>
    <t>msis</t>
  </si>
  <si>
    <t>ミストアイリス</t>
  </si>
  <si>
    <t>https://drive.google.com/file/d/10vihMs5DebmPdyPvQk9LRWzUEXdGm2ck/view?usp=drivesdk</t>
  </si>
  <si>
    <t>https://drive.google.com/file/d/1XrYPXRfH16GA8yjMrCwbnmtUpLCRTB5T/view?usp=drivesdk</t>
  </si>
  <si>
    <t>https://drive.google.com/drive/folders/1g0Y-u8SrapNpFdhfmT_ascQuj3Cv9rGu</t>
  </si>
  <si>
    <t>https://drive.google.com/drive/folders/1irNmgzJohl726yZ7ebiKQRfygz_-9Fjp</t>
  </si>
  <si>
    <t>ミステリアスな雰囲気の
落ち着いたブルーグレーカラコン💙</t>
  </si>
  <si>
    <t>mltb</t>
  </si>
  <si>
    <t>メルティベア</t>
  </si>
  <si>
    <t>https://drive.google.com/file/d/17H7sukifkiBuxWZQ6P1shTZJMsMd-FEw/view?usp=drivesdk</t>
  </si>
  <si>
    <t>https://drive.google.com/file/d/1968NWionFKNqM2RSzsXVoe9gEGQQZnHl/view?usp=drivesdk</t>
  </si>
  <si>
    <t>https://drive.google.com/drive/folders/1Easq5GPw-MVE_Z_HesMfKISWQjklAXW7</t>
  </si>
  <si>
    <t>https://drive.google.com/drive/folders/1Ym6jgDE6pvkCzOtuHfhOsdNgU0ejdpUW</t>
  </si>
  <si>
    <t>透明感えぐいうるうるの目になる！
ほんのりトーンアップして天才..♡</t>
  </si>
  <si>
    <t>lstg</t>
  </si>
  <si>
    <t>ラスタージェム</t>
  </si>
  <si>
    <t>https://drive.google.com/file/d/19NkyT41inlNhokHAEH_7iOSs4pjiVYG3/view?usp=drivesdk</t>
  </si>
  <si>
    <t>https://drive.google.com/file/d/1E34BG6qbUxWqhhH2aTi5Ce-tPLmRonob/view?usp=drivesdk</t>
  </si>
  <si>
    <t>https://drive.google.com/drive/folders/1dAgRqpNqWX8oKFc4j0tKW5j7ICZ4KvM7</t>
  </si>
  <si>
    <t>https://drive.google.com/drive/folders/1XU77XyR1aZsDrNxC-ocH4SC4iPFVcfHa</t>
  </si>
  <si>
    <t>わたし産まれた時から
色素が薄いんです(´・ω・`)って言い張れます</t>
  </si>
  <si>
    <t>RE0014</t>
  </si>
  <si>
    <t>slkba</t>
  </si>
  <si>
    <t>スリークバリア</t>
  </si>
  <si>
    <t>モイスト,UVカット,ブルーライトカット,10</t>
  </si>
  <si>
    <t>https://drive.google.com/file/d/1k5HNEAvBtfMR7Oimw7Nz79IcaZS8iOvJ/view?usp=drivesdk</t>
  </si>
  <si>
    <t>https://drive.google.com/file/d/1kiv5JIh4AlSI3NNpmYNGCL5GgxaU7Oka/view?usp=drivesdk</t>
  </si>
  <si>
    <t>https://drive.google.com/drive/folders/1SMs9pKC9DC6vuAXhyeX78QB82xaMNxoH</t>
  </si>
  <si>
    <t>https://drive.google.com/drive/folders/1f6ZYm7NYAdDE9h8_tKa5vOEbBqzxJOTf</t>
  </si>
  <si>
    <t>ナチュラルヘーゼル茶目カラコン♡
大人っぽくて垢抜けに最適！</t>
  </si>
  <si>
    <t>purb</t>
  </si>
  <si>
    <t>ピュアバリア</t>
  </si>
  <si>
    <t>https://drive.google.com/file/d/1ofVuVSuKjfKOy2LkUio36OtyaMz-OU5S/view?usp=drivesdk</t>
  </si>
  <si>
    <t>https://drive.google.com/file/d/1ieB3eh54s2LhQUzqrEeaoYMrGI1-gUo9/view?usp=drivesdk</t>
  </si>
  <si>
    <t>https://drive.google.com/drive/folders/1_2Q786_YyZfqyMUvFTulYQi9m75GYN70</t>
  </si>
  <si>
    <t>https://drive.google.com/drive/folders/1g0WKqNSrsieCDIRx7EMLkhoeIN1wgYQa</t>
  </si>
  <si>
    <t>カラコン着けてたの？って驚かれた！</t>
  </si>
  <si>
    <t>flab</t>
  </si>
  <si>
    <t>フレアバリア</t>
  </si>
  <si>
    <t>https://drive.google.com/file/d/1ghs44m-Zln42P01BmPNJC8WWR_Rlb96-/view?usp=drivesdk</t>
  </si>
  <si>
    <t>https://drive.google.com/file/d/18qDCGWTXzY5_K9cdvuNw2PqFvJxizbYC/view?usp=drivesdk</t>
  </si>
  <si>
    <t>https://drive.google.com/drive/folders/1h5zJbVWjubEwCDigS9YVuPtY8zEhhsxr</t>
  </si>
  <si>
    <t>https://drive.google.com/drive/folders/1cQA2dSo6Y3DyOvmBQKjv2IAJyijf6VLk</t>
  </si>
  <si>
    <t>さり気なく色素が抜けるから
黒目奥目にはありがたかった～！</t>
  </si>
  <si>
    <t>bscb</t>
  </si>
  <si>
    <t>ベーシックバリア</t>
  </si>
  <si>
    <t>https://drive.google.com/file/d/1eG6SIlOcexRiQPOolQQbomGxkHDucyEK/view?usp=drivesdk</t>
  </si>
  <si>
    <t>https://drive.google.com/file/d/1nKQ87vu_f2a7AmJVB_ZXucJrtVQH-E04/view?usp=drivesdk</t>
  </si>
  <si>
    <t>https://drive.google.com/drive/folders/1ZBzqbvsoR-pMXCSsXCFTPPkyPXSN-L_y</t>
  </si>
  <si>
    <t>https://drive.google.com/drive/folders/1ZRLKxmym_aEOPtlFIXHWbinPXt0hPqIl</t>
  </si>
  <si>
    <t>超裸眼風！年齢、シーン問いません♪</t>
  </si>
  <si>
    <t>RE0010</t>
  </si>
  <si>
    <t>https://drive.google.com/drive/folders/165bakehLYsTHaB06VXjEpEbp07qEScpT?usp=drive_link</t>
  </si>
  <si>
    <t>https://drive.google.com/file/d/1Tncrbkdp7cECdebdFxg9Ulxq52yionMa/view?usp=drivesdk</t>
  </si>
  <si>
    <t>https://drive.google.com/drive/folders/1iPgzQqr8VPWKS5YoKMAbHA3_TBoGi458</t>
  </si>
  <si>
    <t>https://drive.google.com/drive/folders/1n56QcObvczQEO03kBimbqviPQhP4atP1</t>
  </si>
  <si>
    <t>これ本当にバレたことない！
激コワ先生も余裕すぎる</t>
  </si>
  <si>
    <t>https://drive.google.com/drive/folders/1k6QZmY4vMeNtOYse4YEVxJf-qH63xMwH?usp=drive_link</t>
  </si>
  <si>
    <t>https://drive.google.com/file/d/1OYo3FiAzJKgsONDK8aQXilgBWwgs0CGj/view?usp=drivesdk</t>
  </si>
  <si>
    <t>https://drive.google.com/drive/folders/1Chn1JKNbxlZ5S8Z2XU7EhXtRyHd19fyr</t>
  </si>
  <si>
    <t>https://drive.google.com/drive/folders/18ZxzTSOT4FVMvKym8P3cP0mBhc65PRJF</t>
  </si>
  <si>
    <t>シンプルで間違いのないブラウン！
学校や会社にもおすすめ！</t>
  </si>
  <si>
    <t>https://drive.google.com/drive/folders/1LO1vzjbtu5IUtT891NHlHnn_me-Atsjr?usp=drive_link</t>
  </si>
  <si>
    <t>https://drive.google.com/file/d/1r_PHoeWRdUDlygVnzBbl_ix-mtQjoBog/view?usp=drivesdk</t>
  </si>
  <si>
    <t>https://drive.google.com/drive/folders/1fnNvhnHNKM4K2cUwSoDmFkOxbY_j2JNU</t>
  </si>
  <si>
    <t>https://drive.google.com/drive/folders/1JSSfAfw03MmVoo2htw_zAmXO9UWCYswD</t>
  </si>
  <si>
    <t>RE0008</t>
  </si>
  <si>
    <t>https://drive.google.com/drive/folders/18kPSTdaXqmXaDgLWib-AIWs2xSGqavFT?usp=drive_link</t>
  </si>
  <si>
    <t>https://drive.google.com/file/d/1fkUxVQG_vH6mjN-4jwu1F7lVMKywKZfZ/view?usp=drivesdk</t>
  </si>
  <si>
    <t>https://drive.google.com/drive/folders/15NEhsG5EJ9FWmlnZ_sDYWwrzkARNtvWI</t>
  </si>
  <si>
    <t>https://drive.google.com/drive/folders/1cJnbvpvgdr2N0NEbV_P_xCH9gdhcxVqt</t>
  </si>
  <si>
    <t>https://drive.google.com/drive/folders/1WKT77iZYE9f7QZAom_ZTcQfWBY09Coir?usp=drive_link</t>
  </si>
  <si>
    <t>https://drive.google.com/file/d/1J3-Mi2pjNfl3aJoCkjfexEyioZ-uU0HH/view?usp=drivesdk</t>
  </si>
  <si>
    <t>https://drive.google.com/drive/folders/1EW2M6_Sw2mb6mObcwmsP3xadhUsu1CmU</t>
  </si>
  <si>
    <t>https://drive.google.com/drive/folders/14EE13tw2Zk3rL3_2x83We1ViuVGrwztU</t>
  </si>
  <si>
    <t>https://drive.google.com/drive/folders/1NZjvbkixoLOwWb_VBsTIe8Y2C6Ppc69K?usp=drive_link</t>
  </si>
  <si>
    <t>https://drive.google.com/file/d/1HjDKpU7Dnot2oVaQHdWh_EaSpj9HRefM/view?usp=drivesdk</t>
  </si>
  <si>
    <t>https://drive.google.com/drive/folders/1qr2h2QhQyT9ECs7sAuGxd_QW-ywoIgdn</t>
  </si>
  <si>
    <t>https://drive.google.com/drive/folders/1VYl1aC5ePdXwzbFaDM3_-_EgdC6kzOKb</t>
  </si>
  <si>
    <t>https://drive.google.com/drive/folders/1smtDvH-YBeHU7OBlG8DOBa38rfjr0l3P?usp=drive_link</t>
  </si>
  <si>
    <t>https://drive.google.com/file/d/17hsAsUtOMSwzak5I_okZUmy7BwFzS2Cp/view?usp=drivesdk</t>
  </si>
  <si>
    <t>https://drive.google.com/drive/folders/1e91LsBnpwATMOVQk4rECgeVaf7eRfn7N</t>
  </si>
  <si>
    <t>https://drive.google.com/drive/folders/10lxER2ud9adpJuVJddOUlKfGyOlp5zUb</t>
  </si>
  <si>
    <t>https://drive.google.com/drive/folders/1ZUYeLmw1fCr01LGHuCeXRpNpM6O3P6dX?usp=drive_link</t>
  </si>
  <si>
    <t>https://drive.google.com/file/d/1klVDFym313iBa6vVgY8lmmv7sSIV65fg/view?usp=drivesdk</t>
  </si>
  <si>
    <t>https://drive.google.com/drive/folders/1kTzlWpUsIcTltxW63MmD_AGeH3ZGBSrI</t>
  </si>
  <si>
    <t>https://drive.google.com/drive/folders/1ORNRhxpohSQjeIuACMtEWOFZMbq2Wgxm</t>
  </si>
  <si>
    <t>https://drive.google.com/drive/folders/17cxM2ZaDq91tPlE6mfR2ewfSHZsot8sI?usp=drive_link</t>
  </si>
  <si>
    <t>https://drive.google.com/file/d/14SmYy67jFo5x83vEtOP4mlEud3qsLR_D/view?usp=drivesdk</t>
  </si>
  <si>
    <t>https://drive.google.com/drive/folders/1zKs8d7cAMoR07m_IFKEKFnKjg0nlVyTG</t>
  </si>
  <si>
    <t>https://drive.google.com/drive/folders/11WiAPMMTRjBX0jC6HlG_mtb-MGborCOe</t>
  </si>
  <si>
    <t>自然に茶目化したい方におすすめ</t>
  </si>
  <si>
    <t>https://drive.google.com/drive/folders/1lPQNQueXPH8lS8PSu9ehXJQXXdO5T1sz?usp=drive_link</t>
  </si>
  <si>
    <t>https://drive.google.com/file/d/10PhavzQLEyoPvSR8900yjhsSfuB7RML5/view?usp=drivesdk</t>
  </si>
  <si>
    <t>https://drive.google.com/drive/folders/1SLDAXNCqnagNmNIwzmFPuZpeHhPLZb_C</t>
  </si>
  <si>
    <t>https://drive.google.com/drive/folders/159j4mHDLQXkYFSl9EiPoOUOCvRN3L6JR</t>
  </si>
  <si>
    <t>https://drive.google.com/drive/folders/1e25DaHVXEOPNdVxUVbMNSgMq0ncdxzO9?usp=drive_link</t>
  </si>
  <si>
    <t>https://drive.google.com/file/d/1Da5mZJ2jT0aCvcVYewSqAqSI8PvNItgU/view?usp=drivesdk</t>
  </si>
  <si>
    <t>https://drive.google.com/drive/folders/18LecK3hcSvPNr46DuekCQD_z0JaBp6aT</t>
  </si>
  <si>
    <t>https://drive.google.com/drive/folders/1Q9kSRLNjkGkleYouqZ2_UhIfC88ZwI0H</t>
  </si>
  <si>
    <t>MK0001</t>
  </si>
  <si>
    <t>crlbr</t>
  </si>
  <si>
    <t>モラク</t>
  </si>
  <si>
    <t>コーラルブラウン</t>
  </si>
  <si>
    <t>https://drive.google.com/file/d/145uPXMAXDCu_JsFhX25k-3mt6Rc_Adjg/view?usp=drive_link</t>
  </si>
  <si>
    <t>https://drive.google.com/file/d/1wUkp5oDcG-I_JHvv0LkSWHWNTruI6j4z/view?usp=drivesdk</t>
  </si>
  <si>
    <t>https://drive.google.com/drive/folders/1Z576TLEGubGMHKZx8uTP7Gi3MDl1LChg</t>
  </si>
  <si>
    <t>https://drive.google.com/drive/folders/1wZuHPukscyppPadV7F9Fqm8FlX4vII_m</t>
  </si>
  <si>
    <t>わたし元々目明るくて...！
天然美人を装えます</t>
  </si>
  <si>
    <t>dzgy</t>
  </si>
  <si>
    <t>ダズルグレー</t>
  </si>
  <si>
    <t>UVカット,10</t>
  </si>
  <si>
    <r>
      <rPr>
        <rFont val="Arial"/>
        <color rgb="FF1155CC"/>
        <u/>
      </rPr>
      <t>https://drive.google.com/open?id=14OwM8c26Eiegbsjs3sYGlt3SU_vx8ADB&amp;usp=drive_copy</t>
    </r>
  </si>
  <si>
    <t>https://drive.google.com/file/d/1KB32AV2ZuqrRB15TfqvQRBdlKynDP3G3/view?usp=drivesdk</t>
  </si>
  <si>
    <t>https://drive.google.com/drive/folders/1znz194vYqYAw0PKxT3hD1qR8aA6xdJ7t</t>
  </si>
  <si>
    <t>https://drive.google.com/drive/folders/1e0-9S6LLroLuap8ONne6va7lN08DKerY</t>
  </si>
  <si>
    <t>キラっと見えする韓国っぽグレー！
サイズは少し小さめだけどフチ効果で盛れる！</t>
  </si>
  <si>
    <t>dzbg</t>
  </si>
  <si>
    <t>ダズルベージュ</t>
  </si>
  <si>
    <r>
      <rPr>
        <rFont val="Arial"/>
        <color rgb="FF1155CC"/>
        <u/>
      </rPr>
      <t>https://drive.google.com/open?id=1UwQeD3hpGBH3nVVQfycX7MSYO3RSEIwy&amp;usp=drive_copy</t>
    </r>
  </si>
  <si>
    <t>https://drive.google.com/file/d/1dNUdtfj5J8DBNnF5LX7rFa2teim8jVC5/view?usp=drivesdk</t>
  </si>
  <si>
    <t>https://drive.google.com/drive/folders/1StFQc-rpsYA-M2lQifkhe_6ANHK9b7u3</t>
  </si>
  <si>
    <t>https://drive.google.com/drive/folders/1CVV7MOQ4nA6LyN28cgT7N23qL0__8nAQ</t>
  </si>
  <si>
    <t>小粒目さんいおすすめ！キラキラな瞳に♡</t>
  </si>
  <si>
    <t>mrgy</t>
  </si>
  <si>
    <t>ミラーグレー</t>
  </si>
  <si>
    <r>
      <rPr>
        <rFont val="Arial"/>
        <color rgb="FF1155CC"/>
        <u/>
      </rPr>
      <t>https://drive.google.com/open?id=1jenQgrkirJLQ7vQhwN8Q8wuQiCaqNifU&amp;usp=drive_copy</t>
    </r>
  </si>
  <si>
    <t>https://drive.google.com/file/d/13cMwzAG_edHOwY2TGgGO1MTvtf6IznpA/view?usp=drivesdk</t>
  </si>
  <si>
    <t>https://drive.google.com/drive/folders/1QNMIey_H_gjj-CgvKOgJzXhzA3SCOO8o</t>
  </si>
  <si>
    <t>https://drive.google.com/drive/folders/1DLicoq0olF8evMFp2Cgi_pUNfxOkMuhz</t>
  </si>
  <si>
    <t>ダウナーメイクにぴったり！強い女になれます</t>
  </si>
  <si>
    <t>dlsg</t>
  </si>
  <si>
    <t>ドーリッシュグレー</t>
  </si>
  <si>
    <t>https://drive.google.com/file/d/1eW4kYqlGDfHXlWeFb2dCljOcur8SC6fE/view?usp=drivesdk</t>
  </si>
  <si>
    <t>https://drive.google.com/file/d/1kkjbbqymyCMPeMN5kbY4TRsRc_MHS5Jf/view?usp=drivesdk</t>
  </si>
  <si>
    <t>https://drive.google.com/drive/folders/1wfcbB2kdcMwK5hTB9y8FZ9B-8D0YjyPq</t>
  </si>
  <si>
    <t>https://drive.google.com/drive/folders/19u4CGTybhuxQdOQCEiIUn7Qx0ObN07Sn</t>
  </si>
  <si>
    <t>細フチちゅるん×青み系発色で
ブルベさんが特に好きそう！</t>
  </si>
  <si>
    <t>dlsb</t>
  </si>
  <si>
    <t>ドーリッシュブラウン</t>
  </si>
  <si>
    <t>https://drive.google.com/file/d/1N4WuaCXAVDepj9rPPgkLKQXOFEMIyg-T/view?usp=drivesdk</t>
  </si>
  <si>
    <t>https://drive.google.com/file/d/11wHNZPFyIN0m7TKxoMV4fqUC5rd4P8Xb/view?usp=drivesdk</t>
  </si>
  <si>
    <t>https://drive.google.com/drive/folders/1xS8Dn-FXejsHsBZzUXKXCkom0a8VX_Vf</t>
  </si>
  <si>
    <t>https://drive.google.com/drive/folders/1kHXFQ4qHLaGWB8E8fdd4txmu-MJuw2Xa</t>
  </si>
  <si>
    <t>ちゅるんと光をまとった
ツヤツヤeyeになれちゃいます👀</t>
  </si>
  <si>
    <t>skpt</t>
  </si>
  <si>
    <t>サクラペタル</t>
  </si>
  <si>
    <r>
      <rPr>
        <rFont val="Arial"/>
        <color rgb="FF1155CC"/>
        <u/>
      </rPr>
      <t>https://drive.google.com/open?id=1rk0rJEnLm42AIBu7pIisbnTS1QrVO_Zr&amp;usp=drive_copy</t>
    </r>
  </si>
  <si>
    <t>https://drive.google.com/file/d/1Kmv8aqjwZddU3dGeZW7YROAh8fM1JKad/view?usp=drivesdk</t>
  </si>
  <si>
    <t>https://drive.google.com/drive/folders/1hGQPdaI7QFfO12pyG6ajbex00bUqksB4</t>
  </si>
  <si>
    <t>https://drive.google.com/drive/folders/1Cbtr0INqipAFPaXjsJxRRs36EWbUhe3G</t>
  </si>
  <si>
    <t>控えめピンクで、
ちょっとガーリー感が欲しい方に♡</t>
  </si>
  <si>
    <t>tibr</t>
  </si>
  <si>
    <t>ティントブラウン</t>
  </si>
  <si>
    <r>
      <rPr>
        <rFont val="Arial"/>
        <color rgb="FF1155CC"/>
        <u/>
      </rPr>
      <t>https://drive.google.com/open?id=1klo7FRPnURYswqtJQADngMNoio_SvWhT&amp;usp=drive_copy</t>
    </r>
  </si>
  <si>
    <t>https://drive.google.com/file/d/1UEx0D5zGF_ku0rDTLcyjV6PJ_rWlNPRF/view?usp=drivesdk</t>
  </si>
  <si>
    <t>https://drive.google.com/drive/folders/1OPUZA7gRUb5PVmXdfDneFP2x9nFPQEqI</t>
  </si>
  <si>
    <t>https://drive.google.com/drive/folders/1uNem4vlRFBvM3Ww-roFbtS74ing0VmMo</t>
  </si>
  <si>
    <t>こっそり垢抜けできちゃう！裸眼風ブラウン♡</t>
  </si>
  <si>
    <t>bbbl</t>
  </si>
  <si>
    <t>バブルブルー</t>
  </si>
  <si>
    <t>https://drive.google.com/file/d/1dw1m9Rd6gALNiMhqTYOoD4ABM649_N66/view?usp=drivesdk</t>
  </si>
  <si>
    <t>https://drive.google.com/file/d/1rG_mFYZlCJ3xkGd4iLtt4ZfWhnN-04Ug/view?usp=drivesdk</t>
  </si>
  <si>
    <t>https://drive.google.com/drive/folders/1NnZHEjmOpYfVeGKBeJdBt-xIHTSIIA7I</t>
  </si>
  <si>
    <t>https://drive.google.com/drive/folders/1hxl5oVhzXstLY22g7-7DTZONeOPeoVCU</t>
  </si>
  <si>
    <t>ランダム水光と細フチが激かわ！
美女のブルーアイ👀♡</t>
  </si>
  <si>
    <t>sasm</t>
  </si>
  <si>
    <t>サクラスモア</t>
  </si>
  <si>
    <t>https://drive.google.com/file/d/1tyMmGhHnGvcUYLPVZktyrTl40mV4Bkkl/view?usp=drivesdk</t>
  </si>
  <si>
    <t>https://drive.google.com/file/d/1LmsPMRrqvWff9AzhWkJNOaLdjCZHpk7u/view?usp=drivesdk</t>
  </si>
  <si>
    <t>https://drive.google.com/drive/folders/1C3ZrgNZvJTzLCTUC88x6AgetGP1ZLzhE</t>
  </si>
  <si>
    <t>https://drive.google.com/drive/folders/1UGn3BJ-gh_553G_slRaly_ZjgHSZQErR</t>
  </si>
  <si>
    <t>ふわっとしてるけどしっかり明るく発色🌸</t>
  </si>
  <si>
    <t>memi</t>
  </si>
  <si>
    <t>メルティーミスト</t>
  </si>
  <si>
    <t>https://drive.google.com/file/d/1LnzSYO1IifDILNeWh4E4yecOfhyIUJql/view?usp=drivesdk</t>
  </si>
  <si>
    <t>https://drive.google.com/file/d/1wEDc-LKEdtiFEzJaEz9Y9iyekFrSr1_u/view?usp=drivesdk</t>
  </si>
  <si>
    <t>https://drive.google.com/drive/folders/1BZ7R7syAtZU4l9oPuL0V0UGrD4k3z5QX</t>
  </si>
  <si>
    <t>https://drive.google.com/drive/folders/1FMG9qGanwNFy21OyqGPcpNRosf3Np4Qo</t>
  </si>
  <si>
    <t>透明感たっぷりで儚げ美少女になれます</t>
  </si>
  <si>
    <t>dape</t>
  </si>
  <si>
    <t>ダークピオニー</t>
  </si>
  <si>
    <t>https://drive.google.com/file/d/1NeTZlDLFcj98xn3Wf1ztkclYBaIdZcEX/view?usp=drivesdk</t>
  </si>
  <si>
    <t>https://drive.google.com/file/d/1S-iLXy1hFO9DugFtByOEOLpbsi0KCdii/view?usp=drivesdk</t>
  </si>
  <si>
    <t>https://drive.google.com/drive/folders/1O50Fst76bAMJkEZnpRXnVvHkLPZxQWbt</t>
  </si>
  <si>
    <t>https://drive.google.com/drive/folders/1MQvhCmUE8QpjXxMZGa90rgbjmcy7X4Er</t>
  </si>
  <si>
    <t>黄みがないくすみブラウン！
ブルべにおすすめ💙</t>
  </si>
  <si>
    <t>bwbn</t>
  </si>
  <si>
    <t>ブラウンバニー</t>
  </si>
  <si>
    <t>https://drive.google.com/file/d/1qjdcMPLJ53a6Gts6NcW_otosbIK_x7Nh/view?usp=drivesdk</t>
  </si>
  <si>
    <t>https://drive.google.com/file/d/19eiwrJX7CdKuZkIPr0DZZXchnr5m1QGm/view?usp=drivesdk</t>
  </si>
  <si>
    <t>https://drive.google.com/drive/folders/1U8Xw_nW5ickhLVu6bbObS2cM5uquz-3P</t>
  </si>
  <si>
    <t>https://drive.google.com/drive/folders/1A1Vr9gSFvvR9ObtsINqcg1AP7ODl0JLy</t>
  </si>
  <si>
    <t>きゅるんと太フチがあざとい
お顔になれちゃうヒミツ♡</t>
  </si>
  <si>
    <t>MK0005</t>
  </si>
  <si>
    <t>twbr</t>
  </si>
  <si>
    <t>トゥインクルブラウン</t>
  </si>
  <si>
    <t>https://drive.google.com/file/d/10IVZgABoeSaeHqIhm3V1Le89vbCYqqwO/view?usp=drivesdk</t>
  </si>
  <si>
    <t>https://drive.google.com/file/d/1GQn2KwAaTW5soBMDtxDHmrsxCFx30z2O/view?usp=drivesdk</t>
  </si>
  <si>
    <t>https://drive.google.com/drive/folders/1IpjU0BT_ZXhAM_hWKiUIXswFxYzQXZb8</t>
  </si>
  <si>
    <t>https://drive.google.com/drive/folders/1xkhOZ9q8yeGDSndtdFD8a4d4K7jY1dOP</t>
  </si>
  <si>
    <t>キラキラすぎる✨️
自分が漆黒目な事忘れてました！</t>
  </si>
  <si>
    <t>MK0004</t>
  </si>
  <si>
    <t>drg</t>
  </si>
  <si>
    <t>ドリームグレー</t>
  </si>
  <si>
    <t>https://drive.google.com/file/d/1EpNKYkaTUVl-mNSiuXpa_oT-jKwqg16t/view?usp=drivesdk</t>
  </si>
  <si>
    <t>https://drive.google.com/file/d/16wqdcPdGHqX-BBoLz6z-VagAvLNnZ9qP/view?usp=drivesdk</t>
  </si>
  <si>
    <t>https://drive.google.com/drive/folders/13rGDjVeWXZ8sH2XmJFKNbVlmt5A22ATT</t>
  </si>
  <si>
    <t>https://drive.google.com/drive/folders/1rCMbcT4SrCd5OnEh7A9sZBaY4Mtur3M0</t>
  </si>
  <si>
    <t>とにかく明るい白っぽグレーカラコン！
暗いとこでもバッチリ高発色✨️</t>
  </si>
  <si>
    <t>pbm</t>
  </si>
  <si>
    <t>ピンクボム</t>
  </si>
  <si>
    <t>https://drive.google.com/file/d/100HHCjmvre21IoQO5WqK-GEykSJHnKEK/view?usp=drivesdk</t>
  </si>
  <si>
    <t>https://drive.google.com/file/d/1N1ueegNzjk3P6SHoAQq4MTGREXxQzfVR/view?usp=drivesdk</t>
  </si>
  <si>
    <t>https://drive.google.com/drive/folders/1vDnrJvBT-FuHnjk608xqoCWqrBCrGgMI</t>
  </si>
  <si>
    <t>https://drive.google.com/drive/folders/1msd7Ja7Plwt3eEcjLKLDn7Ry7h-KuIOr</t>
  </si>
  <si>
    <t>ピンク系まじで発色しなかったけど
これはほんわりピンクになってくれた♡</t>
  </si>
  <si>
    <t>ufb</t>
  </si>
  <si>
    <t>ユニフォームブラック</t>
  </si>
  <si>
    <t>https://drive.google.com/file/d/1_kmNb-wTdiTZBZ8SLIkAEbB-o2LNQT-X/view?usp=drivesdk</t>
  </si>
  <si>
    <t>https://drive.google.com/file/d/1lwExcmFDCqBOXFQktWxU6d0k_SitNQwO/view?usp=drivesdk</t>
  </si>
  <si>
    <t>https://drive.google.com/drive/folders/1mnNEI4M4J5TPneGivSl5VL_69be3NOyc</t>
  </si>
  <si>
    <t>https://drive.google.com/drive/folders/1SS-OtRGfVRw-5GvN1Uu0PEakR-1BaQ3N</t>
  </si>
  <si>
    <t>きゅるりんな瞳になれる黒コン♡
アイドルちゃんになれるかも！</t>
  </si>
  <si>
    <t>MK0002</t>
  </si>
  <si>
    <t>https://drive.google.com/file/d/1f-vl4MIsg_QEmegdPLw__PcqX6HqZ-tR/view?usp=drivesdk</t>
  </si>
  <si>
    <t>https://drive.google.com/file/d/1sW9rhMrsqOP6tbf9EMoXYqe5P9GNEMYo/view?usp=drivesdk</t>
  </si>
  <si>
    <t>https://drive.google.com/drive/folders/1N40jlCNTxtxqNsj_tLs_5q0prTgvP0dq</t>
  </si>
  <si>
    <t>https://drive.google.com/drive/folders/12kyc50nVk2Ljy8mPw57uDWJDfo5e8Kup</t>
  </si>
  <si>
    <t>https://drive.google.com/file/d/1bWNgpEyEbDIm-D4laVTDFlBsCweO68VI/view?usp=drivesdk</t>
  </si>
  <si>
    <t>https://drive.google.com/file/d/1H-hVa4oGpLo9ivDaK-eEKleMOIGE1b1B/view?usp=drivesdk</t>
  </si>
  <si>
    <t>https://drive.google.com/drive/folders/1x1mpKgVBgZZkSFh9Hoz4mcKS77W5blQ3</t>
  </si>
  <si>
    <t>https://drive.google.com/drive/folders/1nCmt2BVCx5UTJ7KTO9Hsc2Gpp9ZJiSC4</t>
  </si>
  <si>
    <t>https://drive.google.com/file/d/1y2LftUCndqZHAmPvN2Sv4pnK4HG4LQDw/view?usp=drivesdk</t>
  </si>
  <si>
    <t>https://drive.google.com/file/d/1YOUx1JA9rcIk51WqATXGA9mmTWc0hNSv/view?usp=drivesdk</t>
  </si>
  <si>
    <t>https://drive.google.com/drive/folders/1e6a7xFjoejHmk14sxet3h0FoeBdvUy9o</t>
  </si>
  <si>
    <t>https://drive.google.com/drive/folders/1iM5g_54YvAHjLO1QdKO9G9lNUb7K_iZf</t>
  </si>
  <si>
    <t>tjte</t>
  </si>
  <si>
    <t>タンジェリンティー</t>
  </si>
  <si>
    <t>https://drive.google.com/file/d/12v07xLAH1Emrvp-v0Xd3guC-q-42VYne/view?usp=drivesdk</t>
  </si>
  <si>
    <t>https://drive.google.com/file/d/1oQsYx-jRPgQt04egrVXUoIev9bTRwQGR/view?usp=drivesdk</t>
  </si>
  <si>
    <t>https://drive.google.com/drive/folders/1XemCVIoLAnCUgJeA9IlQ6ig2lFCWpuSj</t>
  </si>
  <si>
    <t>https://drive.google.com/drive/folders/17O0u7kLveJMEEiqHRhkLU5XK1RzHMoU1</t>
  </si>
  <si>
    <t>ハーフ系爆美女になれるから
絶対手離したくない！！</t>
  </si>
  <si>
    <t>pecr</t>
  </si>
  <si>
    <t>ピーチクラッシュ</t>
  </si>
  <si>
    <t>https://drive.google.com/file/d/1NnyVVvHFn5efrT5oFMsKl9n5UP6Ln4k8/view?usp=drivesdk</t>
  </si>
  <si>
    <t>https://drive.google.com/file/d/1BLY4pfvaWebEkg9qNAuIDpA5nkSz0bUX/view?usp=drivesdk</t>
  </si>
  <si>
    <t>https://drive.google.com/drive/folders/1hsa_8IfSFXlJDb2WPHS7mTn9JNzi42SW</t>
  </si>
  <si>
    <t>https://drive.google.com/drive/folders/1Qvg80pm9D8v9HS26Ycda1lqYSXPPPMsW</t>
  </si>
  <si>
    <t>青みっぽいフチにコーラルピンク可愛い♡
他に似てるのないんです！</t>
  </si>
  <si>
    <t>https://drive.google.com/file/d/18ZjGWfe-bBCemRKmo2P-E5J3-RzKhqYq/view?usp=drivesdk</t>
  </si>
  <si>
    <t>https://drive.google.com/file/d/1mN2CH0F7KRG0RQBLg-dbLi_MS5tMlAux/view?usp=drivesdk</t>
  </si>
  <si>
    <t>https://drive.google.com/drive/folders/19DaXE8fQ37QusgEtG9R61CVRLHH-8d6o</t>
  </si>
  <si>
    <t>https://drive.google.com/drive/folders/1TpkcQ_u4tjZ5pDgldIi9k4V2rF6AYhQN</t>
  </si>
  <si>
    <t>ダウナーメイクにぴったり！
強い女になれます💪</t>
  </si>
  <si>
    <t>https://drive.google.com/file/d/1F2hNFLZ74haAJOvALjZpVCynkUOZvMRR/view?usp=drivesdk</t>
  </si>
  <si>
    <t>https://drive.google.com/file/d/1TKjsGruUuWby_zBdRd7H6Xlt6GEzHRTl/view?usp=drivesdk</t>
  </si>
  <si>
    <t>https://drive.google.com/drive/folders/1UzsR1ysA3M1kACJVnDrDPqxCTlGOTZbX</t>
  </si>
  <si>
    <t>https://drive.google.com/drive/folders/1HCyqCHN7lylPS8ibsTQOQ_tl_vhBxnAB</t>
  </si>
  <si>
    <t>https://drive.google.com/file/d/1UdVWHu7_bNMPpLkIUZlYDs7CR4okMnl2/view?usp=drivesdk</t>
  </si>
  <si>
    <t>https://drive.google.com/file/d/1XcvgUYT66MTnT-y74Usd66dDTJK56UwG/view?usp=drivesdk</t>
  </si>
  <si>
    <t>https://drive.google.com/drive/folders/1EKsEYECmqkkTbPxHx9xsxYgvzFQAzEO3</t>
  </si>
  <si>
    <t>https://drive.google.com/drive/folders/1Vl3vloD-xmzSiqb0v01UePb-UxhP6el2</t>
  </si>
  <si>
    <t>https://drive.google.com/file/d/1wi1mBElyyZjOYgGMsfbG5InY1t7PneK-/view?usp=drivesdk</t>
  </si>
  <si>
    <t>https://drive.google.com/file/d/1UqBnjbSNfzmsxF6ZCfn6ZBNriU-KIJXt/view?usp=drivesdk</t>
  </si>
  <si>
    <t>https://drive.google.com/drive/folders/1hlVCFErJ6U8OOlJkE2WaIEdt4AIsfqJX</t>
  </si>
  <si>
    <t>https://drive.google.com/drive/folders/1IfmTh6bY_eKV3bv1JFhmYifKsakNV2U6</t>
  </si>
  <si>
    <t>https://drive.google.com/file/d/13MSFYybLS7G3oQaSk9fB34j-4aGSM8K9/view?usp=drivesdk</t>
  </si>
  <si>
    <t>https://drive.google.com/file/d/1yfxc3MoF7wcdfQfkJ4JvoIo6_VNFT23R/view?usp=drivesdk</t>
  </si>
  <si>
    <t>https://drive.google.com/drive/folders/1_RFSdF_lO7dxlD-I6yWkhNOf93L4ZiEL</t>
  </si>
  <si>
    <t>https://drive.google.com/drive/folders/1CjLktERr9VZ6AfJWocOOEf4-TT5uwdyb</t>
  </si>
  <si>
    <t>https://drive.google.com/file/d/1BtDVutnvbQhP1iEPrn_rEaFiY7l_NRBC/view?usp=drivesdk</t>
  </si>
  <si>
    <t>https://drive.google.com/file/d/1oQTUdpfnSVEEWpeupb_hnDn2HNtGpc3k/view?usp=drivesdk</t>
  </si>
  <si>
    <t>https://drive.google.com/drive/folders/1o9Z-sVmjrHV5WGHz6xcM6NlwcE1PmnxY</t>
  </si>
  <si>
    <t>https://drive.google.com/drive/folders/1iqXEiVL3ccf6UT6ACk02Ohu2zsGNmNGf</t>
  </si>
  <si>
    <t>https://drive.google.com/file/d/1G0uIvGH-uJ2QgIWpGxnYCnn92Yk4nQ7t/view?usp=drivesdk</t>
  </si>
  <si>
    <t>https://drive.google.com/file/d/1yrfZ7KWtgjBUAugM-6tgjPjD3j9TYp5r/view?usp=drivesdk</t>
  </si>
  <si>
    <t>https://drive.google.com/drive/folders/1cJp6Ar6JY-E31d2BsWGc8i3_-RP9n9sN</t>
  </si>
  <si>
    <t>https://drive.google.com/drive/folders/1wk8rfD64CJ9-03IM36hNdMF2cRry5y7V</t>
  </si>
  <si>
    <t>https://drive.google.com/file/d/11l-b1AtsuQERL7g78dBM8MfXndgW2KFy/view?usp=drivesdk</t>
  </si>
  <si>
    <t>https://drive.google.com/file/d/1XC8K98e8_IoPk0O5Nw2AcmhTgDbmKT8D/view?usp=drivesdk</t>
  </si>
  <si>
    <t>https://drive.google.com/drive/folders/1jGhhD91twqT2FSPBwa3m8a5MdKDv9XUZ</t>
  </si>
  <si>
    <t>https://drive.google.com/drive/folders/1So1i2TeobR-6XAk7J3zHJnr7lC6DDaFV</t>
  </si>
  <si>
    <t>https://drive.google.com/file/d/1LMM0Ho_-6X_aYc_RqAI8p_H7bp1HQK0Q/view?usp=drivesdk</t>
  </si>
  <si>
    <t>https://drive.google.com/file/d/1u1ZkhUOLCE-RcZVVyBSK6cs12IuqcKcp/view?usp=drivesdk</t>
  </si>
  <si>
    <t>https://drive.google.com/drive/folders/10-yYX0jmxIQCFLlsZgKS3H-_bRizxAzE</t>
  </si>
  <si>
    <t>https://drive.google.com/drive/folders/18AxLNjKzgGgScVDO5ty99Z0v_FBS_C4a</t>
  </si>
  <si>
    <t>https://drive.google.com/file/d/16TaU3hGS9lrLlQVs-tJ5bMd0fQgMyU7u/view?usp=drivesdk</t>
  </si>
  <si>
    <t>https://drive.google.com/file/d/1gLDQGkQUBoEwiiXgILyaTQ4gEy8N7Xa8/view?usp=drivesdk</t>
  </si>
  <si>
    <t>https://drive.google.com/drive/folders/1_j5sCeYd7tsmZnPXboefL14nRUBFBNja</t>
  </si>
  <si>
    <t>https://drive.google.com/drive/folders/161xTslv9vyjudKAijGTg7yTdLtxiN4H5</t>
  </si>
  <si>
    <t>https://drive.google.com/file/d/14So6y6DcV_5PRJzkEWXu2XYRN-uSQB66/view?usp=drivesdk</t>
  </si>
  <si>
    <t>https://drive.google.com/file/d/1cjGjqEzrZCABvjM7UzNyN11EcMMesB3D/view?usp=drivesdk</t>
  </si>
  <si>
    <t>https://drive.google.com/drive/folders/1A6mOliGDwhzHMDZwlN0oOGr7VhijDhUN</t>
  </si>
  <si>
    <t>https://drive.google.com/drive/folders/1GoEDRTfs8U_onmhgtAKd1Bt93w-IRhA0</t>
  </si>
  <si>
    <t>https://drive.google.com/file/d/1lnwUEEuYhtLitwGsI5T36Y1ZdNGANvxX/view?usp=drivesdk</t>
  </si>
  <si>
    <t>https://drive.google.com/file/d/1Jg79BSAACXT7WSV1tL_zRqCYeG21jSim/view?usp=drivesdk</t>
  </si>
  <si>
    <t>https://drive.google.com/drive/folders/1GkvJTbWvNudfORtW09WP1G47k28wrZ_p</t>
  </si>
  <si>
    <t>https://drive.google.com/drive/folders/1YlsLvGNeeR-ORD18L6K4wVBZdpfMGXCs</t>
  </si>
  <si>
    <t>EC0010</t>
  </si>
  <si>
    <t>abca</t>
  </si>
  <si>
    <t>エバーカラー</t>
  </si>
  <si>
    <t>あまえんぼカカオ</t>
  </si>
  <si>
    <t>https://drive.google.com/file/d/1jnZ8Op9YyHpoFudT-x6VHNUyahl-vZH2/view?usp=drivesdk</t>
  </si>
  <si>
    <t>https://drive.google.com/file/d/1gQYQHtzNXadnRye9M79HCws4hbqzybMb/view?usp=drivesdk</t>
  </si>
  <si>
    <t>https://drive.google.com/drive/folders/1YgRRg13EO0JJRl7DrrHBChP78z2G0tGu</t>
  </si>
  <si>
    <t>https://drive.google.com/drive/folders/1aA_K-meW-5CqFgqKpFm6qd1v8V_hmqEs</t>
  </si>
  <si>
    <t>でっかい黒太フチダメだった人は絶対コレ
ちゃんとフチありだけど小さめ♡</t>
  </si>
  <si>
    <t>odpl</t>
  </si>
  <si>
    <t>おねだりパール</t>
  </si>
  <si>
    <t>https://drive.google.com/file/d/14Usccyf1B5GdH_GkDubogU2r1R5IsgTu/view?usp=drivesdk</t>
  </si>
  <si>
    <t>https://drive.google.com/file/d/1m51U2bN-qFb4ccEBg36hR2-1dQSyDi3b/view?usp=drivesdk</t>
  </si>
  <si>
    <t>https://drive.google.com/drive/folders/1r7pYkmRIrnGkYXzOUh32blUjV-iwWs_G</t>
  </si>
  <si>
    <t>https://drive.google.com/drive/folders/1utZe76qqdf2fsR2SzEp_DPTI4q7fN4g7</t>
  </si>
  <si>
    <t>パールベージュの小さい版！
万人ウケの褒められちゅるん💗</t>
  </si>
  <si>
    <t>jtcl</t>
  </si>
  <si>
    <t>じらしてショコラ</t>
  </si>
  <si>
    <t>https://drive.google.com/file/d/1rdqOgUOBMGcFzWLlyJJiItOC4vH8PfX8/view?usp=drivesdk</t>
  </si>
  <si>
    <t>https://drive.google.com/file/d/1v4OMkTMcHO15uJP_ieSAORV_43qwJCka/view?usp=drivesdk</t>
  </si>
  <si>
    <t>https://drive.google.com/drive/folders/1CefSdZWwsPpIiiXKDGYA3lPX5GzMq_50</t>
  </si>
  <si>
    <t>https://drive.google.com/drive/folders/1oPm1DLssi0l4hAKa9HMLp7Var6tXDj0W</t>
  </si>
  <si>
    <t>じゅわっと暖色カラーあざとい！
着けるだけで優しい瞳になる</t>
  </si>
  <si>
    <t>tkw</t>
  </si>
  <si>
    <t>ときめきホイップ</t>
  </si>
  <si>
    <t>https://drive.google.com/file/d/1Yw9blQMPKNudY9VnZfQbdtg9nA3W6s6g/view?usp=drivesdk</t>
  </si>
  <si>
    <t>https://drive.google.com/file/d/1xKiFzuVkvWK8zymb3u9fQ8PIlUMF9Ihh/view?usp=drivesdk</t>
  </si>
  <si>
    <t>https://drive.google.com/drive/folders/1h3jTLerPqxqm1v4LmGUqlcSZhjiwwqfp</t>
  </si>
  <si>
    <t>https://drive.google.com/drive/folders/1eE8h3j95TvNH2DeiGxlBqpGt1iiSvIWu</t>
  </si>
  <si>
    <t>黒目奥目さん！このベージュいけます♡
なめらかベージュ一生好き</t>
  </si>
  <si>
    <t>nks</t>
  </si>
  <si>
    <t>なまいきシュガー</t>
  </si>
  <si>
    <t>https://drive.google.com/file/d/16ETuGj8j8xzbsnwzDWXfNE8mK3FdlAQ0/view?usp=drivesdk</t>
  </si>
  <si>
    <t>https://drive.google.com/file/d/1CDx7ni43CcTwgq61aaug2CjdG2WtgueY/view?usp=drivesdk</t>
  </si>
  <si>
    <t>https://drive.google.com/drive/folders/1U5ltp8-ITOWtgZI-9PJRQBJH3vixwPYF</t>
  </si>
  <si>
    <t>https://drive.google.com/drive/folders/1hRTIm4oMmIHJoQ6tUIe5G1bBFOnkfUeo</t>
  </si>
  <si>
    <t>青みグレーのちゅるん感たまらん♡
クールにならない寒色です！</t>
  </si>
  <si>
    <t>hjba</t>
  </si>
  <si>
    <t>はじらいベイビー</t>
  </si>
  <si>
    <t>https://drive.google.com/file/d/1A86QiCaF03o7mLsGWHsJ6R3HYP47I20r/view?usp=drivesdk</t>
  </si>
  <si>
    <t>https://drive.google.com/file/d/17mbBezk6q4IduVA2j6pPqT7c5WcS_tn_/view?usp=drivesdk</t>
  </si>
  <si>
    <t>https://drive.google.com/drive/folders/1FZweYo4TWr8k-qanvaj4AGXaRNuay-gw</t>
  </si>
  <si>
    <t>https://drive.google.com/drive/folders/154AOGF0Nm42mptQPCskT4UdeoMTe5ouk</t>
  </si>
  <si>
    <t>黒っぽいジュワ系意外と無い！
濃いめの着色でちゃんと盛れる</t>
  </si>
  <si>
    <t>mwpl</t>
  </si>
  <si>
    <t>まどわせパール</t>
  </si>
  <si>
    <t>https://drive.google.com/file/d/1G3RMqnKN-0TTFJe2i_YaHewsC_MjRU3t/view?usp=drivesdk</t>
  </si>
  <si>
    <t>https://drive.google.com/file/d/1KDmaQ1xOmqsYPjmDRWGcx3W8dmidSLOq/view?usp=drivesdk</t>
  </si>
  <si>
    <t>https://drive.google.com/drive/folders/1bho4JtqAmUeCN6BS2wqIlGDIz5CHc59z</t>
  </si>
  <si>
    <t>https://drive.google.com/drive/folders/1NX8ctDDisf6LB65nYHVarvTn8hi0bDvu</t>
  </si>
  <si>
    <t>ツヤツヤすぎる！ビー玉みたいな目♡
甘すぎないから年齢問わず！</t>
  </si>
  <si>
    <t>ybsr</t>
  </si>
  <si>
    <t>よくばりシロップ</t>
  </si>
  <si>
    <t>https://drive.google.com/file/d/1CJYiv647AmmmrX46NTtf81XbMwyBmHd-/view?usp=drivesdk</t>
  </si>
  <si>
    <t>https://drive.google.com/file/d/1GPOBU24cP6OiS0K3Tv2SdX1UhnQUxirU/view?usp=drivesdk</t>
  </si>
  <si>
    <t>https://drive.google.com/drive/folders/1BsQXP7-sS8tkH60p2nuEyUdwdEX1coSr</t>
  </si>
  <si>
    <t>https://drive.google.com/drive/folders/15CYaouwd8pf_hSQZcjmPtOewC9JtJs0d</t>
  </si>
  <si>
    <t>ナチュラルすぎず派手すぎない♡
ランダムなぽわぽわデザインが光を取り込む！</t>
  </si>
  <si>
    <t>EC0002</t>
  </si>
  <si>
    <t>acbr</t>
  </si>
  <si>
    <t>アプリコットブラウン</t>
  </si>
  <si>
    <t>https://drive.google.com/file/d/1xMrL0cm2Xso0FEfvrmerMBo5HjGmnqwF/view?usp=drivesdk</t>
  </si>
  <si>
    <t>https://drive.google.com/file/d/1DNhxpRaQF1WKg0r-bLjUZi8GwIkma4af/view?usp=drivesdk</t>
  </si>
  <si>
    <t>https://drive.google.com/drive/folders/1V1NdUiDp54Lse8f-Y-pYsf5QY5vK5WMO</t>
  </si>
  <si>
    <t>https://drive.google.com/drive/folders/1lJaRwc38V3c9f572fog1h0-aRA9vXq7b</t>
  </si>
  <si>
    <t>ブラウンフチにキラキラオレンジで
明るい雰囲気になれる⭐️</t>
  </si>
  <si>
    <t>kdkr</t>
  </si>
  <si>
    <t>くぎづけの心</t>
  </si>
  <si>
    <t>https://drive.google.com/file/d/1j-s3RNOXr4SiG-cEUXsEFjexFZiF4jz7/view?usp=drivesdk</t>
  </si>
  <si>
    <t>https://drive.google.com/file/d/1vmHpH0hv1bn8aGdhajtuzCVRkyj4EZlq/view?usp=drivesdk</t>
  </si>
  <si>
    <t>https://drive.google.com/drive/folders/1FqZMd6sqkWfhfS6qUv3ElV63X5fbJdGq</t>
  </si>
  <si>
    <t>https://drive.google.com/drive/folders/1YRv68Ynj_Fi-KyDJY26olbRcaaAdFhCt</t>
  </si>
  <si>
    <t>くすみアッシュなの可愛い♡
カラコン感ないからすっぴんでも◎</t>
  </si>
  <si>
    <t>csck</t>
  </si>
  <si>
    <t>クラシックチーク</t>
  </si>
  <si>
    <t>https://drive.google.com/file/d/18bP87rvM4v2FTi326PHb-obALLjA-eHt/view?usp=drivesdk</t>
  </si>
  <si>
    <t>https://drive.google.com/file/d/1eleMfgtjFFt8-JFFJ6KaKier1jFPtaU-/view?usp=drivesdk</t>
  </si>
  <si>
    <t>https://drive.google.com/drive/folders/1-wB70bKhu2Vo6v0YAVT_WrIzcyYFwhL2</t>
  </si>
  <si>
    <t>https://drive.google.com/drive/folders/1o53OIbXj0mOC2utZJV6UGPgnhtw3Tg6T</t>
  </si>
  <si>
    <t>キラキラピンクで甘さをプラス
地雷にならない爽やかピンク♡</t>
  </si>
  <si>
    <t>clcml</t>
  </si>
  <si>
    <t>クリアキャメル</t>
  </si>
  <si>
    <t>https://drive.google.com/file/d/11CARz7ucxZ7DtdzYUZmosHrdTQvmbQBr/view?usp=drivesdk</t>
  </si>
  <si>
    <t>https://drive.google.com/file/d/1a2_e9EH0mrJPcH79YXa8f4p-ZJMUvyGk/view?usp=drivesdk</t>
  </si>
  <si>
    <t>https://drive.google.com/drive/folders/1dWqW4O88flhv34DtRGQPugwt0G1rrxwJ</t>
  </si>
  <si>
    <t>https://drive.google.com/drive/folders/1yO4Z0DkESSI4dpgUPIuDC00seGiG7jkm</t>
  </si>
  <si>
    <t>隠れた名作カラコンだと思ってます
バズる前に見つけて～！</t>
  </si>
  <si>
    <t>cmbr</t>
  </si>
  <si>
    <t>シャンパンブラウン</t>
  </si>
  <si>
    <t>https://drive.google.com/file/d/1E1qk1T8qV1h-1G2QYhTqpFcRDOcElYzU/view?usp=drivesdk</t>
  </si>
  <si>
    <t>https://drive.google.com/file/d/1gHKT37UhfHG0-X-EDz6oYSlmtUKLK3vH/view?usp=drivesdk</t>
  </si>
  <si>
    <t>https://drive.google.com/drive/folders/16h8QzUOO8T27i6FBQ8gt66jkeroGxFKQ</t>
  </si>
  <si>
    <t>https://drive.google.com/drive/folders/1mVX_21C0w9zTVElAQjeLLC9Vwq4hHj9e</t>
  </si>
  <si>
    <t>くっきりブラウンのフチ感と
中心のキラキラデザインで立体きゅるん</t>
  </si>
  <si>
    <t>smscl</t>
  </si>
  <si>
    <t>スムースコーラル</t>
  </si>
  <si>
    <t>https://drive.google.com/file/d/1MGZCZ9hwa-cINKWY-CAO-265Ze4NU4rf/view?usp=drivesdk</t>
  </si>
  <si>
    <t>https://drive.google.com/file/d/1oJez2nU5tusNonoSLC4BTcIjebVrPb6N/view?usp=drivesdk</t>
  </si>
  <si>
    <t>https://drive.google.com/drive/folders/1NQLTYMIU2ncuk9iqMdNMevWz0jBptSbZ</t>
  </si>
  <si>
    <t>https://drive.google.com/drive/folders/1o93TUgx-3b_sFdRlXWtDO5N6F2xlWabL</t>
  </si>
  <si>
    <t>ふわふわピンクが甘くてかわいい♡
ピンクすぎないのも◎</t>
  </si>
  <si>
    <t>EC0005</t>
  </si>
  <si>
    <t>trm</t>
  </si>
  <si>
    <t>ティアーミューズ</t>
  </si>
  <si>
    <t>https://drive.google.com/file/d/1BfzjIYbDKQ93yUbeH-PWUOzUGJb8wxDt/view?usp=drivesdk</t>
  </si>
  <si>
    <t>https://drive.google.com/file/d/1Dh6q91KHkFozGy5uVz4ONipw3QMC9_hh/view?usp=drivesdk</t>
  </si>
  <si>
    <t>https://drive.google.com/drive/folders/1cYhcjnSxx2dgWNTcy90DUEiq_tK4n34b</t>
  </si>
  <si>
    <t>https://drive.google.com/drive/folders/1Y4ak1UmsPk9JottUZ8ID-3IxXyU54qED</t>
  </si>
  <si>
    <t>ちゅるん系なベージュ！体感小さめです</t>
  </si>
  <si>
    <t>tdm</t>
  </si>
  <si>
    <t>テディモカ</t>
  </si>
  <si>
    <t>https://drive.google.com/file/d/1krQyg_3sSwv04gPp5JsvyaKIYQt5Edbc/view?usp=drive_link</t>
  </si>
  <si>
    <t>https://drive.google.com/file/d/1JUBwPSyheShabLp5yIpnGnP5Pxml8X1H/view?usp=drive_link</t>
  </si>
  <si>
    <t>https://drive.google.com/drive/folders/12UQqhUKY9LFUmXM94QfkQehlYsKx_KsR?usp=drive_link</t>
  </si>
  <si>
    <t>https://drive.google.com/drive/folders/1JRQa5JjBOhysxZN_pRYoAPBjFTWf-YsP?usp=drive_link</t>
  </si>
  <si>
    <t>まじで大人っぽいのにバブくなるから
最強にモテちゃうのでは！</t>
  </si>
  <si>
    <t>https://drive.google.com/file/d/1KEu5dTG3CDp2lmhTh8X_2uqkdbuaAPoP/view?usp=drivesdk</t>
  </si>
  <si>
    <t>https://drive.google.com/file/d/1LU6G0CaEyjoRWKMapkO4_wZ0eyA_wm-B/view?usp=drivesdk</t>
  </si>
  <si>
    <t>https://drive.google.com/drive/folders/1T4bp6oM6-9ssauNsYwzEx1TAMTJCLCg2</t>
  </si>
  <si>
    <t>https://drive.google.com/drive/folders/1n4MCeMFYpFdp3EfQtxqiyXAb8ZruGdMz</t>
  </si>
  <si>
    <t>王道のシンプルブラウンで
ちゅるんなデカ目になれちゃう♡</t>
  </si>
  <si>
    <t>brbk</t>
  </si>
  <si>
    <t>ナチュラルブラック</t>
  </si>
  <si>
    <t>https://drive.google.com/file/d/1Jl0y3UPOhvlIr5sTlzLwNi3uiXnqtYpX/view?usp=drivesdk</t>
  </si>
  <si>
    <t>https://drive.google.com/file/d/13uLvxVHA0fl3NLY39RQvYrYIZrNf2Z1y/view?usp=drivesdk</t>
  </si>
  <si>
    <t>https://drive.google.com/drive/folders/12r9lmtiTqF-D2LQfKf2h3lax9xQD_-th</t>
  </si>
  <si>
    <t>https://drive.google.com/drive/folders/1H99UozLetiDzGfuhRuPjLvp9JwRQ33gJ</t>
  </si>
  <si>
    <t>くりっくりな可愛すぎ小動物っぽ黒コン♡</t>
  </si>
  <si>
    <t>nrmc</t>
  </si>
  <si>
    <t>ナチュラルモカ</t>
  </si>
  <si>
    <t>https://drive.google.com/file/d/143ZC8vO5YNMD1uSN4L0U-TVFZsvj8wJm/view?usp=drivesdk</t>
  </si>
  <si>
    <t>https://drive.google.com/file/d/1gfEZZy0rdIvS-ROFh-X4Zt4_yhsU2zMx/view?usp=drivesdk</t>
  </si>
  <si>
    <t>https://drive.google.com/drive/folders/1UDtbzdhyfXdcHWVCfCTEbCPw77TwAPn4</t>
  </si>
  <si>
    <t>https://drive.google.com/drive/folders/10briwM_rew53JDYWddUfkLDv3K4pBuQe</t>
  </si>
  <si>
    <t>ガチャガチャしない柄感馴染む！
奥目さんも意外と埋もれにくい！</t>
  </si>
  <si>
    <t>plsg</t>
  </si>
  <si>
    <t>パールスノーグレー</t>
  </si>
  <si>
    <t>https://drive.google.com/file/d/1H6Fh3RM5Gfl0qKcWrwSEu8oP8oAvD2QB/view?usp=drivesdk</t>
  </si>
  <si>
    <t>https://drive.google.com/file/d/1EVaF1uXBGP6q-gRp09dWRTrvb94X33al/view?usp=drivesdk</t>
  </si>
  <si>
    <t>https://drive.google.com/drive/folders/1d6rgqi2vYrULJmrPi7p4YsocHIos82L2</t>
  </si>
  <si>
    <t>https://drive.google.com/drive/folders/1Xg5i9mIIsCe_Rxk7X7-4YVy4ytajfKMC</t>
  </si>
  <si>
    <t>黒髪ブルべさんにおすすめ！
儚い印象になれる優しいグレコン</t>
  </si>
  <si>
    <t>prlbg</t>
  </si>
  <si>
    <t>パールベージュ</t>
  </si>
  <si>
    <t>https://drive.google.com/file/d/1p91xlsLEs-3JAlxYQvzbCu70DFnJ67PH/view?usp=drivesdk</t>
  </si>
  <si>
    <t>https://drive.google.com/file/d/1YPgRrIKKbLxH0iohuZWfR-0igF6DEsI2/view?usp=drivesdk</t>
  </si>
  <si>
    <t>https://drive.google.com/drive/folders/1_wpt08C8-AtIRCV9VbVgEsQxKoiZaKcN</t>
  </si>
  <si>
    <t>https://drive.google.com/drive/folders/1gjH3hchHXUZ9c2ARbmMVCsflMFjf0iwF</t>
  </si>
  <si>
    <t>毎日使えるちゅるんと大人気レンズ♡
シリコーンレンズなのも嬉しい♪</t>
  </si>
  <si>
    <t>hbko</t>
  </si>
  <si>
    <t>ひとめぼれの恋</t>
  </si>
  <si>
    <t>https://drive.google.com/file/d/1cbYOakedzPQeQyxv3rpSnw_gvEt8nRGN/view?usp=drivesdk</t>
  </si>
  <si>
    <t>https://drive.google.com/file/d/1Tsdq2MHEuoolAeIzPepdU8rvbypXx5jw/view?usp=drivesdk</t>
  </si>
  <si>
    <t>https://drive.google.com/drive/folders/1hvuidjAgvbGfnl0R8K-9wTwsr7OUcLVW</t>
  </si>
  <si>
    <t>https://drive.google.com/drive/folders/1UV83iFigHMduhUES05H3OFvHRMnOtXPd</t>
  </si>
  <si>
    <t>ほんのりピンクでぷるんっと愛されアイに</t>
  </si>
  <si>
    <t>brma</t>
  </si>
  <si>
    <t>ブラウンマリアージュ</t>
  </si>
  <si>
    <t>https://drive.google.com/file/d/127V7MXE6LbArPKSbAHQ6PZjpnFkBgPoF/view?usp=drivesdk</t>
  </si>
  <si>
    <t>https://drive.google.com/file/d/1CMIyZVzudvWtMeb1QSaOg-N9EGee5VMv/view?usp=drivesdk</t>
  </si>
  <si>
    <t>https://drive.google.com/drive/folders/10lRazcmKhA5jMRTp3nHm2zK8zJHg42PQ</t>
  </si>
  <si>
    <t>https://drive.google.com/drive/folders/1oyS61w6f6AMtBUYySkMYG0jYvoUh3tcv</t>
  </si>
  <si>
    <t>暗めブラウンにキラキラ柄で
ナチュラル美人顔の完成♡</t>
  </si>
  <si>
    <t>mkbn</t>
  </si>
  <si>
    <t>ミルクブラウニー</t>
  </si>
  <si>
    <t>https://drive.google.com/file/d/1qIQMauandCgn9CUljcKwNGJ_s_2UML0G/view?usp=drive_link</t>
  </si>
  <si>
    <t>https://drive.google.com/file/d/1pLEZo-29lUuQm2MoMIUzFMub_0ITyz8C/view?usp=drive_link</t>
  </si>
  <si>
    <t>https://drive.google.com/drive/folders/1yr9rI_pAOHy_xZ1LWHBhASK5AlzMcND2?usp=drive_link</t>
  </si>
  <si>
    <t>https://drive.google.com/drive/folders/1-giq3BWjWoLuHuur9wLtswgl_rTQjHnX?usp=drive_link</t>
  </si>
  <si>
    <t>回っても変に見えない水光！
スタッフ一目惚れで即買いしました♡</t>
  </si>
  <si>
    <t>rsm</t>
  </si>
  <si>
    <t>ローズミューズ</t>
  </si>
  <si>
    <t>https://drive.google.com/file/d/1cPbwGKk8eEcajFEsiRMbNCwul_wGekKC/view?usp=drivesdk</t>
  </si>
  <si>
    <t>https://drive.google.com/file/d/1iRSfDzT7TNKQisuwB9N558JcucbAOS5L/view?usp=drivesdk</t>
  </si>
  <si>
    <t>https://drive.google.com/drive/folders/138WBbR_ARfPIls60jEt-5qhkVqZ2YBl8</t>
  </si>
  <si>
    <t>https://drive.google.com/drive/folders/1zTa16aMPXKO_909JoaJNykxasKKrB-g_</t>
  </si>
  <si>
    <t>ピンクの主張はそこまで強くなくて、
透明感たっぷりにあざとい瞳になれる♡</t>
  </si>
  <si>
    <t>EC0011</t>
  </si>
  <si>
    <t>https://drive.google.com/file/d/1P0vmH1-Uy77k2_p52CG7pBqHtBrO9jCu/view?usp=drivesdk</t>
  </si>
  <si>
    <t>https://drive.google.com/file/d/1B20MQgGn-cPn2THastWir1P0cAKScfDa/view?usp=drivesdk</t>
  </si>
  <si>
    <t>https://drive.google.com/drive/folders/1fMPnA_QtDe1tNPaGKTYKV7yLQozMlali</t>
  </si>
  <si>
    <t>https://drive.google.com/drive/folders/1Sq4Dkjzs7hnt8xqAfnJWzT4R_6KIGqHq</t>
  </si>
  <si>
    <t>毎日くりっとデカ目に♡
オレンジブラウンで顔周り明るくなる✨️</t>
  </si>
  <si>
    <t>spr</t>
  </si>
  <si>
    <t>シロップリング</t>
  </si>
  <si>
    <t>https://drive.google.com/file/d/1sIsQ1CoQPbzdp491iTl62HNYLtMhCGJB/view?usp=drivesdk</t>
  </si>
  <si>
    <t>https://drive.google.com/file/d/1Wg6khJSjpO1Ai8yMUppAT8MAv8HSbC3Q/view?usp=drivesdk</t>
  </si>
  <si>
    <t>https://drive.google.com/drive/folders/1VYSZTGNQRt4Fh3TZRVwBu6D_1cBf77QU</t>
  </si>
  <si>
    <t>https://drive.google.com/drive/folders/1gLbbSa3RXGDezQGCrkKEx7FTUCPrWkoL</t>
  </si>
  <si>
    <t>甘くて溶けちゃいそうな白みベージュ♡</t>
  </si>
  <si>
    <t>https://drive.google.com/file/d/129tntGiSYsl57IfktvL62DNV65nmqNLJ/view?usp=drivesdk</t>
  </si>
  <si>
    <t>https://drive.google.com/file/d/1-qi0v71mcZ7JvT1DDNmEIv7n8nTZCmJm/view?usp=drivesdk</t>
  </si>
  <si>
    <t>https://drive.google.com/drive/folders/1cpNZ3eXpiXsmnMrg2kb6CO5yOOJ-FnQz</t>
  </si>
  <si>
    <t>https://drive.google.com/drive/folders/10apBPhxPQLQXmYKDhT5g-hbQxeH7MtNt</t>
  </si>
  <si>
    <t>https://drive.google.com/file/d/1vQnKdxjWoioQkKC1D6NZJcJy2VobaIH1/view?usp=drivesdk</t>
  </si>
  <si>
    <t>https://drive.google.com/file/d/1uVr2H48tgfkqtA3vtYxVT4OgUn2XI6gG/view?usp=drivesdk</t>
  </si>
  <si>
    <t>https://drive.google.com/drive/folders/1x1z0wtO1fVVgg4L8kV58CAvBeWYNpqE0</t>
  </si>
  <si>
    <t>https://drive.google.com/drive/folders/1OpfQ0J3LHWcJbdPGvhvizkMl2Y8tY-eP</t>
  </si>
  <si>
    <t>https://drive.google.com/file/d/1ADFzI9D7rzmKwNayXPzYuG1UrZGDBLx8/view?usp=drivesdk</t>
  </si>
  <si>
    <t>https://drive.google.com/file/d/1IvNKu3WTNnukQthYdOlozOS5z1moq_ir/view?usp=drivesdk</t>
  </si>
  <si>
    <t>https://drive.google.com/drive/folders/18jm423B7U3gyY4Gk30D5GT0U5V3faxSW</t>
  </si>
  <si>
    <t>https://drive.google.com/drive/folders/1UWWxkUufX7eK6E495yZxbK_9lRMBTbwU</t>
  </si>
  <si>
    <t>https://drive.google.com/file/d/1Zy__Nm7YUPMvcMUR2_f1F1EpBtCpBVNr/view?usp=drivesdk</t>
  </si>
  <si>
    <t>https://drive.google.com/file/d/1x5vrjy5dgMH4OuCbdp-bhkWI8ioYxvDn/view?usp=drivesdk</t>
  </si>
  <si>
    <t>https://drive.google.com/drive/folders/1HENZJWdNAwwp0i07y81eG35EvEjJZdYs</t>
  </si>
  <si>
    <t>https://drive.google.com/drive/folders/1OCVg3VrEpdCUElJx40wX4c55lLzudBX6</t>
  </si>
  <si>
    <t>prmr</t>
  </si>
  <si>
    <t>ピュアマカロン</t>
  </si>
  <si>
    <t>https://drive.google.com/file/d/1M9e-66HuYKr4SCu86eeIGddCFm2HfGwQ/view?usp=drivesdk</t>
  </si>
  <si>
    <t>https://drive.google.com/file/d/1UYh7BwKw9FNElEVAM2CanBPZCKTeAUU2/view?usp=drivesdk</t>
  </si>
  <si>
    <t>https://drive.google.com/drive/folders/18l5Lgu5Ce4LBUHPUNCfKWE2eahalQ-S3</t>
  </si>
  <si>
    <t>https://drive.google.com/drive/folders/1fSUCzsa6RmkO1gxZxAuNtUwzuD5hECN5</t>
  </si>
  <si>
    <t>桜みたいな優しいピンク♡
糖度高めで推せる～</t>
  </si>
  <si>
    <t>bbdp</t>
  </si>
  <si>
    <t>ベイビードロップ</t>
  </si>
  <si>
    <t>https://drive.google.com/file/d/1278v2140uhwArEra6Hdhko_IrfJmsP1t/view?usp=drivesdk</t>
  </si>
  <si>
    <t>https://drive.google.com/file/d/1pZjphsLNu_AzDuy6Mf0KwrO-e_Bi0WQ4/view?usp=drivesdk</t>
  </si>
  <si>
    <t>https://drive.google.com/drive/folders/1spq_d_PGzhAbtugFspzUI2G2Z8n5Pxpt</t>
  </si>
  <si>
    <t>https://drive.google.com/drive/folders/1kfvHS8kfKaeBZ7qO4bRf0EgNQj25J9bn</t>
  </si>
  <si>
    <t>青み黒コンの水光珍しい！
重めに見えないのも嬉しい♪</t>
  </si>
  <si>
    <t>CHM0001</t>
  </si>
  <si>
    <t>esb</t>
  </si>
  <si>
    <t>チューズミー</t>
  </si>
  <si>
    <t>エッセンスベージュ</t>
  </si>
  <si>
    <t>https://drive.google.com/file/d/1H0kzRFUlPOyLN0DWjAtt5R0kFEsvsbqY/view?usp=drivesdk</t>
  </si>
  <si>
    <t>https://drive.google.com/file/d/1kjwewOOpJ3hg0GV9RHiHlr2IQpCCEbOp/view?usp=drivesdk</t>
  </si>
  <si>
    <t>https://drive.google.com/drive/folders/1owNHc8J-3TIjWgdG-tOQjzPZG8KXicAp</t>
  </si>
  <si>
    <t>https://drive.google.com/drive/folders/13rEdvOyh0GvZuTBXzcaNtpQINbLVbhCz</t>
  </si>
  <si>
    <t>派手すぎないけどしっかりベージュ！
黒目でもトーンアップ完了👍️</t>
  </si>
  <si>
    <t>glsb</t>
  </si>
  <si>
    <t>グロスブラウン</t>
  </si>
  <si>
    <t>https://drive.google.com/file/d/1a9Tr9XKYbcqvQ_IOziniyzkb7RRXVksf/view?usp=drivesdk</t>
  </si>
  <si>
    <t>https://drive.google.com/file/d/1uWyzpwgHdPCRVFgtAwsgravHHTspmxIu/view?usp=drivesdk</t>
  </si>
  <si>
    <t>https://drive.google.com/drive/folders/1fmX0GGDoADiRiAIIwQiTffIngQeMCbOw</t>
  </si>
  <si>
    <t>https://drive.google.com/drive/folders/1pjgG2fA2rM90MX6qu2c-T973xQUppd3X</t>
  </si>
  <si>
    <t>イエベ大優勝水光べージュ！
明るい茶目になる✨️</t>
  </si>
  <si>
    <t>sfbr</t>
  </si>
  <si>
    <t>シフォンブラウン</t>
  </si>
  <si>
    <t>https://drive.google.com/file/d/1n73a8Gdaps9pDrr1PxK36_e_33Q363yJ/view?usp=drivesdk</t>
  </si>
  <si>
    <t>https://drive.google.com/file/d/18whUjRV3h1rYasFUQRLQG5Vy19OmVVMy/view?usp=drivesdk</t>
  </si>
  <si>
    <t>https://drive.google.com/drive/folders/1KBlqg1zS2eSrHQaCkbdr3AikuJtbFDtw</t>
  </si>
  <si>
    <t>https://drive.google.com/drive/folders/1tFqQ1_9DxlG2Pe3phW5JOU_YTOYXGhxN</t>
  </si>
  <si>
    <t>透け感がかわいすぎるカラコン♡
クリアなカラーでつやつやな目に！</t>
  </si>
  <si>
    <t>CHM0002</t>
  </si>
  <si>
    <t>sgge</t>
  </si>
  <si>
    <t>シュガーグレージュ</t>
  </si>
  <si>
    <t>https://drive.google.com/file/d/10AiQxinSi4VjJ99xLPNmRs1P7qZQEVg9/view?usp=drivesdk</t>
  </si>
  <si>
    <t>https://drive.google.com/file/d/18fsuA-vwXNvMoV3EuSsasvp6lWrAgrn9/view?usp=drivesdk</t>
  </si>
  <si>
    <t>https://drive.google.com/drive/folders/1nIUvk3LyACjXAZ7qwgotOztBGdlhOyC5</t>
  </si>
  <si>
    <t>https://drive.google.com/drive/folders/1e6y7MCncavGxz7A8uQqVZyUWj3gHX8EK</t>
  </si>
  <si>
    <t>ブルーライトカット</t>
  </si>
  <si>
    <t>オリーブっぽいグレーが
ナチュラルに目に溶け込む♡</t>
  </si>
  <si>
    <t>smg</t>
  </si>
  <si>
    <t>セラムグレー</t>
  </si>
  <si>
    <t>https://drive.google.com/file/d/1yJ7EVIUS7A1bhBkMTHu8jsDJW5FDZHj1/view?usp=drivesdk</t>
  </si>
  <si>
    <t>https://drive.google.com/file/d/1d9ppUvnfB9-DlBwib4K-IJf8C6rVjzpg/view?usp=drivesdk</t>
  </si>
  <si>
    <t>https://drive.google.com/drive/folders/1bfq5mwo4DMhcpLuqArwTxYqn5y6TozA4</t>
  </si>
  <si>
    <t>https://drive.google.com/drive/folders/1s0XYUQqJB-M89gZQ9IvbjLAD74kBVBTJ</t>
  </si>
  <si>
    <t>透明感えぐすぎ青みグレー！
ちゅるんとフチも可愛い♡</t>
  </si>
  <si>
    <t>cobr</t>
  </si>
  <si>
    <t>チョコブラウン</t>
  </si>
  <si>
    <t>https://drive.google.com/file/d/1d8L6vbKVeCnkmZCVVWPyOMWAntzreyIs/view?usp=drivesdk</t>
  </si>
  <si>
    <t>https://drive.google.com/file/d/1GN-5RZjH3xYQUDDxnpYtQDtOLdY6f2PO/view?usp=drivesdk</t>
  </si>
  <si>
    <t>https://drive.google.com/drive/folders/1LX_lQWJG60WgQJ4aCafgSgC9h-zzDeOj</t>
  </si>
  <si>
    <t>https://drive.google.com/drive/folders/1nJhqzVr2kjXPFMvdjjZsnAr1B28v0EM-</t>
  </si>
  <si>
    <t>うるうるのモテフェイスになれる💗</t>
  </si>
  <si>
    <t>teol</t>
  </si>
  <si>
    <t>ティアーオリーブ</t>
  </si>
  <si>
    <t>https://drive.google.com/file/d/1dODZbZwdfFagQRhvHXac1OMox8FVe9-z/view?usp=drivesdk</t>
  </si>
  <si>
    <t>https://drive.google.com/file/d/1cxK0HPYzG2ZUgcU447bGpDEQickVou6h/view?usp=drivesdk</t>
  </si>
  <si>
    <t>https://drive.google.com/drive/folders/1YlI7oCmtiwB5fAfB9L2C31db_GBkqDco</t>
  </si>
  <si>
    <t>https://drive.google.com/drive/folders/1OP1hGJC9V0lTFkNdMfMi8w-9MsFgSZ20</t>
  </si>
  <si>
    <t>うるうる水光オリーブカラコン！
回っても気になりにくい✨️</t>
  </si>
  <si>
    <t>hnbg</t>
  </si>
  <si>
    <t>ハニーベージュ</t>
  </si>
  <si>
    <t>https://drive.google.com/file/d/1gU12C5QeZVMYG3HivZJOJ7yd6Rfwgayq/view?usp=drivesdk</t>
  </si>
  <si>
    <t>https://drive.google.com/file/d/1cLFe-j56gZHEkvmyH_Dgao228IhvvqCs/view?usp=drivesdk</t>
  </si>
  <si>
    <t>https://drive.google.com/drive/folders/1gIQ69xX1L4JclQq4Z4m1LJlTyVhnXZfR</t>
  </si>
  <si>
    <t>https://drive.google.com/drive/folders/1gWhsxBrX3DxAwAXLw4n7gKHopVWLsRSH</t>
  </si>
  <si>
    <t>目が儚くじゅわっと溶ける。。。
淡色女子絶対好きなやつ♡</t>
  </si>
  <si>
    <t>pchbr</t>
  </si>
  <si>
    <t>ピーチブラウン</t>
  </si>
  <si>
    <t>https://drive.google.com/file/d/1AhBuOrLA9qm_bAHwQP9ptSPtOHNuo92R/view?usp=drivesdk</t>
  </si>
  <si>
    <t>https://drive.google.com/file/d/1o_JN2TdfOKLoLwGJKFKqw4aWZL4i03R6/view?usp=drivesdk</t>
  </si>
  <si>
    <t>https://drive.google.com/drive/folders/1oYMyRx0HZ7GT7JmeyzS1eUfYP6XlP_tz</t>
  </si>
  <si>
    <t>https://drive.google.com/drive/folders/1gAhFeO1xetoBy3CI0C_jLcYwozcGRl7E</t>
  </si>
  <si>
    <t>じゅわっと溶け込む
ピンクブラウンが可愛すぎる💗</t>
  </si>
  <si>
    <t>pv</t>
  </si>
  <si>
    <t>ピュアベール</t>
  </si>
  <si>
    <t>https://drive.google.com/file/d/1AwjM4kh8QZUWulwBIEnR_HEuztfQj-3r/view?usp=drivesdk</t>
  </si>
  <si>
    <t>https://drive.google.com/file/d/1OD9Gnj3t8zwyBl3dFLZ4qtKQv66ZoS_n/view?usp=drivesdk</t>
  </si>
  <si>
    <t>https://drive.google.com/drive/folders/1-80OtVYnPIjpRHxrdSZ0i86jXqBAMEM1</t>
  </si>
  <si>
    <t>https://drive.google.com/drive/folders/1JioVf_NyP3PXQ_-L_egg88ZPRDuzy3ce</t>
  </si>
  <si>
    <t>光の反射みたいなキラキラな目になる！
さり気ないからデートにも♡</t>
  </si>
  <si>
    <t>bybr</t>
  </si>
  <si>
    <t>ベイビーブラウン</t>
  </si>
  <si>
    <t>https://drive.google.com/file/d/1Cjc0yNDziWF2ol2MX_bBWW_YM2e0FzpX/view?usp=drivesdk</t>
  </si>
  <si>
    <t>https://drive.google.com/file/d/1f8S9caOwKA41UECU6CYF2fu1Lb68GWwX/view?usp=drivesdk</t>
  </si>
  <si>
    <t>https://drive.google.com/drive/folders/1OPM5izv2b7Zw8TK_GIgsumIYBLcmj1Y2</t>
  </si>
  <si>
    <t>https://drive.google.com/drive/folders/16RVxAe3y3HWbyO9Z_UMKuTyosWrNdabQ</t>
  </si>
  <si>
    <t>じゅわっとナチュラルカラコン！
学校や会社にも◎</t>
  </si>
  <si>
    <t>wpby</t>
  </si>
  <si>
    <t>ホイップベリー</t>
  </si>
  <si>
    <t>モイスト,UVカット,10,ブルーライトカット</t>
  </si>
  <si>
    <t>https://drive.google.com/file/d/1haglY094_xBEPCrcvj8pzhtt7br4Rg9l/view?usp=drivesdk</t>
  </si>
  <si>
    <t>https://drive.google.com/file/d/11tcw6YS0xGICB8MsIzN_qK69CuJP5h1r/view?usp=drivesdk</t>
  </si>
  <si>
    <t>https://drive.google.com/drive/folders/1ZYmURdyK49jWJpzb8yp_Nukf2ydSUjO3</t>
  </si>
  <si>
    <t>https://drive.google.com/drive/folders/1MLcKTcoMokvEYGFKNR8m4yq4ubQ00M0v</t>
  </si>
  <si>
    <t>白っぽピンクがふわじゅわ溶ける、
お砂糖みたいな甘さたまらん♡</t>
  </si>
  <si>
    <t>mrla</t>
  </si>
  <si>
    <t>マロンラテ</t>
  </si>
  <si>
    <t>https://drive.google.com/file/d/18OkYJBvLomFl7L6WQl_iD_6bgjagVhQy/view?usp=drivesdk</t>
  </si>
  <si>
    <t>https://drive.google.com/file/d/1ubHCs-mtzPhhk7aSr95vzqTiXb580HTU/view?usp=drivesdk</t>
  </si>
  <si>
    <t>https://drive.google.com/drive/folders/1rsk0NWtkNUvUkv8RnAXAYV1L3JrXyUMv</t>
  </si>
  <si>
    <t>https://drive.google.com/drive/folders/1vCCTLXy4tSS-YFFs3duWA405Nr3wUCBe</t>
  </si>
  <si>
    <t>ブルーライトカットしてくれるから
オフィスカラコンに最適♡</t>
  </si>
  <si>
    <t>mkci</t>
  </si>
  <si>
    <t>ミルキーチャイ</t>
  </si>
  <si>
    <t>https://drive.google.com/file/d/161J681WEY9gFPupuIRJ42JYA0CvAk2Nk/view?usp=drivesdk</t>
  </si>
  <si>
    <t>https://drive.google.com/file/d/1RHVrEbw9m8c640NW8TfTYqFQnAHkGkMH/view?usp=drivesdk</t>
  </si>
  <si>
    <t>https://drive.google.com/drive/folders/1tYCN3GrmL6W6Kf_UF5OOsu9GbmOWWVc4</t>
  </si>
  <si>
    <t>https://drive.google.com/drive/folders/13jIqbtnigX9_I8yPdQhg2t-CFuuJ3G41</t>
  </si>
  <si>
    <t>ナチュラルにちゅるっと盛れて、
白目も綺麗に見えて透明感抜群✨️</t>
  </si>
  <si>
    <t>mdgg</t>
  </si>
  <si>
    <t>ムードグレージュ</t>
  </si>
  <si>
    <t>https://drive.google.com/file/d/1UFuWEWNUeUM-nMtfUawFZ0J5_9nyPjwP/view?usp=drivesdk</t>
  </si>
  <si>
    <t>https://drive.google.com/file/d/1KOgEerJtWcCkKLAp5073EkePv84QvNlZ/view?usp=drivesdk</t>
  </si>
  <si>
    <t>https://drive.google.com/drive/folders/1_lQok5pQ3DmSVf2EcKokeu7sOgqMj7Bm</t>
  </si>
  <si>
    <t>https://drive.google.com/drive/folders/1g8b0bD3yvc0_mFFoc1jGsglxDpW25TAL</t>
  </si>
  <si>
    <t>透明感たっぷりなまろやかグレージュ</t>
  </si>
  <si>
    <t>mlco</t>
  </si>
  <si>
    <t>メルティーココア</t>
  </si>
  <si>
    <t>https://drive.google.com/file/d/1OZajeLH7FkIRHrrZ2Sa3eT9dFGRlePWg/view?usp=drivesdk</t>
  </si>
  <si>
    <t>https://drive.google.com/file/d/18XcBPPm0EuO7sAdf25gmjiCcEpOduaeU/view?usp=drivesdk</t>
  </si>
  <si>
    <t>https://drive.google.com/drive/folders/1pYyAuRc492MSEBKzcJhE-6NbD2OaMZ93</t>
  </si>
  <si>
    <t>https://drive.google.com/drive/folders/1G_HBeB_wQXeErymSlOlPuPlE_BJk9P7T</t>
  </si>
  <si>
    <t>子犬みたいにうるツヤでキュートな瞳に🐾</t>
  </si>
  <si>
    <t>mosbr</t>
  </si>
  <si>
    <t>モイストブラウン</t>
  </si>
  <si>
    <t>https://drive.google.com/file/d/1xnzA5gfNl3DtlCHfPMkYfEarzs5yGAiz/view?usp=drivesdk</t>
  </si>
  <si>
    <t>https://drive.google.com/file/d/1HTq8xGOzj40m3esf2skbCVI3EBLCu_22/view?usp=drivesdk</t>
  </si>
  <si>
    <t>https://drive.google.com/drive/folders/13e_uZsORBfrGHmOTiiTNbK_6usOaHjVB</t>
  </si>
  <si>
    <t>https://drive.google.com/drive/folders/1BPPSsVIvPBaCHl_n4M0iNovcZGYtwcn9</t>
  </si>
  <si>
    <t>ちゅるんとうるむ、盛りすぎないかわいさ♡</t>
  </si>
  <si>
    <t>llbe</t>
  </si>
  <si>
    <t>リリーベージュ</t>
  </si>
  <si>
    <t>https://drive.google.com/file/d/10mfeeUQQ4GD7DCznCgBV89Ak_Xsg9_rm/view?usp=drivesdk</t>
  </si>
  <si>
    <t>https://drive.google.com/file/d/1KUkr55cLgw6v2yowx8tArz1gH1Kt6yCm/view?usp=drivesdk</t>
  </si>
  <si>
    <t>https://drive.google.com/drive/folders/107X4W09X4JaSF8QGXn6DNJK57SUbX4__</t>
  </si>
  <si>
    <t>https://drive.google.com/drive/folders/1eHDgwNdagBnaLeAKrfZJXYRuZliTEaX6</t>
  </si>
  <si>
    <t>ふわっと優しいじゅわフチが癖になる！
1度着けたらやみつきですっ</t>
  </si>
  <si>
    <t>CHM0004</t>
  </si>
  <si>
    <t>https://drive.google.com/file/d/1LYXsDC057V-dvpds-bOAvKa2MbkQa9Pm/view?usp=drivesdk</t>
  </si>
  <si>
    <t>https://drive.google.com/file/d/1mSKmvIVAPeqULXL6lf_iD9Kid3lItyyx/view?usp=drivesdk</t>
  </si>
  <si>
    <t>https://drive.google.com/drive/folders/19d3_sAJTwEgLygxGokMg0JGVLa_mM7dP</t>
  </si>
  <si>
    <t>https://drive.google.com/drive/folders/1PTIgrXk2fMCa8Iaj6_p5nL3cwBj8gbsp</t>
  </si>
  <si>
    <t>https://drive.google.com/file/d/1dEufAnJ187osqPYUvOtDdgCzExOaNOdB/view?usp=drivesdk</t>
  </si>
  <si>
    <t>https://drive.google.com/file/d/1pYCMcF4d61PLzoZPWssY0JHf3-1Ai8ov/view?usp=drivesdk</t>
  </si>
  <si>
    <t>https://drive.google.com/drive/folders/1m_26zIwxOkK9YnOVZwiillySySFQgb3M</t>
  </si>
  <si>
    <t>https://drive.google.com/drive/folders/16Wf46SBvF_p-AcpUQGMcUQdIESv1-b_e</t>
  </si>
  <si>
    <t>https://drive.google.com/file/d/1oEUXNaJlrBJDxSTuSEPsBebtf2tRC6jW/view?usp=drivesdk</t>
  </si>
  <si>
    <t>https://drive.google.com/file/d/1S1T5_vBigz1dWJ673nnepnVWZBrcotTe/view?usp=drivesdk</t>
  </si>
  <si>
    <t>https://drive.google.com/drive/folders/1Dnemtyiz-Y1xNZx13FZAMf1ZBJw42yxK</t>
  </si>
  <si>
    <t>https://drive.google.com/drive/folders/1NbPDXth7VJVr9UAmY4cIYSo0jz8jXma4</t>
  </si>
  <si>
    <t>https://drive.google.com/file/d/1jDOYuxXMXNp03fUKXmGhObKaCZdNHB4T/view?usp=drivesdk</t>
  </si>
  <si>
    <t>https://drive.google.com/file/d/17SAvN6mBnYAgAuV5UiseUa3065NbLp3k/view?usp=drivesdk</t>
  </si>
  <si>
    <t>https://drive.google.com/drive/folders/10dtXZS_kQJQHM-fd_EJw29IsxkVlCOob</t>
  </si>
  <si>
    <t>https://drive.google.com/drive/folders/1lBsNDC8JJSksSi8lJTy7mreBWTNxf7xc</t>
  </si>
  <si>
    <t>mtgg</t>
  </si>
  <si>
    <t>ミューテッドグレージュ</t>
  </si>
  <si>
    <t>https://drive.google.com/file/d/15yQMGjrvgp3fD3oTum5MKY9uEsvJ1jSU/view?usp=drivesdk</t>
  </si>
  <si>
    <t>https://drive.google.com/file/d/1lKPHxwNAp53nYCKeQtvWo1oc9UNOi6Fe/view?usp=drivesdk</t>
  </si>
  <si>
    <t>https://drive.google.com/drive/folders/1xOO88kX28PE6FsWyJgguR3RD2gf71d89</t>
  </si>
  <si>
    <t>https://drive.google.com/drive/folders/13EwXyFh0tkVQBdkxglhqhWVgp6qlzH9Q</t>
  </si>
  <si>
    <t>ブルべさんにおすすめ💙
マンスリー限定くすみグレージュ</t>
  </si>
  <si>
    <t>mlcm</t>
  </si>
  <si>
    <t>メロウキャメル</t>
  </si>
  <si>
    <t>https://drive.google.com/file/d/1RV5i-kPWfGHZIl8iURTRzt0IJ4rpw3Ml/view?usp=drivesdk</t>
  </si>
  <si>
    <t>https://drive.google.com/file/d/1w0j6G9JG99wTcNDkUr4N8yyst31hx3sH/view?usp=drivesdk</t>
  </si>
  <si>
    <t>https://drive.google.com/drive/folders/1qnbSglNOoPswMTAzDFGZG6RaTv1vEHIw</t>
  </si>
  <si>
    <t>https://drive.google.com/drive/folders/1Hzlwx2MPy8eMgDxkaZKQIb3J3JJm9fjt</t>
  </si>
  <si>
    <t>茶目になれるカラコン、、！
ふんわりやわらかいデザインがてかわいい♡</t>
  </si>
  <si>
    <t>https://drive.google.com/file/d/1pld9uMmkWQiAypGBTPcCUzFCHbB_B5Xk/view?usp=drivesdk</t>
  </si>
  <si>
    <t>https://drive.google.com/file/d/17vVtQO5DqIiB2SQg9AScsyV4ArHnkQah/view?usp=drivesdk</t>
  </si>
  <si>
    <t>https://drive.google.com/drive/folders/1s3Rw3UlgvW9ClbRISqcXhQLNhrwWV9C2</t>
  </si>
  <si>
    <t>https://drive.google.com/drive/folders/1LCyQaMq8DVWDjLmBZURQLl0b7dcVTepS</t>
  </si>
  <si>
    <t>LR0003</t>
  </si>
  <si>
    <t>icgb</t>
  </si>
  <si>
    <t>ラルム</t>
  </si>
  <si>
    <t>アイスグレーブラウン</t>
  </si>
  <si>
    <t>https://drive.google.com/file/d/1RSwDbFt4aXwnJFCg52QJmu5Bcr_qGvPc/view?usp=drivesdk</t>
  </si>
  <si>
    <t>https://drive.google.com/file/d/1iY3iOY70m3Uex3WbRJhQISY_C8oAHASa/view?usp=drivesdk</t>
  </si>
  <si>
    <t>https://drive.google.com/drive/folders/1uLJRxMG9v5YH89wTSeyK67tvr8HqYFvE</t>
  </si>
  <si>
    <t>https://drive.google.com/drive/folders/1BqgAfvzOkZ2rRi5eQHhVd_cKMrx3Z9-T</t>
  </si>
  <si>
    <t>珍しい色の組み合わせ！
うるちゅるになる涙目カラコン♡</t>
  </si>
  <si>
    <t>snbl</t>
  </si>
  <si>
    <t>スノーブルー</t>
  </si>
  <si>
    <t>https://drive.google.com/file/d/13ulp5Bm5ZaAKlDyyyoD9c0WomXB39HKv/view?usp=drivesdk</t>
  </si>
  <si>
    <t>https://drive.google.com/file/d/1YOZHhXFSJKGFNhgooeIFSEQU7AGzxqt1/view?usp=drivesdk</t>
  </si>
  <si>
    <t>https://drive.google.com/drive/folders/1EjlMC0_soGM72kkpbrlMd3j22zKbv2-M</t>
  </si>
  <si>
    <t>https://drive.google.com/drive/folders/1u5Zkxniv11bPclHhiMAxjOK0VHs5oO1T</t>
  </si>
  <si>
    <t>ビー玉みたいな青コン♡
発色は落ちついてて大きいけど使いやすい！</t>
  </si>
  <si>
    <t>prrg</t>
  </si>
  <si>
    <t>ピュールリング</t>
  </si>
  <si>
    <t>https://drive.google.com/file/d/118IXZVkaI9yKa51JyLdVQRMhJ2aB5LBa/view?usp=drivesdk</t>
  </si>
  <si>
    <t>https://drive.google.com/file/d/194_ZNuTdzItk7JsFVMs9IWSe2HV3NCYV/view?usp=drivesdk</t>
  </si>
  <si>
    <t>https://drive.google.com/drive/folders/1AiuTdhKB_cybt5WHDgxz_ueS0k5U9Sax</t>
  </si>
  <si>
    <t>https://drive.google.com/drive/folders/1EQCE5ZHQ7z2u5Mgy8X23K4lgaEAGpNJy</t>
  </si>
  <si>
    <t>ナチュラルだけどしっかり盛れるし
シリコン素材だから付け心地も最高</t>
  </si>
  <si>
    <t>LR0002</t>
  </si>
  <si>
    <t>crbg</t>
  </si>
  <si>
    <t>クリスタルベージュ</t>
  </si>
  <si>
    <t>https://drive.google.com/file/d/1jQLf5MXnjGy507GF056r146WR_Moq7OJ/view?usp=drivesdk</t>
  </si>
  <si>
    <t>https://drive.google.com/file/d/1SQ_ZSoUaDATQIEVBlp13pNxxlmpD272h/view?usp=drivesdk</t>
  </si>
  <si>
    <t>https://drive.google.com/drive/folders/1bT-rb4ies0j09swn1fqCu64wno6LJ5CP</t>
  </si>
  <si>
    <t>https://drive.google.com/drive/folders/1eDzVAzxDQ1a1lpphfWjQ1MLbAn3n28u7</t>
  </si>
  <si>
    <t>キラキラ柄が特徴ですが馴染みやすく
派手すぎないから普段使いも◎</t>
  </si>
  <si>
    <t>csmv</t>
  </si>
  <si>
    <t>コズミックモーヴ</t>
  </si>
  <si>
    <t>https://drive.google.com/file/d/1zO2C0QfItjlj9l0UCm478vxn1WDh3jWu/view?usp=drivesdk</t>
  </si>
  <si>
    <t>https://drive.google.com/file/d/1Eri1F63nogrAlwlTSX1JKuogT2TPtHMe/view?usp=drivesdk</t>
  </si>
  <si>
    <t>https://drive.google.com/drive/folders/15d6OJc86orE0Ojr7wDRswS-7nRps9zUV</t>
  </si>
  <si>
    <t>https://drive.google.com/drive/folders/1MUX4BCb9ShsOfXlnfz16nvBrUxokLyoT</t>
  </si>
  <si>
    <t>透明感たっぷりのアンニュイパープル♡</t>
  </si>
  <si>
    <t>srbe</t>
  </si>
  <si>
    <t>シアーリングベージュ</t>
  </si>
  <si>
    <t>https://drive.google.com/file/d/1FU37oWYMvW107Za5ofxPuu3WQly-pyD1/view?usp=drivesdk</t>
  </si>
  <si>
    <t>https://drive.google.com/file/d/1JqY4oAME-ztv2o5pUNmkyYQ5BTy8Hv7P/view?usp=drivesdk</t>
  </si>
  <si>
    <t>https://drive.google.com/drive/folders/1QpKYdN5tjgmZai_1o5BsL2IlKmfthPr0</t>
  </si>
  <si>
    <t>https://drive.google.com/drive/folders/1Nc5Yc8HMNPpeTY1aoVWcjTHext3k0-lp</t>
  </si>
  <si>
    <t>ナチュ盛れ！自然な立体感で奥目解消◎</t>
  </si>
  <si>
    <t>setp</t>
  </si>
  <si>
    <t>シースルートープ</t>
  </si>
  <si>
    <t>https://drive.google.com/file/d/18TjSVuUzclov3PvU-28Ha6sWtDfptkAp/view?usp=drivesdk</t>
  </si>
  <si>
    <t>https://drive.google.com/file/d/1N6B4Uo5bU-uJPON7thDZo1XGWqrKoEI5/view?usp=drivesdk</t>
  </si>
  <si>
    <t>https://drive.google.com/drive/folders/1rWCL_tCN6OGlXRiL34_ICnhwQEymlR_u</t>
  </si>
  <si>
    <t>https://drive.google.com/drive/folders/1xMbF5D1xy9lHCoIMQQ0IuewzsXc-Y0sl</t>
  </si>
  <si>
    <t>透明感あるのにくすみっぽカラー可愛すぎる♡
奥目の黒目でもちゅるん感♪</t>
  </si>
  <si>
    <t>坂田さん確認中</t>
  </si>
  <si>
    <t>クッキークリーム</t>
  </si>
  <si>
    <t>https://drive.google.com/file/d/1v7W11yegXSg_hKCsBhlwcZbEcoO02PGH/view?usp=drive_link</t>
  </si>
  <si>
    <t>https://drive.google.com/file/d/1os7VlzE60aDqydUigwS8Zzqps83o7tya/view?usp=drive_link</t>
  </si>
  <si>
    <t>https://drive.google.com/drive/folders/1l_c1w_hPEW2xzTIaCB42NVYhu7q1adXM?usp=drive_link</t>
  </si>
  <si>
    <t>https://drive.google.com/drive/folders/1FrowOoT0nWTcWeoxSgC4_C9tqjyOPTSN?usp=drive_link</t>
  </si>
  <si>
    <t>白みがかなりつよい高発色グレー！
デカ目も発色も欲張れる！</t>
  </si>
  <si>
    <t>クリアマカロン</t>
  </si>
  <si>
    <t>https://drive.google.com/file/d/1zpq0OWpGwBiEDcfPvrfQsoQ5vveJsAqq/view?usp=drive_link</t>
  </si>
  <si>
    <t>https://drive.google.com/file/d/1zp9Hr2zSn6IxD1CwqZzQY1xlo8enSeec/view?usp=drive_link</t>
  </si>
  <si>
    <t>https://drive.google.com/drive/folders/1Qtnqh7FhEszwaJzFPnYLesx-SnevUNq_?usp=drive_link</t>
  </si>
  <si>
    <t>https://drive.google.com/drive/folders/1gNDDjyQN2qSHdug1FAQhCLY_-nybPcQp?usp=drive_link</t>
  </si>
  <si>
    <t>透明感たっぷりのグレー×ブラウン！
立体感もほんのり！</t>
  </si>
  <si>
    <t>グレードーナツ</t>
  </si>
  <si>
    <t>https://drive.google.com/file/d/1WCIbQP37ANgVdMASTxqWcsyAXdaBmj4q/view?usp=drive_link</t>
  </si>
  <si>
    <t>https://drive.google.com/file/d/1hwaBO4fdVyqdnc42tSltcQUPOuKHilIe/view?usp=drive_link</t>
  </si>
  <si>
    <t>https://drive.google.com/drive/folders/1RNIFMDourJP5rGn3TWhcuAZR4PSoieqN?usp=drive_link</t>
  </si>
  <si>
    <t>https://drive.google.com/drive/folders/1BRwKrQogEictBZxGiuWUYKe4qoVuiogx?usp=drive_link</t>
  </si>
  <si>
    <t>青み感たっぷりの着色濃いめグレー
フチもくっきりでデカ目効果◎</t>
  </si>
  <si>
    <t>トリュフモカ</t>
  </si>
  <si>
    <t>https://drive.google.com/file/d/1A1Z-o8Yocoyr1rjEPtTXAF4vHUv0nE7P/view?usp=drive_link</t>
  </si>
  <si>
    <t>https://drive.google.com/file/d/1wbKx5vxbbubYn4n6j_FtDyp019nCWd1v/view?usp=drive_link</t>
  </si>
  <si>
    <t>https://drive.google.com/drive/folders/1yYq5ukcn9RiIDyTm0EIpBdAJXZ29UDZi?usp=drive_link</t>
  </si>
  <si>
    <t>https://drive.google.com/drive/folders/1_r-JECOri_KnIQhMurZU-ccp4GksmTJx?usp=drive_link</t>
  </si>
  <si>
    <t>ブラックのぼかしフチで裸眼っぽく！
裸眼大きい方ならバレなそう</t>
  </si>
  <si>
    <t>バターココア</t>
  </si>
  <si>
    <t>https://drive.google.com/file/d/15xNfrhM0j1NT0F4pXGkebXedN0AxCCc9/view?usp=drive_link</t>
  </si>
  <si>
    <t>https://drive.google.com/file/d/1kL8KcvLA-HaSVB3D6MJ1Xgusz5i7CMIT/view?usp=drive_link</t>
  </si>
  <si>
    <t>https://drive.google.com/drive/folders/1cosQbTE-oFP_A2k57gFRBgjygZiRX3M2?usp=drive_link</t>
  </si>
  <si>
    <t>https://drive.google.com/drive/folders/1CQSv2nhk20LWtpkrfGR_HRQNsCEnfoZY?usp=drive_link</t>
  </si>
  <si>
    <t>全体的なぼかし感で優しげな目に！
サイズ感は意外と小さめかも</t>
  </si>
  <si>
    <t>はちみつバウム</t>
  </si>
  <si>
    <t>https://drive.google.com/file/d/1Z0MJpWKMnPPYPnY_ChbNCK9hFOUds3O1/view?usp=drive_link</t>
  </si>
  <si>
    <t>https://drive.google.com/file/d/18LWaDTJFT9i2Qf-hGRLBX9EB_hcXXCMi/view?usp=drive_link</t>
  </si>
  <si>
    <t>https://drive.google.com/drive/folders/1T571elrQ8uiqj4mLf3lFGfbNCtp68kZQ?usp=drive_link</t>
  </si>
  <si>
    <t>https://drive.google.com/drive/folders/1dIzx93ihoZV7G478ck-HdQlltxvC6N7r?usp=drive_link</t>
  </si>
  <si>
    <t>ばっっっちり盛りたい人に！
鬼出目に見えるから奥目さん大歓喜</t>
  </si>
  <si>
    <t>ピーチマカロン</t>
  </si>
  <si>
    <t>https://drive.google.com/file/d/1pBkT243HYHcYNl6e0YKdmgI7o6_5YiUL/view?usp=drive_link</t>
  </si>
  <si>
    <t>https://drive.google.com/file/d/1S9dW4okm0Em2rvlBwR78-mcepNMKZ4wf/view?usp=drive_link</t>
  </si>
  <si>
    <t>https://drive.google.com/drive/folders/1QKPY7aoVVoGQetT9xzSNLaV_2DXRk56g?usp=drive_link</t>
  </si>
  <si>
    <t>https://drive.google.com/drive/folders/1UHMhevc5Njz1zdv4rF9SthMAZZIMy009?usp=drive_link</t>
  </si>
  <si>
    <t>裸眼に馴染む青っぽピンクで
ナチュラルだからイエベさんもいけそう♡</t>
  </si>
  <si>
    <t>ピンクチュール</t>
  </si>
  <si>
    <t>https://drive.google.com/file/d/1pmUjuYyhM7IIkf5KFvKGHX1eAjHZa6H0/view?usp=drive_link</t>
  </si>
  <si>
    <t>https://drive.google.com/file/d/1qZYQ3Qi_zqj6pdgU3aq7v4SZknhoIej5/view?usp=drive_link</t>
  </si>
  <si>
    <t>https://drive.google.com/drive/folders/1WT9P1TZn7XERe4dxIuyuc1AhvdI2OUwq?usp=drive_link</t>
  </si>
  <si>
    <t>https://drive.google.com/drive/folders/1UuxZ_LOyjhn7MF5VXMiu5hh6R-Muf-RU?usp=drive_link</t>
  </si>
  <si>
    <t>意外にも色味がわかる明るめカラコン！
派手すぎずにトーンアップ☆ミ</t>
  </si>
  <si>
    <t>ベロアチョコ</t>
  </si>
  <si>
    <t>https://drive.google.com/file/d/1hpXBPW17BGtXuDjPIGvgtJ3LC5SfVlQF/view?usp=drive_link</t>
  </si>
  <si>
    <t>https://drive.google.com/file/d/1z-QnLAm7z7ctqPnUxNGQeIE1AiiR26yJ/view?usp=drive_link</t>
  </si>
  <si>
    <t>https://drive.google.com/drive/folders/1Zsw_1-bVhXssygEwd5B1FN-Bo-TOiLJ-?usp=drive_link</t>
  </si>
  <si>
    <t>https://drive.google.com/drive/folders/1FP12vhMkfZSH5BmXaPe47GWadSnPpjBb?usp=drive_link</t>
  </si>
  <si>
    <t>暗めのキラキラブラウンで上品な雰囲気♡
1つ持ってれば困らない！</t>
  </si>
  <si>
    <t>マロンドーナツ</t>
  </si>
  <si>
    <t>https://drive.google.com/file/d/1Bpv8OLV6MOVkYj1_Cp0QDL9gNCo-Lox6/view?usp=drive_link</t>
  </si>
  <si>
    <t>https://drive.google.com/file/d/1YIGCrvAfwvR2IqKJZY5zOewldW2e6ygM/view?usp=drive_link</t>
  </si>
  <si>
    <t>https://drive.google.com/drive/folders/1d_2K1-2YSmew19rfoKeuzoCNEDaFPdJY?usp=drive_link</t>
  </si>
  <si>
    <t>https://drive.google.com/drive/folders/1ARvfq5UFfjl-GZ5ZvaQRto9NJPPI54y1?usp=drive_link</t>
  </si>
  <si>
    <t>出ました大バズリカラコン👀
確かにめっちゃくりっとなって盛れる♡</t>
  </si>
  <si>
    <t>ミルキーウェイ</t>
  </si>
  <si>
    <t>https://drive.google.com/file/d/1V6IJxvA2XivQOU6d5N6ednOwSwqumRoT/view?usp=drive_link</t>
  </si>
  <si>
    <t>https://drive.google.com/file/d/1oEInwUrVTuhpkRbJl1XgiTunRF4TZ-JD/view?usp=drive_link</t>
  </si>
  <si>
    <t>https://drive.google.com/drive/folders/1a5PAEhJRXldWNiWa84--8mzcNQRk2fB5?usp=drive_link</t>
  </si>
  <si>
    <t>https://drive.google.com/drive/folders/1trp53-Ee5IQDnvNGdOX1dp_wXUkFjNyP?usp=drive_link</t>
  </si>
  <si>
    <t>ふんわりしつつ透明感も♡
簡単にあか抜けできます！</t>
  </si>
  <si>
    <t>https://drive.google.com/file/d/12876VbqfdRA7sBx4S3ePvH-o1dcVWlzE/view?usp=drive_link</t>
  </si>
  <si>
    <t>https://drive.google.com/file/d/1aybLzqpzOYn86GFvi8J1w9D1oiW0BAqs/view?usp=drive_link</t>
  </si>
  <si>
    <t>https://drive.google.com/drive/folders/1lgaAlFU_NMLu3MeC2HeffvqfdhnubADk?usp=drive_link</t>
  </si>
  <si>
    <t>https://drive.google.com/drive/folders/1wDYu1OZwgb1Y4efOSc85mpnsmGLwiJvV?usp=drive_link</t>
  </si>
  <si>
    <t>生まれつき裸眼きれいで&gt;&lt;が通用しそう</t>
  </si>
  <si>
    <t>メルティリング</t>
  </si>
  <si>
    <t>https://drive.google.com/file/d/1EpzXrYqwGImYJTsxjkdr3MdV0eMfuFyr/view?usp=drive_link</t>
  </si>
  <si>
    <t>https://drive.google.com/file/d/1bdxmAHYIjB8jtCqptAtje5l8_qHqYBBm/view?usp=drive_link</t>
  </si>
  <si>
    <t>https://drive.google.com/drive/folders/1zih5fjLcbRpOcH0xYiT-TUQaupDF8Vew?usp=drive_link</t>
  </si>
  <si>
    <t>https://drive.google.com/drive/folders/1z3YAlYvnE5uhpzNxmljeYoY_qHEM1Azv?usp=drive_link</t>
  </si>
  <si>
    <t>ちょぴっと盛れるけどカラコンすぎず♡
わがままが叶うレンズ！</t>
  </si>
  <si>
    <t>2</t>
  </si>
  <si>
    <t>https://drive.google.com/file/d/1X-BbJgGwp5x5d59D1QNntYf6JWIvlWFN/view?usp=drive_link</t>
  </si>
  <si>
    <t>https://drive.google.com/file/d/1s9oLUpJS3dh8CHLORkKP0s428Hn1LpUY/view?usp=drive_link</t>
  </si>
  <si>
    <r>
      <rPr>
        <rFont val="Arial"/>
        <color rgb="FF1155CC"/>
        <u/>
      </rPr>
      <t>https://drive.google.com/open?id=1Ppz1_tC9-5JSMg91FOSdeJLtjKAHd7dG&amp;usp=drive_copy</t>
    </r>
  </si>
  <si>
    <r>
      <rPr>
        <rFont val="Arial"/>
        <color rgb="FF1155CC"/>
        <u/>
      </rPr>
      <t>https://drive.google.com/open?id=1VnKwqeq3tfpl8TtzUgBEAVP8GPp4QiAj&amp;usp=drive_copy</t>
    </r>
  </si>
  <si>
    <t>https://drive.google.com/file/d/1KXogU8LsMljiARcqH_GXaJXSkn1Vhaxj/view?usp=drive_link</t>
  </si>
  <si>
    <t>https://drive.google.com/file/d/1hZuPZPIqMV-kJwl_pMIc0j9sh0r7E0GW/view?usp=drive_link</t>
  </si>
  <si>
    <r>
      <rPr>
        <rFont val="Arial"/>
        <color rgb="FF1155CC"/>
        <u/>
      </rPr>
      <t>https://drive.google.com/open?id=14cDedjrsMqmqws5UvSMCxW7fEemwlKS2&amp;usp=drive_copy</t>
    </r>
  </si>
  <si>
    <r>
      <rPr>
        <rFont val="Arial"/>
        <color rgb="FF1155CC"/>
        <u/>
      </rPr>
      <t>https://drive.google.com/open?id=1IY0EN5Ls5fhcqCKqoZ9KdPvUrnHfwyZu&amp;usp=drive_copy</t>
    </r>
  </si>
  <si>
    <t>https://drive.google.com/file/d/1qLZKGBGbLPZvPCcNu93KXnBiFn3xuQdA/view?usp=drive_link</t>
  </si>
  <si>
    <t>https://drive.google.com/file/d/1pw8irFNl9JkYid5ZsNQJbYFUrm1e0iMr/view?usp=drive_link</t>
  </si>
  <si>
    <r>
      <rPr>
        <rFont val="Arial"/>
        <color rgb="FF1155CC"/>
        <u/>
      </rPr>
      <t>https://drive.google.com/open?id=1z4Ikh2W2hjqjMHwZItP30VYsfCoEfWzR&amp;usp=drive_copy</t>
    </r>
  </si>
  <si>
    <r>
      <rPr>
        <rFont val="Arial"/>
        <color rgb="FF1155CC"/>
        <u/>
      </rPr>
      <t>https://drive.google.com/open?id=19W8zYK2G3pKGEAQ1bkdux9tXYPKfR_JO&amp;usp=drive_copy</t>
    </r>
  </si>
  <si>
    <t>https://drive.google.com/file/d/1sp-ig6wSN57PVjnUR2Vyxgmj4FgRdQul/view?usp=drive_link</t>
  </si>
  <si>
    <t>https://drive.google.com/file/d/1uL6A6UZHdkUpjqmA1ZTCV9T6SGJxZPn5/view?usp=drive_link</t>
  </si>
  <si>
    <r>
      <rPr>
        <rFont val="Arial"/>
        <color rgb="FF1155CC"/>
        <u/>
      </rPr>
      <t>https://drive.google.com/open?id=1w1btqv_h6RmPi0UG8h96k6R56heo6eVD&amp;usp=drive_copy</t>
    </r>
  </si>
  <si>
    <r>
      <rPr>
        <rFont val="Arial"/>
        <color rgb="FF1155CC"/>
        <u/>
      </rPr>
      <t>https://drive.google.com/open?id=1ujF_UWYyOAGhIb_fegc7RGPHE7plcGe4&amp;usp=drive_copy</t>
    </r>
  </si>
  <si>
    <t>https://drive.google.com/file/d/1XfgOa9JnWFQPPEY95sqY1lp_UhycvBwR/view?usp=drive_link</t>
  </si>
  <si>
    <t>https://drive.google.com/file/d/1-qyJKnbmqWh5nm7Gnomuwve9aWH6ypYY/view?usp=drive_link</t>
  </si>
  <si>
    <r>
      <rPr>
        <rFont val="Arial"/>
        <color rgb="FF1155CC"/>
        <u/>
      </rPr>
      <t>https://drive.google.com/open?id=132t1aORJL9xQA6slx1FEIYXhbqW1R0zs&amp;usp=drive_copy</t>
    </r>
  </si>
  <si>
    <r>
      <rPr>
        <rFont val="Arial"/>
        <color rgb="FF1155CC"/>
        <u/>
      </rPr>
      <t>https://drive.google.com/open?id=1shTsg5yNw-Qb4KhKRU6SPtX1GcqXsmO-&amp;usp=drive_copy</t>
    </r>
  </si>
  <si>
    <t>https://drive.google.com/file/d/1Jwf6B69leG1yZd-1Y7EdvpaiKkoQVx4-/view?usp=drive_link</t>
  </si>
  <si>
    <t>https://drive.google.com/file/d/19dquaMkQTuVBkYsBC2IZLmA6GLlFfrTZ/view?usp=drive_link</t>
  </si>
  <si>
    <r>
      <rPr>
        <rFont val="Arial"/>
        <color rgb="FF1155CC"/>
        <u/>
      </rPr>
      <t>https://drive.google.com/open?id=1GKcsmemSe64neN4xJxPHSVns_MOV4BZg&amp;usp=drive_copy</t>
    </r>
  </si>
  <si>
    <r>
      <rPr>
        <rFont val="Arial"/>
        <color rgb="FF1155CC"/>
        <u/>
      </rPr>
      <t>https://drive.google.com/open?id=1SYWaa3XJFjiha9uKn3XN1v7XPWhKGZf3&amp;usp=drive_copy</t>
    </r>
  </si>
  <si>
    <t>https://drive.google.com/file/d/1rVnCzKPHbB5Cu24rurVlXHBFUWHpcb4a/view?usp=drive_link</t>
  </si>
  <si>
    <t>https://drive.google.com/file/d/1hFp51Yge6xHRamo2Urx6GXnh2n3i8nAz/view?usp=drive_link</t>
  </si>
  <si>
    <r>
      <rPr>
        <rFont val="Arial"/>
        <color rgb="FF1155CC"/>
        <u/>
      </rPr>
      <t>https://drive.google.com/open?id=1Yot0G4yrKv26zXcL1Q8hLETfyA9F9iPh&amp;usp=drive_copy</t>
    </r>
  </si>
  <si>
    <r>
      <rPr>
        <rFont val="Arial"/>
        <color rgb="FF1155CC"/>
        <u/>
      </rPr>
      <t>https://drive.google.com/open?id=1ESfgEtxeINiv123Ep5sjwUWINJ1yEPN0&amp;usp=drive_copy</t>
    </r>
  </si>
  <si>
    <t>https://drive.google.com/file/d/11mQdUgOh8aE65RTRaZWG5xrNBNBJR9Nc/view?usp=drive_link</t>
  </si>
  <si>
    <t>https://drive.google.com/file/d/1LBk5ygWx5sKUIF5ScnlGv-Uxxse8Dy1l/view?usp=drive_link</t>
  </si>
  <si>
    <r>
      <rPr>
        <rFont val="Arial"/>
        <color rgb="FF1155CC"/>
        <u/>
      </rPr>
      <t>https://drive.google.com/open?id=1jUv8N-QPIzi3acIP_yyfs0eBWOvUbVwZ&amp;usp=drive_copy</t>
    </r>
  </si>
  <si>
    <r>
      <rPr>
        <rFont val="Arial"/>
        <color rgb="FF1155CC"/>
        <u/>
      </rPr>
      <t>https://drive.google.com/open?id=1ERymbyPzAn3lARwO5NgiHFrq0BXjuMPp&amp;usp=drive_copy</t>
    </r>
  </si>
  <si>
    <t>https://drive.google.com/file/d/1pjjkjfXrnk3RB-Ni-cQ87o7Zg52PF4jC/view?usp=drive_link</t>
  </si>
  <si>
    <t>https://drive.google.com/file/d/1bFuX2K9zau81OrJYH2MlMLFuBqhITz7X/view?usp=drive_link</t>
  </si>
  <si>
    <r>
      <rPr>
        <rFont val="Arial"/>
        <color rgb="FF1155CC"/>
        <u/>
      </rPr>
      <t>https://drive.google.com/open?id=1iVb-ndEbi7WTZ-a3Sbzq3_70O73iWw8E&amp;usp=drive_copy</t>
    </r>
  </si>
  <si>
    <r>
      <rPr>
        <rFont val="Arial"/>
        <color rgb="FF1155CC"/>
        <u/>
      </rPr>
      <t>https://drive.google.com/open?id=1nSoxl0t7x4zMNYwG55qPnx7r1oFft9WM&amp;usp=drive_copy</t>
    </r>
  </si>
  <si>
    <t>https://drive.google.com/file/d/1kydJim43EBn33sggW4-2f61gtDQTQMGI/view?usp=drive_link</t>
  </si>
  <si>
    <t>https://drive.google.com/file/d/1pQ0Urle67eO85wVXqeTsz99tCa3Bx_1s/view?usp=drive_link</t>
  </si>
  <si>
    <r>
      <rPr>
        <rFont val="Arial"/>
        <color rgb="FF1155CC"/>
        <u/>
      </rPr>
      <t>https://drive.google.com/open?id=14jbB9zkRDocuDY5RoWlyeuQT4eRwEo0B&amp;usp=drive_copy</t>
    </r>
  </si>
  <si>
    <r>
      <rPr>
        <rFont val="Arial"/>
        <color rgb="FF1155CC"/>
        <u/>
      </rPr>
      <t>https://drive.google.com/open?id=1OCCWZNR6UiVNpR2wEDZU4b26ejydhn4q&amp;usp=drive_copy</t>
    </r>
  </si>
  <si>
    <t>MLT0001</t>
  </si>
  <si>
    <t>udr</t>
  </si>
  <si>
    <t>メロット</t>
  </si>
  <si>
    <t>うるみドロップ</t>
  </si>
  <si>
    <t>https://drive.google.com/file/d/1lnrXhaimLp2D6qJsKoMkx_az3N4IKczi/view?usp=drive_link</t>
  </si>
  <si>
    <t>https://drive.google.com/file/d/1dZE59uqyB4KWVcFNAfN_tJsr69frDkAV/view?usp=drivesdk</t>
  </si>
  <si>
    <t>https://drive.google.com/drive/folders/13oj_9BoKOSjhi16qvzb3v_IIpP9yaNus</t>
  </si>
  <si>
    <t>https://drive.google.com/drive/folders/1U3wnwXCrwk9Ry27KaUOdsC_PDFTukKDW</t>
  </si>
  <si>
    <t>浮いて見えないナチュラルな水光カラコン○o。</t>
  </si>
  <si>
    <t>onm</t>
  </si>
  <si>
    <t>オンリーマイン</t>
  </si>
  <si>
    <t>https://drive.google.com/file/d/1o0yg4qoDsbpVs1L3FfzYINdBdQ9XKPfS/view?usp=drive_link</t>
  </si>
  <si>
    <t>https://drive.google.com/file/d/1vLhxynbcWvdeTXyHE3GXixAtGOwKMf6d/view?usp=drivesdk</t>
  </si>
  <si>
    <t>https://drive.google.com/drive/folders/1MNw8JRC4-vgT1xYyV8Qxc-oYADmHYwyL</t>
  </si>
  <si>
    <t>https://drive.google.com/drive/folders/1Wvv3_GeNoakm6t7rCxZF3INtpurpZaoL</t>
  </si>
  <si>
    <t>ぽわんと明るくトーンアップ♡
着色しっかりなのにナチュラル風</t>
  </si>
  <si>
    <t>ctrg</t>
  </si>
  <si>
    <t>キャットリング</t>
  </si>
  <si>
    <t>https://drive.google.com/file/d/1t266Cvd1BQ03ugrtawVIZQ_S5aM1RioL/view?usp=drive_link</t>
  </si>
  <si>
    <t>https://drive.google.com/file/d/1WJN2BaGxjI9qrEBxds_oxpzoqJ0w6d38/view?usp=drivesdk</t>
  </si>
  <si>
    <t>https://drive.google.com/drive/folders/1Z64s9BRqkMNgDAYvruL8FduiLxu4KuqR</t>
  </si>
  <si>
    <t>https://drive.google.com/drive/folders/1H9D2d_tGvG9ALsVoQpxDWMz8BmQmz51u</t>
  </si>
  <si>
    <t>青み強くないからイエベさんにもおすすめ👍️</t>
  </si>
  <si>
    <t>crmu</t>
  </si>
  <si>
    <t>クライミューズ</t>
  </si>
  <si>
    <t>https://drive.google.com/file/d/1GWBRJH1KPDlCkyl4i6lDAS1i1th8k407/view?usp=drive_link</t>
  </si>
  <si>
    <t>https://drive.google.com/file/d/1nHT46f0-ddmVUfqWBP8GNMBM87CuBI9c/view?usp=drivesdk</t>
  </si>
  <si>
    <t>https://drive.google.com/drive/folders/18XsEs4Grcxb1IKwvcjg5qq_cRLh4HE3q</t>
  </si>
  <si>
    <t>https://drive.google.com/drive/folders/1leiRuZsKrqd1fXSNdvhwd9Ti-viySZyZ</t>
  </si>
  <si>
    <t>青すぎない青コン使いやすい(T_T)♡
シフォンっぽい質感なのもかわいい！</t>
  </si>
  <si>
    <t>scbe</t>
  </si>
  <si>
    <t>シークレットベア</t>
  </si>
  <si>
    <t>https://drive.google.com/file/d/1pG6NL1pUISqggrpnpp4U9sQ1zsv696lV/view?usp=drivesdk</t>
  </si>
  <si>
    <t>https://drive.google.com/file/d/1Rrh3RC-uFTsgcbUXDS76XGCLF-3e6rTl/view?usp=drivesdk</t>
  </si>
  <si>
    <t>https://drive.google.com/drive/folders/160Kawsq1Ml1ox5Pl-U1CPm63jjWAJMBC</t>
  </si>
  <si>
    <t>https://drive.google.com/drive/folders/1cbbtVJG6EVy2fOK1eeNzBdRIpx6Cu0Wf</t>
  </si>
  <si>
    <t>フチありくりっと甘めなブラウン💗</t>
  </si>
  <si>
    <t>df</t>
  </si>
  <si>
    <t>ダーリンフィグ</t>
  </si>
  <si>
    <t>https://drive.google.com/file/d/1qG4cHAPjxFNkDRoL3RBmDiUFD9kq6P81/view?usp=drivesdk</t>
  </si>
  <si>
    <t>https://drive.google.com/file/d/1jdvXajNs-gCXwfcRERYCKDvbtJWNfvOL/view?usp=drivesdk</t>
  </si>
  <si>
    <t>https://drive.google.com/drive/folders/1QeC60D7bjQNaIj-xqwCUIQ9J_xQw7Ip0</t>
  </si>
  <si>
    <t>https://drive.google.com/drive/folders/19uLK2o8lY9bpHu4uF52Oi3_SN7207zYA</t>
  </si>
  <si>
    <t>うっとりする絶妙発色でモテる色っぽeyeに♡</t>
  </si>
  <si>
    <t>plrg</t>
  </si>
  <si>
    <t>パールリング</t>
  </si>
  <si>
    <t>https://drive.google.com/file/d/1JSk0_vYHRbLK8kjb4dxdGQ7_9Z0yKSYL/view?usp=drivesdk</t>
  </si>
  <si>
    <t>https://drive.google.com/file/d/1URPWL6iZ2kzpuBqOpnzJt--FxKcJEFIk/view?usp=drivesdk</t>
  </si>
  <si>
    <t>https://drive.google.com/drive/folders/19EYpPiA-yjvMarvM6ITuoIigBGXAWPve</t>
  </si>
  <si>
    <t>https://drive.google.com/drive/folders/17ZvYDKcvTpeq6xEQbuUecWkCGUm-bPqS</t>
  </si>
  <si>
    <t>ちょうどいいサイズ感で立体感も程よく♡
1度着けたら沼っちゃうかも...</t>
  </si>
  <si>
    <t>bebd</t>
  </si>
  <si>
    <t>ビーブロンド</t>
  </si>
  <si>
    <t>https://drive.google.com/file/d/1GXpXQL8LwkpQcSlbW87Ertt9MwRTP5y8/view?usp=drivesdk</t>
  </si>
  <si>
    <t>https://drive.google.com/file/d/1JBqwNXe1Dx3GEuN-Z0Xoot2D8dvIjidX/view?usp=drivesdk</t>
  </si>
  <si>
    <t>https://drive.google.com/drive/folders/1sioQDQ2jKHmjclXhmtjf802qrRaWHLcf</t>
  </si>
  <si>
    <t>https://drive.google.com/drive/folders/1-5Yr4R2sm9FiVEhBJnsthKSPnsTyc9So</t>
  </si>
  <si>
    <t>大人っぽ茶目コン♡フチなしでめちゃ馴染む！</t>
  </si>
  <si>
    <t>hnrl</t>
  </si>
  <si>
    <t>ヒロインルール</t>
  </si>
  <si>
    <t>https://drive.google.com/file/d/1I0_NxaSFn26mQeA1TxdnygZM4PhcasX9/view?usp=drivesdk</t>
  </si>
  <si>
    <t>https://drive.google.com/file/d/1ntwx2qqXsS_hBpGkaIdgKQDOcAGuv8l-/view?usp=drivesdk</t>
  </si>
  <si>
    <t>https://drive.google.com/drive/folders/1uhP9VUIWqiV73h_RLD38lh8mJJBGOOXV</t>
  </si>
  <si>
    <t>https://drive.google.com/drive/folders/1MpNg4IRflWHRxzQWOE2pExkOC-DNpJK7</t>
  </si>
  <si>
    <t>ビー玉みたいにうるうるの目になれる！</t>
  </si>
  <si>
    <t>mkpf</t>
  </si>
  <si>
    <t>ミルクパフ</t>
  </si>
  <si>
    <t>https://drive.google.com/file/d/1-m-7YIRSSg8lolzdu5te2YFK8LNVetzc/view?usp=drivesdk</t>
  </si>
  <si>
    <t>https://drive.google.com/file/d/1y1X1OPS6h4mgAZ2sCwq--5L6JuVDgyhu/view?usp=drivesdk</t>
  </si>
  <si>
    <t>https://drive.google.com/drive/folders/1V6bbJ_pYTP1CP8cqe3oQxDNBMCojep2n</t>
  </si>
  <si>
    <t>https://drive.google.com/drive/folders/1GyhSJZbcwk3xrFW8D0N41kSQmg5tedoc</t>
  </si>
  <si>
    <t>ふわっとフチで甘い瞳になれて、
ナチュラルに透明感も出せちゃう♡</t>
  </si>
  <si>
    <t>mly</t>
  </si>
  <si>
    <t>モアレディ</t>
  </si>
  <si>
    <t>https://drive.google.com/file/d/1bSv2gMDM9LQZZhfpOGQWjlx3TXLDD0DS/view?usp=drivesdk</t>
  </si>
  <si>
    <t>https://drive.google.com/file/d/1dSnG12KgpN82P5jphbGf5qqdvaqwVTZb/view?usp=drivesdk</t>
  </si>
  <si>
    <t>https://drive.google.com/drive/folders/1b6J11UJOjjOag4COTjMsJesLPYadPSkB</t>
  </si>
  <si>
    <t>https://drive.google.com/drive/folders/1L9eBHCWtdn83ZnZX_TQVtEAJztEskimX</t>
  </si>
  <si>
    <t>こっそりキラキラで上品なモテる瞳に♡
ダークブラウンで黒すぎない！</t>
  </si>
  <si>
    <t>rtrs</t>
  </si>
  <si>
    <t>ロマンティックローズ</t>
  </si>
  <si>
    <t>https://drive.google.com/file/d/1w_vak9P5QJ_gcoetbjVGQdCd-gjfP_di/view?usp=drivesdk</t>
  </si>
  <si>
    <t>https://drive.google.com/file/d/1DyeTnTl0YwGi2pZGhvZNZ9J48QmZdbut/view?usp=drivesdk</t>
  </si>
  <si>
    <t>https://drive.google.com/drive/folders/1RHD3f9MW32t13ZFsXOliUrwBF3iNJ5aU</t>
  </si>
  <si>
    <t>https://drive.google.com/drive/folders/1mSuv6xu9VEQGGyL12TY77rblgX4Wbrmk</t>
  </si>
  <si>
    <t>ピンクの主張が強すぎない
じゅわっと淡いピンクカラコン🎀</t>
  </si>
  <si>
    <t>FLU0006</t>
  </si>
  <si>
    <t>tmdg</t>
  </si>
  <si>
    <t>フルーリー</t>
  </si>
  <si>
    <t>お月見だんご</t>
  </si>
  <si>
    <t>https://drive.google.com/file/d/1BnbTgHYt8XA3BVRWds11G4q9mFRyfjSz/view?usp=drivesdk</t>
  </si>
  <si>
    <t>https://drive.google.com/file/d/1JFZtHybv6UKgDBnGsWvy_FigNagF6sIl/view?usp=drivesdk</t>
  </si>
  <si>
    <t>https://drive.google.com/drive/folders/1sRZniCOuNOMVuS58CDuqI0q96v1SWX4E</t>
  </si>
  <si>
    <t>https://drive.google.com/drive/folders/1xQDzCyvBq8-Iaw-1rFEF6AEmNPez-uAk</t>
  </si>
  <si>
    <t>みたらし団子みたいなツヤ感✨️
オレンジっぽくしっかり水光</t>
  </si>
  <si>
    <t>sksd</t>
  </si>
  <si>
    <t>スイカソーダ</t>
  </si>
  <si>
    <r>
      <rPr>
        <rFont val="Arial"/>
        <color rgb="FF1155CC"/>
        <u/>
      </rPr>
      <t>https://drive.google.com/open?id=1GYyV3PAQaMyeUCLHo0bxy6eV6YgpYnj5&amp;usp=drive_copy</t>
    </r>
  </si>
  <si>
    <t>https://drive.google.com/file/d/1RM8r1AVZdNdFd3klUF2RguYvA7hRpC0Q/view?usp=drivesdk</t>
  </si>
  <si>
    <t>https://drive.google.com/drive/folders/1WdgdONqsihUP_L-H6tTkvb2Dtxw9F6Zk</t>
  </si>
  <si>
    <t>https://drive.google.com/drive/folders/1E-in8SA_EXmgQvSI7zSr1ZaXdIAuN9ZF</t>
  </si>
  <si>
    <t>スイカみたいな赤じゃなくて
ラベンダーピンクっぽい！</t>
  </si>
  <si>
    <t>tkro</t>
  </si>
  <si>
    <t>トゥンカロン</t>
  </si>
  <si>
    <t>https://drive.google.com/file/d/1EgrQJNA1HI2SMq1AyJOto3yh0r39ZglZ/view?usp=drivesdk</t>
  </si>
  <si>
    <t>https://drive.google.com/file/d/19R93wHFwhHAvT4R-bwVlCJdD4It1VTb5/view?usp=drivesdk</t>
  </si>
  <si>
    <t>https://drive.google.com/drive/folders/1dgywn0q10BdA72TIbzuFxPjfO_BttaZ_</t>
  </si>
  <si>
    <t>https://drive.google.com/drive/folders/13O_24l7sm9u2ZYfficPVXGZosGiepg9r</t>
  </si>
  <si>
    <t>でっかいけどデザイン的にナチュラルで
毎日使えそう～♡</t>
  </si>
  <si>
    <t>FLU0004</t>
  </si>
  <si>
    <t>kndb</t>
  </si>
  <si>
    <t>もっとキマグレネコ</t>
  </si>
  <si>
    <t>https://drive.google.com/file/d/1h3cYMMuQEdigAR9ISkRb9Bmoo190Nc_L/view?usp=drivesdk</t>
  </si>
  <si>
    <t>https://drive.google.com/file/d/126Z5ynSFCL_YoihKuIXRLpMEA4PWrz9p/view?usp=drivesdk</t>
  </si>
  <si>
    <t>https://drive.google.com/drive/folders/115S7UpIMbKNWEe9eNJSauKwUAERJqUzi</t>
  </si>
  <si>
    <t>https://drive.google.com/drive/folders/1YPKNYx9UBf0GQuFdbgMRdE2lGwI3meme</t>
  </si>
  <si>
    <t>ココアみたいなダークブラウンがまじかわいい。
愛くるしい目になる///</t>
  </si>
  <si>
    <t>ptbr</t>
  </si>
  <si>
    <t>もっとぽんぽこたぬき</t>
  </si>
  <si>
    <t>https://drive.google.com/file/d/1Ozu4ZGVwUvQLce7DWAAaQbrpr5ALr-zJ/view?usp=drivesdk</t>
  </si>
  <si>
    <t>https://drive.google.com/file/d/1VNU3lUIsDlLZAUt7KjyPgwI1-VEGa5LV/view?usp=drivesdk</t>
  </si>
  <si>
    <t>https://drive.google.com/drive/folders/1vSazT7y0bc5OI8t5o85G4GQ0ujLjldze</t>
  </si>
  <si>
    <t>https://drive.google.com/drive/folders/1KOjYxXRMxUeWtlb467ZGJ78ZuT46DMuI</t>
  </si>
  <si>
    <t>1dayよりも着色と柄感は派手め！
ギャルすぎないギャルにも良いかも</t>
  </si>
  <si>
    <t>aupb</t>
  </si>
  <si>
    <t>もっと愛されうさぎ</t>
  </si>
  <si>
    <t>https://drive.google.com/file/d/1Go__xsISY7jyRlZ7i5sLRv1oeiJbS262/view?usp=drivesdk</t>
  </si>
  <si>
    <t>https://drive.google.com/file/d/1IR3Mk4InFxYh6jBbfJHtzAsjR_q_a5zG/view?usp=drivesdk</t>
  </si>
  <si>
    <t>https://drive.google.com/drive/folders/1cLGnOYsu-kK82Z1MbQLfwA1s0nxRvG6s</t>
  </si>
  <si>
    <t>https://drive.google.com/drive/folders/1TsjrS-BIXQAkShbb265AODYn14xfQ2fW</t>
  </si>
  <si>
    <t>大人気の1dayとちゃんと似てる♡
白みピンクがうさぎっぽい！</t>
  </si>
  <si>
    <t>hpkb</t>
  </si>
  <si>
    <t>もっと褒められパンダ</t>
  </si>
  <si>
    <t>https://drive.google.com/file/d/1j_4xI8zT9n0_O7QoZWGtSXg_PU6DJLok/view?usp=drivesdk</t>
  </si>
  <si>
    <t>https://drive.google.com/file/d/127djDlNDTdMgHHMfD2545MhtcJ0F5oxD/view?usp=drivesdk</t>
  </si>
  <si>
    <t>https://drive.google.com/drive/folders/1Z0PkkPh4Sm9YrHjn8gFJf4h3a3csuTzw</t>
  </si>
  <si>
    <t>https://drive.google.com/drive/folders/1u-6_r3jN9pEuPc7olheBSVIkYL1kMLgi</t>
  </si>
  <si>
    <t>1dayよりも発色濃くなった気がする
黒目でもマンスリーで満足♡</t>
  </si>
  <si>
    <t>kmp</t>
  </si>
  <si>
    <t>黒蜜ぷりん</t>
  </si>
  <si>
    <t>https://drive.google.com/file/d/1ABVs9eof24rv1ygO5BQ3U6gih5TIx78Y/view?usp=drivesdk</t>
  </si>
  <si>
    <t>https://drive.google.com/file/d/1BvCRW0EHpw72z5VYUtLCAHMyiVq_r4Wu/view?usp=drivesdk</t>
  </si>
  <si>
    <t>https://drive.google.com/drive/folders/1hxTsd0zX_HX1bWfw-x3uYzrYwEyKOLbq</t>
  </si>
  <si>
    <t>https://drive.google.com/drive/folders/1S6d0sap3HgyPoVxOoWTYNIqCOGU_yt-5</t>
  </si>
  <si>
    <t>アニメの中の人じゃん！？！？
目の中に白い丸柄が出る！</t>
  </si>
  <si>
    <t>FLU0001</t>
  </si>
  <si>
    <t>alby</t>
  </si>
  <si>
    <t>アルパカベイビー</t>
  </si>
  <si>
    <t>https://drive.google.com/file/d/1qW6oJm-31IwwFH_L7dUqDaCIMO2X5Hol/view?usp=drivesdk</t>
  </si>
  <si>
    <t>https://drive.google.com/file/d/18gd287tPxWxlykLbVWtzdz36pltkI0W0/view?usp=drivesdk</t>
  </si>
  <si>
    <t>https://drive.google.com/drive/folders/1kTe4DBVbEG49RfmGm1FugCJDJz3fJOI8</t>
  </si>
  <si>
    <t>https://drive.google.com/drive/folders/1_pDUR02q08JTmsDYxL31udH8JPNRmHbc</t>
  </si>
  <si>
    <t>グレーとちょいグリーンで
強くならないハーフ目になれる⭐️</t>
  </si>
  <si>
    <t>FLU0002</t>
  </si>
  <si>
    <t>ataz</t>
  </si>
  <si>
    <t>あざとあざらし</t>
  </si>
  <si>
    <t>https://drive.google.com/file/d/1xTc4ZhGuZhL6wpX49Ys_7Qi_aLUwjW3-/view?usp=drivesdk</t>
  </si>
  <si>
    <t>https://drive.google.com/file/d/1slT37s3n0Cb23fjAwIDtM_tGa7mt-J2L/view?usp=drivesdk</t>
  </si>
  <si>
    <t>https://drive.google.com/drive/folders/12OQeIJKimOJoOlHoAOLK6qB5sSIVbcVk</t>
  </si>
  <si>
    <t>https://drive.google.com/drive/folders/1erRNcwO6mbGOw7nT9RRUaaMUifJ89eEO</t>
  </si>
  <si>
    <t>シンプルなブラウンだけど
ちゃんとぽわんとしてNOT宇宙人</t>
  </si>
  <si>
    <t>urcw</t>
  </si>
  <si>
    <t>うるうるチワワ</t>
  </si>
  <si>
    <t>https://drive.google.com/file/d/12EtnKB5zZF7pXNkVbsfTj4PNFb76HQ39/view?usp=drivesdk</t>
  </si>
  <si>
    <t>https://drive.google.com/file/d/17S-ipZ9iCgwT1xcvAW8ihrdASV0X3oHK/view?usp=drivesdk</t>
  </si>
  <si>
    <t>https://drive.google.com/drive/folders/1adC22qLDY0l384aBppSKvSkih_KouX9r</t>
  </si>
  <si>
    <t>https://drive.google.com/drive/folders/1L85pkQ3C9rvDelOOVx7fK5wHT4V_NEc3</t>
  </si>
  <si>
    <t>オレンジ、赤みブラウンで血色感UP
キラキラの柄も盛れるポイント♡</t>
  </si>
  <si>
    <t>kgnc</t>
  </si>
  <si>
    <t>キマグレネコ</t>
  </si>
  <si>
    <t>https://drive.google.com/file/d/1JASkZMOmjH0ZoXJ1tudmHBe6w8MWbhcd/view?usp=drivesdk</t>
  </si>
  <si>
    <t>https://drive.google.com/file/d/1TwhkZcRK5MsuhAkm4oLejmKztRYRHSSC/view?usp=drivesdk</t>
  </si>
  <si>
    <t>https://drive.google.com/drive/folders/1uxGlP_foq0KdRhAQ0T_VU3fNrojKTqNh</t>
  </si>
  <si>
    <t>https://drive.google.com/drive/folders/1MqCzOQ_JD1iJ4ROMVVzYpu9NDZiVnShV</t>
  </si>
  <si>
    <t>太フチでくりくりのネコっぽ目になれちゃう😻</t>
  </si>
  <si>
    <t>nm</t>
  </si>
  <si>
    <t>のんびりマンチカン</t>
  </si>
  <si>
    <t>https://drive.google.com/file/d/1kJKw4EDZYYYoaz6jpACv5iD0VNT_w4mY/view?usp=drivesdk</t>
  </si>
  <si>
    <t>https://drive.google.com/file/d/1T3AbUB9RTTt3jfqR2Qd9NaKxK-LJ-KF1/view?usp=drivesdk</t>
  </si>
  <si>
    <t>https://drive.google.com/drive/folders/1J0wJxA1-slVCiEX7mYQJ7f9pUhfApSpq</t>
  </si>
  <si>
    <t>https://drive.google.com/drive/folders/1RTVSkV94a41ZyoMamIaAO3E8nA5XsCcp</t>
  </si>
  <si>
    <t>マンスリーましゅまろの小さい版！
ナチュラルグレーが好きな人におすすめ◎</t>
  </si>
  <si>
    <t>mfhm</t>
  </si>
  <si>
    <t>もふもふハムスター</t>
  </si>
  <si>
    <t>https://drive.google.com/file/d/1vSKPhfQ2Du2067SDvWvVeZfKACBKzYxO/view?usp=drivesdk</t>
  </si>
  <si>
    <t>https://drive.google.com/file/d/1-kG8GUKSvLi4OLMiKuchotXpye9-5zDu/view?usp=drivesdk</t>
  </si>
  <si>
    <t>https://drive.google.com/drive/folders/1wV9Gf-MZUmt4tmUxBlo5oWEj5hbyoYCG</t>
  </si>
  <si>
    <t>https://drive.google.com/drive/folders/1yN1wHTjYEYIbBbb39U_5pDqQSAZr2fpj</t>
  </si>
  <si>
    <t>フチありベージュが高発色だから
奥目解消できたし太フチいけた👍️</t>
  </si>
  <si>
    <t>wpko</t>
  </si>
  <si>
    <t>わんぱくコアラ</t>
  </si>
  <si>
    <t>https://drive.google.com/file/d/1doMYHXiEUjg-RpQkHup7lWhx6OQcb6_n/view?usp=drivesdk</t>
  </si>
  <si>
    <t>https://drive.google.com/file/d/1E0HA_3a1tp0o0VqTb-iRnnBkb2FNE34v/view?usp=drivesdk</t>
  </si>
  <si>
    <t>https://drive.google.com/drive/folders/1_jhxbCU0UfVAIONK-Qy_xWNp0Qe9Djmt</t>
  </si>
  <si>
    <t>https://drive.google.com/drive/folders/1R6atM9tQBZRLCQcuQasGU1CtkYek20qz</t>
  </si>
  <si>
    <t>くりっとしてるけど柔らかさもあって
甘い顔になれる黒コン！</t>
  </si>
  <si>
    <t>aius</t>
  </si>
  <si>
    <t>愛されウサギ</t>
  </si>
  <si>
    <r>
      <rPr>
        <rFont val="Arial"/>
        <color rgb="FF1155CC"/>
        <u/>
      </rPr>
      <t>https://drive.google.com/open?id=1S5g25NxLI0KX0Iv83OvW8oWdG8SAT830&amp;usp=drive_copy</t>
    </r>
  </si>
  <si>
    <t>https://drive.google.com/file/d/1FezTLptlfoKxumbPO9kc-_3K2gOI_H09/view?usp=drivesdk</t>
  </si>
  <si>
    <t>https://drive.google.com/drive/folders/1Bc52ERJ-32X_YhHyHMDtCZwNi_GZH3G1</t>
  </si>
  <si>
    <t>https://drive.google.com/drive/folders/1UtcOjeFtKdOAhLpd4qbY6qKmQdREjJgy</t>
  </si>
  <si>
    <t>イエベさんにもおすすめ！
青みじゃないピンクカラコン♡</t>
  </si>
  <si>
    <t>krkn</t>
  </si>
  <si>
    <t>華麗なキツネ</t>
  </si>
  <si>
    <t>https://drive.google.com/file/d/1cuuypryEG3IpZ-yxOjBEaW-dT-zuZiAB/view?usp=drivesdk</t>
  </si>
  <si>
    <t>https://drive.google.com/file/d/10t6pWaQJ9Bzi1EFRu_8RVCyz72RYvxIq/view?usp=drivesdk</t>
  </si>
  <si>
    <t>https://drive.google.com/drive/folders/1y7NeZnE_S65cMfAkW6cSktKYde9FjtLR</t>
  </si>
  <si>
    <t>https://drive.google.com/drive/folders/1AL52ICYfIPNe00GguqtxnKD0iA7WPLzH</t>
  </si>
  <si>
    <t>本物のキツネみたいな高貴感！
ラメ感控えめ上品でかわよ！</t>
  </si>
  <si>
    <t>hmpn</t>
  </si>
  <si>
    <t>褒められパンダ</t>
  </si>
  <si>
    <t>https://drive.google.com/file/d/1AoCAZFTosduAPH7XMTz6wifehQSynX2q/view?usp=drivesdk</t>
  </si>
  <si>
    <t>https://drive.google.com/file/d/19SyHRPplH1-tVFmcVjgAfyaaJkyBSA8J/view?usp=drivesdk</t>
  </si>
  <si>
    <t>https://drive.google.com/drive/folders/1eNMZ5INf7vjH-4L5jROc-GkaB1HyFQ1F</t>
  </si>
  <si>
    <t>https://drive.google.com/drive/folders/1kKMU5QwVO4aOEIf3IPRy8S6tRtUgVnLH</t>
  </si>
  <si>
    <t>カーキっぽいオリーブだから
爬虫類にならないで盛れます♡</t>
  </si>
  <si>
    <t>FLU0003</t>
  </si>
  <si>
    <t>krpd</t>
  </si>
  <si>
    <t>くりくりプードル</t>
  </si>
  <si>
    <t>https://drive.google.com/file/d/1q0g4dGLTkd59t9BsLDQe9aoB-o6c8Vc0/view?usp=drivesdk</t>
  </si>
  <si>
    <t>https://drive.google.com/file/d/1J_noMtG6Ge4oC4BEYtVXaUjZ99DECg6Y/view?usp=drivesdk</t>
  </si>
  <si>
    <t>https://drive.google.com/drive/folders/1o-apQvFtccyQ5zMY8wf-d5sZUSUBCsqm</t>
  </si>
  <si>
    <t>https://drive.google.com/drive/folders/1eGsC2e3DE-Z5z6-OXkVEI3ENbdsX0-hS</t>
  </si>
  <si>
    <t>ふわきゅるブラウンで
ワンちゃんみたいな愛されアイに！</t>
  </si>
  <si>
    <t>pntn</t>
  </si>
  <si>
    <t>ぽんぽこたぬき</t>
  </si>
  <si>
    <t>https://drive.google.com/file/d/1JbJ30mTXL6sXmSTVY9qNhbn-dlLsIeR5/view?usp=drivesdk</t>
  </si>
  <si>
    <t>https://drive.google.com/file/d/1oEcmtPcnNNj4Rw7tkRbhZ_W-LqGEUKzw/view?usp=drivesdk</t>
  </si>
  <si>
    <t>https://drive.google.com/drive/folders/15TaWMvpMP63cNBz3s6CQJBdlJFC2w1hg</t>
  </si>
  <si>
    <t>https://drive.google.com/drive/folders/1kp0vMoZYX2ohtSbWtukDkhms_IGDJ7UP</t>
  </si>
  <si>
    <t>唯一無二のグレージュ♡
黒髪さんにもぴったり！</t>
  </si>
  <si>
    <t>ksbm</t>
  </si>
  <si>
    <t>恋するバンビ</t>
  </si>
  <si>
    <t>https://drive.google.com/file/d/1dJwLk2bZu_tOw0Zw9nzL4gU9fv7F3Pxc/view?usp=drivesdk</t>
  </si>
  <si>
    <t>https://drive.google.com/file/d/1Gozk34R4KGOW31MLlwbnYjILrel2nGDz/view?usp=drivesdk</t>
  </si>
  <si>
    <t>https://drive.google.com/drive/folders/1UpkxLXdY3Bn9aF7-UWlvcIb-RUcd1TqE</t>
  </si>
  <si>
    <t>https://drive.google.com/drive/folders/1gwjX9w40zXioLyYhxfS7PccBiWBQsbid</t>
  </si>
  <si>
    <t>大きめ色素薄い系！
フチなしだけど大きめで盛れる🎶</t>
  </si>
  <si>
    <t>FLU0005</t>
  </si>
  <si>
    <t>maml</t>
  </si>
  <si>
    <t>ましゅまろ</t>
  </si>
  <si>
    <t>https://drive.google.com/file/d/1Xt135METSMAJAAm_7YRj4kKWUkuTzybU/view?usp=drivesdk</t>
  </si>
  <si>
    <t>https://drive.google.com/file/d/1CNpzWEWcsU4By6LevpmTJXKxuviLqCjX/view?usp=drivesdk</t>
  </si>
  <si>
    <t>https://drive.google.com/drive/folders/1gxrjIc29tRrNDjWg9CbQKBUsgAEpVnOn</t>
  </si>
  <si>
    <t>https://drive.google.com/drive/folders/1OT710y7tEG3ZAhxGL2rYPcsoWQADSSk-</t>
  </si>
  <si>
    <t>くりっと盛れる大人可愛いグレージュ♡</t>
  </si>
  <si>
    <t>FLU0007</t>
  </si>
  <si>
    <t>sel</t>
  </si>
  <si>
    <t>せかいのふるーりー</t>
  </si>
  <si>
    <t>ソウル</t>
  </si>
  <si>
    <t>https://drive.google.com/file/d/1JEVdflU_JwNuQM4b7g_a9pdoasF27Ulx/view?usp=drivesdk</t>
  </si>
  <si>
    <t>https://drive.google.com/file/d/1mxELUuzApe0Y77GlqTdMCk7jL2dRlSu6/view?usp=drivesdk</t>
  </si>
  <si>
    <t>https://drive.google.com/drive/folders/1uSRTCr8hcSp-DUb0KiZGrJ_EsmntWev8</t>
  </si>
  <si>
    <t>https://drive.google.com/drive/folders/18HJQkOsec0gJW0dD84NTeLvId24eI5yr</t>
  </si>
  <si>
    <t>ツヤ感たっぷりオリーブ♡
フチが意外と分かるからサイズアップも◎</t>
  </si>
  <si>
    <t>ny</t>
  </si>
  <si>
    <t>ニューヨーク</t>
  </si>
  <si>
    <t>https://drive.google.com/file/d/1VQrIou4i1QZDWHCUfiWC_qoKdkMpe4WX/view?usp=drivesdk</t>
  </si>
  <si>
    <t>https://drive.google.com/file/d/1bDh10ruoamaaEUU5WA6kYOLQziuFwfxf/view?usp=drivesdk</t>
  </si>
  <si>
    <t>https://drive.google.com/drive/folders/1_wAwUOr8jeDAM3PwM7fVxkQovQ0hsWde</t>
  </si>
  <si>
    <t>https://drive.google.com/drive/folders/1RZvCmTmOv60HYANF5FY-Hhffl5lKGPom</t>
  </si>
  <si>
    <t>透明感ベージュだから馴染む！
デザインの割にはナチュラルだった✨️</t>
  </si>
  <si>
    <t>par</t>
  </si>
  <si>
    <t>パリ</t>
  </si>
  <si>
    <t>https://drive.google.com/file/d/1wUXvcp7Uww9SpMO2KXS8QJ0QQAYPv4FB/view?usp=drivesdk</t>
  </si>
  <si>
    <t>https://drive.google.com/file/d/1QUgaaaE50DsuKNRWbEy6_VGcotSzc_7n/view?usp=drivesdk</t>
  </si>
  <si>
    <t>https://drive.google.com/drive/folders/1N2Hau-gr-TJeuA3ViPDtGqfIDMUwxCdW</t>
  </si>
  <si>
    <t>https://drive.google.com/drive/folders/1OUkUiDfPpkXK1YhU6fWkMjhAoLL6z2_L</t>
  </si>
  <si>
    <t>明るすぎないけど高発色！
フチが黒じゃなくてネイビーなのも可愛い♡</t>
  </si>
  <si>
    <t>sby</t>
  </si>
  <si>
    <t>https://drive.google.com/file/d/1yvmH9uNumaPe2n9z_xO9dWzKJxdMfqo-/view?usp=drivesdk</t>
  </si>
  <si>
    <t>https://drive.google.com/file/d/1RuHGsW6pNxIVXY5ivk59WJSJ7OqiVr9Y/view?usp=drivesdk</t>
  </si>
  <si>
    <t>https://drive.google.com/drive/folders/1nJLIXykJNNGMTNZFfDs6oHaiyr5C51js</t>
  </si>
  <si>
    <t>https://drive.google.com/drive/folders/1H5sfO4C1Qi5ceZRm3CQoIhby5JTHYgGe</t>
  </si>
  <si>
    <t>渋谷のキラキラ感はラメにつまってる！
透明感あるから裸眼によって変化アリ</t>
  </si>
  <si>
    <t>tky</t>
  </si>
  <si>
    <t>東京</t>
  </si>
  <si>
    <t>https://drive.google.com/file/d/103XKgxQltjdiJR98u6klDvVlw4H54VOU/view?usp=drivesdk</t>
  </si>
  <si>
    <t>https://drive.google.com/file/d/1EDaTRZZklFDnc44Nk3vVyWiAnmbY00mw/view?usp=drivesdk</t>
  </si>
  <si>
    <t>https://drive.google.com/drive/folders/1WOs1pCO2Em1PZXsErd-VWNA-QwqJqatE</t>
  </si>
  <si>
    <t>https://drive.google.com/drive/folders/1WpnMNN1WU5aUpxJ6GhuCOhYv1nhHKzAm</t>
  </si>
  <si>
    <t>ギリギリ攻めるなら学校もいけるかも？</t>
  </si>
  <si>
    <t>FLU0008</t>
  </si>
  <si>
    <t>kbk</t>
  </si>
  <si>
    <t>歌舞伎町</t>
  </si>
  <si>
    <t>https://drive.google.com/file/d/1a2M94QhgY6NwIG77_G21xQZ-GAjh_MFJ/view?usp=drivesdk</t>
  </si>
  <si>
    <t>https://drive.google.com/file/d/1nph3Nkmt02S6hUN3lVwukJ1hAzv4D0A9/view?usp=drivesdk</t>
  </si>
  <si>
    <t>https://drive.google.com/drive/folders/1i1ZkObAKpV-QxF348Q68jA1NfVdfgQz8</t>
  </si>
  <si>
    <t>https://drive.google.com/drive/folders/1amH2CKhJYTDwy7pSouKn4hp-TaVYxUHc</t>
  </si>
  <si>
    <t>地雷まではいかないけど
甘めなきゅるんとピンク♡</t>
  </si>
  <si>
    <t>FLA0003</t>
  </si>
  <si>
    <t>amdp</t>
  </si>
  <si>
    <t>フェリアモ</t>
  </si>
  <si>
    <t>アーモンドプードル</t>
  </si>
  <si>
    <r>
      <rPr>
        <rFont val="Arial"/>
        <color rgb="FF1155CC"/>
        <u/>
      </rPr>
      <t>https://drive.google.com/open?id=1-hX6m3aLBQTR4QgBKUwQbdO1Lb_gZJwA&amp;usp=drive_copy</t>
    </r>
  </si>
  <si>
    <t>https://drive.google.com/file/d/1XHPoxjH9cmeHi_Z9_KJawRTa0jVXCHKV/view?usp=drivesdk</t>
  </si>
  <si>
    <t>https://drive.google.com/drive/folders/1ar8cEcklcSHmc_n8_-ZcREGF2b8Z0lvv</t>
  </si>
  <si>
    <t>https://drive.google.com/drive/folders/1GycsZhN5E4YywHE350VtUyzkOCJYvMXT</t>
  </si>
  <si>
    <t>くすみカラーで抜け感アップ！</t>
  </si>
  <si>
    <t>FLA0001</t>
  </si>
  <si>
    <t>afg</t>
  </si>
  <si>
    <t>アフォガード</t>
  </si>
  <si>
    <t>https://drive.google.com/file/d/1fgwdcfPhm8ASAsaq38fij_bc1rSg2sgo/view?usp=drive_link</t>
  </si>
  <si>
    <t>https://drive.google.com/file/d/1fyoLbcZn8W53IWqt9vHXqAlB9S8AWQPM/view?usp=drive_link</t>
  </si>
  <si>
    <t>https://drive.google.com/drive/folders/1fc5hyj_ww-6J_7lYRzQlQCW-CPQScJ5d?usp=drive_link</t>
  </si>
  <si>
    <t>https://drive.google.com/drive/folders/15-UQk86QD_suZjwPA6PWbHetx1m7uPZ7?usp=drive_link</t>
  </si>
  <si>
    <t>ふんわりフチと透け感のあるブラウンが
日常使いしやすい🎶</t>
  </si>
  <si>
    <t>ot</t>
  </si>
  <si>
    <t>ウーロンティー</t>
  </si>
  <si>
    <t>https://drive.google.com/file/d/1AwEx2hcLgrKj4YLijSNqo6CkIX_CLdKX/view?usp=drive_link</t>
  </si>
  <si>
    <t>https://drive.google.com/file/d/1TRsOigtwi-_nKEWnpmuV5GMNheBV8ByY/view?usp=drive_link</t>
  </si>
  <si>
    <t>https://drive.google.com/drive/folders/1zxbi-SECYsOGQt6jKBWZhRdVL-h9rwKH?usp=drive_link</t>
  </si>
  <si>
    <t>https://drive.google.com/drive/folders/1arnrSw9puyKt0fl6v7zKCxwRWwoQ1o2b?usp=drive_link</t>
  </si>
  <si>
    <t>裸眼盛れ！
ナチュラルにきゅるんと子犬みたいな目に💗</t>
  </si>
  <si>
    <t>esp</t>
  </si>
  <si>
    <t>エスプレッソ</t>
  </si>
  <si>
    <t>https://drive.google.com/file/d/17Gy-pYTtMnohwXRFwNIvMxOLuw29vhUB/view?usp=drivesdk</t>
  </si>
  <si>
    <t>https://drive.google.com/file/d/16Fn5PwOy168R4QuTDBb1Mjktn7qAsfd9/view?usp=drivesdk</t>
  </si>
  <si>
    <t>https://drive.google.com/drive/folders/1AILb-qlenzK1TnnFwQoR3V_95oe7kZIA</t>
  </si>
  <si>
    <t>https://drive.google.com/drive/folders/1qew0yp_jStPISZSRcJgPpAreAc8ktpEQ</t>
  </si>
  <si>
    <t>きゅるっとほろ甘～な盛れ確ダークブラウン💗</t>
  </si>
  <si>
    <t>cfmc</t>
  </si>
  <si>
    <t>カフェモカ</t>
  </si>
  <si>
    <t>https://drive.google.com/file/d/1Zcns4hnj7WAn_hltZnJTGdz-9MyoA_pP/view?usp=drive_link</t>
  </si>
  <si>
    <t>https://drive.google.com/file/d/15tvJ2Cjr7irLwEeSKIMW10b_1NV51CwK/view?usp=drive_link</t>
  </si>
  <si>
    <t>https://drive.google.com/drive/folders/18dLk80qESDbGR9z61e8eQpWWoYDNGFoO?usp=drive_link</t>
  </si>
  <si>
    <t>https://drive.google.com/drive/folders/1kevlCsDyVxoTOXnfjafNAxH6wBGoJqd4?usp=drive_link</t>
  </si>
  <si>
    <t>ぽわんと血色感をプラス♡
お仕事にもおすすめ！</t>
  </si>
  <si>
    <t>cp</t>
  </si>
  <si>
    <t>カプチーノ</t>
  </si>
  <si>
    <t>https://drive.google.com/file/d/1_zm1PDBs95x3byGSgwe5BlE-zHBIqtbn/view?usp=drive_link</t>
  </si>
  <si>
    <t>https://drive.google.com/file/d/1zE12h08ZbNp9g96kxp6wUyNkkPXrujWL/view?usp=drive_link</t>
  </si>
  <si>
    <t>https://drive.google.com/drive/folders/1XBuGpUkIdJqF49yAdbB3USMTRjjS4ogU?usp=drive_link</t>
  </si>
  <si>
    <t>https://drive.google.com/drive/folders/1UpH6RdXEfVsvVSNU5430L8ji98zjJ9a2?usp=drive_link</t>
  </si>
  <si>
    <t>くりっとするけどナチュラルだから
フチ苦手な人も大丈夫◎</t>
  </si>
  <si>
    <t>cfj</t>
  </si>
  <si>
    <t>コーヒーゼリー</t>
  </si>
  <si>
    <t>https://drive.google.com/file/d/1TYG7bI_oj5mmo-scJUKFMJJir0vdo7ZM/view?usp=drive_link</t>
  </si>
  <si>
    <t>https://drive.google.com/file/d/1ZnOSKkH3KJzjjK2EyUEkBbw9iFPMSlVF/view?usp=drive_link</t>
  </si>
  <si>
    <t>https://drive.google.com/drive/folders/1YXz6gZJFwcidVPagY55mq7dQje2xTEdJ?usp=drive_link</t>
  </si>
  <si>
    <t>https://drive.google.com/drive/folders/1n5y_FYtQzqTMaS9aNCnGBglos6BsyU1-?usp=drive_link</t>
  </si>
  <si>
    <t>暗めダークブラウンの細フチで
きゅるんとeyeに♡</t>
  </si>
  <si>
    <t>skms</t>
  </si>
  <si>
    <t>サクラムース</t>
  </si>
  <si>
    <t>https://drive.google.com/file/d/1hUmrKJa1cYlkpIAEWbKNOFmk95f1M2wb/view?usp=drivesdk</t>
  </si>
  <si>
    <t>https://drive.google.com/file/d/1gJG5xPB3g9FhIi5FT20C03vOYqFECohE/view?usp=drivesdk</t>
  </si>
  <si>
    <t>https://drive.google.com/drive/folders/14rEeFfedvh99anN08AsT9sW24rwig5gk</t>
  </si>
  <si>
    <t>https://drive.google.com/drive/folders/1oNWjcaV3mI8CsqYUsK82ZcjiGkYXEAVy</t>
  </si>
  <si>
    <t>ちゅるつやフチなしカラコン！
ほんのりなピンクっぽさがかわいすぎる♡</t>
  </si>
  <si>
    <t>shebr</t>
  </si>
  <si>
    <t>シアーブラウン</t>
  </si>
  <si>
    <t>https://drive.google.com/file/d/1mYCO_XXnNjlxROjAVrv1qUBddG2SlfWb/view?usp=drive_link</t>
  </si>
  <si>
    <t>https://drive.google.com/file/d/1nzrKY9ezvjb_LBjuAmvyAJ15jMPVAkMZ/view?usp=drive_link</t>
  </si>
  <si>
    <t>https://drive.google.com/drive/folders/1Gp8eY-kpM-ZhatlFQ7uzv9eVhFomX13f?usp=drive_link</t>
  </si>
  <si>
    <t>https://drive.google.com/drive/folders/130VcMCcZQGSzIn1xmTqMpvxtVS_9Ldkh?usp=drive_link</t>
  </si>
  <si>
    <t>裸眼よりもちょっと盛れて
ちょっと大きくなる王道ブラウン！</t>
  </si>
  <si>
    <t>shrbk</t>
  </si>
  <si>
    <t>シアーブラック</t>
  </si>
  <si>
    <t>https://drive.google.com/file/d/1IBfD8oUg4agjRo7_En0vB4TclFZiMhKG/view?usp=drive_link</t>
  </si>
  <si>
    <t>https://drive.google.com/file/d/1YX18Z2H3QVYb4Ia2U2pYCxTlc26OB5pR/view?usp=drive_link</t>
  </si>
  <si>
    <t>https://drive.google.com/drive/folders/1Yn4hFqZBfF3asVSVoklSsODlriNyXXbx?usp=drive_link</t>
  </si>
  <si>
    <t>https://drive.google.com/drive/folders/17LjjPNRV6AQsDAyWMwWTGu4Pczjp6Ez8?usp=drive_link</t>
  </si>
  <si>
    <t>黒コン挑戦にまじでおすすめ！
ベタっとしないシアーも良い</t>
  </si>
  <si>
    <t>snbw</t>
  </si>
  <si>
    <t>シャイニーブラウン</t>
  </si>
  <si>
    <t>https://drive.google.com/file/d/1DGjaSkxG4xvaypiNxnhkpBH11gQrlZ6L/view?usp=drivesdk</t>
  </si>
  <si>
    <t>https://drive.google.com/file/d/1XJySYXSKRlXQLFlVfID6sw6DSA7t7SWc/view?usp=drivesdk</t>
  </si>
  <si>
    <t>https://drive.google.com/drive/folders/1la4ryL8VnWTzDKbqALfc972MvX5200nt</t>
  </si>
  <si>
    <t>https://drive.google.com/drive/folders/144G3xW1jL1WUvBie2uWE3q4SAfu9Z1hs</t>
  </si>
  <si>
    <t>きゅるんと可愛い小動物っぽブラウン♡</t>
  </si>
  <si>
    <t>ttt</t>
  </si>
  <si>
    <t>タルトタタン</t>
  </si>
  <si>
    <t>https://drive.google.com/file/d/1VclvsgoaR9Oog9dk5z567odurbqMnaLR/view?usp=drivesdk</t>
  </si>
  <si>
    <t>https://drive.google.com/file/d/1bRDelQKR5MMdFKZQAxb5dmh5rF0O7_KB/view?usp=drivesdk</t>
  </si>
  <si>
    <t>https://drive.google.com/drive/folders/1OX4vT5hLp2Fho_7pS48MpnXEwPMMtd76</t>
  </si>
  <si>
    <t>https://drive.google.com/drive/folders/14njEm1QAuP8s5j9LhPaoNDDriQJUe8Y2</t>
  </si>
  <si>
    <t>控えめなデザインの透け太フチがかわいすぎる
目がちゅるつや。。。</t>
  </si>
  <si>
    <t>tirg</t>
  </si>
  <si>
    <t>ティラミスリング</t>
  </si>
  <si>
    <t>https://drive.google.com/file/d/1XqoexzGxpE0MwU1_1N_lNkeKr7Ge-FFq/view?usp=drivesdk</t>
  </si>
  <si>
    <t>https://drive.google.com/file/d/1DlBVet0z527L8nBvEgbLQ5EmVIvTjyX3/view?usp=drivesdk</t>
  </si>
  <si>
    <t>https://drive.google.com/drive/folders/1M6YtL96OT05MLZJJkqiYUDy1HYNGaqax</t>
  </si>
  <si>
    <t>https://drive.google.com/drive/folders/1ZEfkMfKElnfNdMUGLJcRj1oJfrFhu1P4</t>
  </si>
  <si>
    <t>ふんわり太フチで目がきゅるん♡
発色控えめで優しく盛れる！</t>
  </si>
  <si>
    <t>brlp</t>
  </si>
  <si>
    <t>ブリュレパール</t>
  </si>
  <si>
    <t>https://drive.google.com/file/d/1irRkArei_sv6M1rGbYmZYrJDI06QCLyp/view?usp=drive_link</t>
  </si>
  <si>
    <t>https://drive.google.com/file/d/1A81_k8drL5Z3NL3r7APYPyJSBscB5RY-/view?usp=drive_link</t>
  </si>
  <si>
    <t>https://drive.google.com/drive/folders/1e90iDutEyu7dXew0WQnJr3wjzN0K2gz-?usp=drive_link</t>
  </si>
  <si>
    <t>https://drive.google.com/drive/folders/16ak1PM7YmK5jPeptRuQzpezJ2oLYW7i8?usp=drive_link</t>
  </si>
  <si>
    <t>白っぽいブラウンベージュ珍しい！
自然光でも色分かる！</t>
  </si>
  <si>
    <t>FLA0005</t>
  </si>
  <si>
    <t>https://drive.google.com/file/d/1_3VxSOTz0TMl6kmNkt5g_HryqiyPXBOw/view?usp=drive_link</t>
  </si>
  <si>
    <t>https://drive.google.com/file/d/1XHPoxjH9cmeHi_Z9_KJawRTa0jVXCHKV/view?usp=drive_link</t>
  </si>
  <si>
    <t>https://drive.google.com/drive/folders/1ar8cEcklcSHmc_n8_-ZcREGF2b8Z0lvv?usp=drive_link</t>
  </si>
  <si>
    <t>https://drive.google.com/drive/folders/1GycsZhN5E4YywHE350VtUyzkOCJYvMXT?usp=drive_link</t>
  </si>
  <si>
    <t>FLA0004</t>
  </si>
  <si>
    <t>https://drive.google.com/file/d/1ytQY6LpzKZjOQcuXfWaghSurYOsK8BIE/view?usp=drivesdk</t>
  </si>
  <si>
    <t>https://drive.google.com/file/d/1bwYtPolJW3ncUywUSA1S6w3P0XUoFdC8/view?usp=drivesdk</t>
  </si>
  <si>
    <t>https://drive.google.com/drive/folders/1nBr_0pjrdsV7Ddw7TG72nYOKaKs__kIB</t>
  </si>
  <si>
    <t>https://drive.google.com/drive/folders/1aZj2vwNTfOY2_2ZIl2wzNH-Hd7q1uZD7</t>
  </si>
  <si>
    <t>https://drive.google.com/file/d/1HWI-nx4ZGpiec7he2l-qY0E_U1VHHRCA/view?usp=drivesdk</t>
  </si>
  <si>
    <t>https://drive.google.com/file/d/1xHOet8nOGD8-8Aava02eMo-2kO1BwLed/view?usp=drivesdk</t>
  </si>
  <si>
    <t>https://drive.google.com/drive/folders/1PNSisirt0LDKbbuD0Kbu-4rcoQ6MToaE</t>
  </si>
  <si>
    <t>https://drive.google.com/drive/folders/1k0CSxx0ja7rEX8lDyHwaHKjsMpSHQepE</t>
  </si>
  <si>
    <t>https://drive.google.com/file/d/1qwY_KwCAVtdkyP90_sZ0G1URkkTMN3rc/view?usp=drivesdk</t>
  </si>
  <si>
    <t>https://drive.google.com/file/d/1-dihonUblpy8TMasA52Jxw6JwSZkokXJ/view?usp=drivesdk</t>
  </si>
  <si>
    <t>https://drive.google.com/drive/folders/1n1fjPzprqv0sOZGqpKHnqbfjP4J9KYYF</t>
  </si>
  <si>
    <t>https://drive.google.com/drive/folders/1tWJQgApxe9ZABOyLYMwRVqglRr3vZs5y</t>
  </si>
  <si>
    <t>https://drive.google.com/file/d/1iigHF8-8rtQ5xq0eKV1rOOeIWMCf7Jt4/view?usp=drive_link</t>
  </si>
  <si>
    <t>https://drive.google.com/file/d/1Zu9NtiOBOtxN4e0ZZDl9o4IISHLDScU7/view?usp=drivesdk</t>
  </si>
  <si>
    <t>https://drive.google.com/drive/folders/1c4fb1FRjD-vLP9QFjAkDNCtNLvuJnUC-</t>
  </si>
  <si>
    <t>https://drive.google.com/drive/folders/1JhbEUdakwW1Cel4KJBw46qN2oabuDsIl</t>
  </si>
  <si>
    <t>https://drive.google.com/file/d/1ThrfI2luqnZdHAlG0u3yCFPhXEZHLwON/view?usp=drivesdk</t>
  </si>
  <si>
    <t>https://drive.google.com/file/d/1DuJDg8Qn0KCqBtCp9rUwc9f2-wDqonAq/view?usp=drivesdk</t>
  </si>
  <si>
    <t>https://drive.google.com/drive/folders/1dwzQnMrvfWFHchrk_Ou1IY-tFQcU1LPK</t>
  </si>
  <si>
    <t>https://drive.google.com/drive/folders/1hLuW9mCGxs4cx4HJnd6pgjWNI2ZM8vcc</t>
  </si>
  <si>
    <t>https://drive.google.com/file/d/1cpP9yaHmIOUhs6fLhtgupKffKhlKDeAP/view?usp=drive_link</t>
  </si>
  <si>
    <t>https://drive.google.com/file/d/1JpgQ8v9Xf_IYUu72i7WFhpohN8JzFBZd/view?usp=drivesdk</t>
  </si>
  <si>
    <t>https://drive.google.com/drive/folders/1FTpUQatVVse7Nz5tByt2SXVSAvULgObz</t>
  </si>
  <si>
    <t>https://drive.google.com/drive/folders/1uKiW42ij1s3DXOC2bYIy2XY2I9PWopyR</t>
  </si>
  <si>
    <t>QPR0001</t>
  </si>
  <si>
    <t>amrr</t>
  </si>
  <si>
    <t>キュプリエ</t>
  </si>
  <si>
    <t>アムールロゼ</t>
  </si>
  <si>
    <t>https://drive.google.com/file/d/1YZgcFu0tVw122bFSYWzZT2UgRg5TVChI/view?usp=drivesdk</t>
  </si>
  <si>
    <t>https://drive.google.com/file/d/1ook9jlhy01xdqAWS0SBsTwveJi2poFMj/view?usp=drivesdk</t>
  </si>
  <si>
    <t>https://drive.google.com/drive/folders/1Ko_K6lPFR2TnSh3hM2IQRc0aWex_JgIx</t>
  </si>
  <si>
    <t>https://drive.google.com/drive/folders/1oBYLn50VPSH6Zfoe3fCjB3R5jxaGK-vU</t>
  </si>
  <si>
    <t>お人形みたいな高発色ピンク！
黒目でも負けない発色でした♡</t>
  </si>
  <si>
    <t>elb</t>
  </si>
  <si>
    <t>エアルブラック</t>
  </si>
  <si>
    <t>https://drive.google.com/file/d/1idYYpuC349j4JLPYCie40MQi0KWsP6Vu/view?usp=drivesdk</t>
  </si>
  <si>
    <t>https://drive.google.com/file/d/1o45fNY-Su8koE2Za2ZSy8w3NudKKFEbv/view?usp=drivesdk</t>
  </si>
  <si>
    <t>https://drive.google.com/drive/folders/1QSUSOmnqDdv_lyGsFkKyIOAewtfxiBIV</t>
  </si>
  <si>
    <t>https://drive.google.com/drive/folders/1SyY8mOYBe9yRw0E89F5xR1P_aBtTvQo-</t>
  </si>
  <si>
    <t>漆黒にならない！
透明感あるくりっくりの黒コン✨️</t>
  </si>
  <si>
    <t>grys</t>
  </si>
  <si>
    <t>グレーシャトン</t>
  </si>
  <si>
    <t>https://drive.google.com/file/d/1Xplbbxl1NiBo0zpgYUp-TNzCnV5kT-IW/view?usp=drivesdk</t>
  </si>
  <si>
    <t>https://drive.google.com/file/d/1k-jKh0oD2Xw7_87VNnKeIVAK_5uobIKa/view?usp=drivesdk</t>
  </si>
  <si>
    <t>https://drive.google.com/drive/folders/1q7My59Gsf0tPC_yJ-DJZHOPGgoNxaUGo</t>
  </si>
  <si>
    <t>https://drive.google.com/drive/folders/1DVrHwZa1xMF5gYvg1Arz6CgHLRcrs-sr</t>
  </si>
  <si>
    <t>高そうなネコちゃんみたいな高級感✨️
意外と大きすぎない所もポイント</t>
  </si>
  <si>
    <t>cpbg</t>
  </si>
  <si>
    <t>シピベージュ</t>
  </si>
  <si>
    <t>https://drive.google.com/file/d/10VtgAG7Os_0o4HBAxop9N-Lu9cuUxukB/view?usp=drivesdk</t>
  </si>
  <si>
    <t>https://drive.google.com/file/d/1cF9fs3O_WTVqqh56w1F_Y6uyT6qpkbo-/view?usp=drivesdk</t>
  </si>
  <si>
    <t>https://drive.google.com/drive/folders/1WKr-0gBG1-UgILFOeOVQS63WEJa96QMY</t>
  </si>
  <si>
    <t>https://drive.google.com/drive/folders/1cN07U3vtNzJ9Z8ufrCupVzRJ54ugnhhb</t>
  </si>
  <si>
    <t>お姉さんぶれる色っぽベージュ♡
茶目でも強すぎない！</t>
  </si>
  <si>
    <t>srmb</t>
  </si>
  <si>
    <t>シャルムブラウン</t>
  </si>
  <si>
    <t>https://drive.google.com/file/d/1xX_cy90Hpoe_QfuGui6zUeJbQALujEt_/view?usp=drivesdk</t>
  </si>
  <si>
    <t>https://drive.google.com/file/d/1FtV8PaQEpA1tPgHX90EaQSygZZNhBzbw/view?usp=drivesdk</t>
  </si>
  <si>
    <t>https://drive.google.com/drive/folders/1V1gABYkchR_5eMR2vitJibHJxDhwXzJZ</t>
  </si>
  <si>
    <t>https://drive.google.com/drive/folders/1dbFmYta9JDVG9Xx8SwG5wLch3q0ffskc</t>
  </si>
  <si>
    <t>甘めになりすぎない柄感で
お姉さん雰囲気作れる～♡</t>
  </si>
  <si>
    <t>nrbg</t>
  </si>
  <si>
    <t>ノワベージュ</t>
  </si>
  <si>
    <t>https://drive.google.com/file/d/11ZIbIs6bnIsM6U7h5ERoYCVg58wVbXJv/view?usp=drivesdk</t>
  </si>
  <si>
    <t>https://drive.google.com/file/d/1J6T_JsFO-qTEEfKhPMUVGzfzkjxdiB5L/view?usp=drivesdk</t>
  </si>
  <si>
    <t>https://drive.google.com/drive/folders/16xI28MRLAnq1bbM6NI8iNlSAvfnWBagm</t>
  </si>
  <si>
    <t>https://drive.google.com/drive/folders/13s5KQJfGiwM_DS-5uHg97lnDZb2k30f3</t>
  </si>
  <si>
    <t>バキってならない黄色系ベージュ！
茶目さんならギャルメイクでもいいかも？</t>
  </si>
  <si>
    <t>beb</t>
  </si>
  <si>
    <t>べべブラン</t>
  </si>
  <si>
    <t>https://drive.google.com/file/d/1LyVumSWlnu3YYP2h4ij6DLRprZb71qyU/view?usp=drivesdk</t>
  </si>
  <si>
    <t>https://drive.google.com/file/d/1EKcoTBJ2NIozphWLxTlNYX7v4hfm2eoW/view?usp=drivesdk</t>
  </si>
  <si>
    <t>https://drive.google.com/drive/folders/1Z4WfhNX8nt21mFh4GiMhKDHtD0myzDR1</t>
  </si>
  <si>
    <t>https://drive.google.com/drive/folders/1zkWunnb6X74LJcJ2IAtmwq9pYV49FF5x</t>
  </si>
  <si>
    <t>校則厳しすぎなかったら学校でも！
ナチュラルなのにほんのりデカ目♡</t>
  </si>
  <si>
    <t>prlg</t>
  </si>
  <si>
    <t>ペルルグレー</t>
  </si>
  <si>
    <t>https://drive.google.com/file/d/15rugNt86AKsInkgswufSt5W32CW7uK82/view?usp=drivesdk</t>
  </si>
  <si>
    <t>https://drive.google.com/file/d/18D_RqIZMD1Ov497prYiJtwVTj9CmajCm/view?usp=drivesdk</t>
  </si>
  <si>
    <t>https://drive.google.com/drive/folders/1K5q9jha6SpQHS5hraQ9x_DX3BFdH6GdI</t>
  </si>
  <si>
    <t>https://drive.google.com/drive/folders/1Z8CEtCUkvbgKw0OeYLdzgZsqYuQH7YWA</t>
  </si>
  <si>
    <t>きゅるきゅるすぎてガラス玉みたい！
ほんのり青いのもドールっぽい</t>
  </si>
  <si>
    <t>lbg</t>
  </si>
  <si>
    <t>リュヌベージュ</t>
  </si>
  <si>
    <t>https://drive.google.com/file/d/1UVMA30r_rdJxN58JHq-ruu6upA-Feanl/view?usp=drivesdk</t>
  </si>
  <si>
    <t>https://drive.google.com/file/d/1hCvacC3zFLGHUaPfQaEAEexb06miYYXH/view?usp=drivesdk</t>
  </si>
  <si>
    <t>https://drive.google.com/drive/folders/1uYHWLlxlF8PCaONAk6rvFhGGhZcXHrxy</t>
  </si>
  <si>
    <t>https://drive.google.com/drive/folders/13BEtXzXhnzVQ8_5xJ7xqniojW7L_ZuJx</t>
  </si>
  <si>
    <t>ちょっとマットなまろやかベージュ♡
ハーフ系になりすぎない高発色！</t>
  </si>
  <si>
    <t>PRM0001</t>
  </si>
  <si>
    <t>pgcl</t>
  </si>
  <si>
    <t>プリモア</t>
  </si>
  <si>
    <t>プリガールキャメル</t>
  </si>
  <si>
    <t>https://drive.google.com/file/d/1O12OzSDF39_46eCF6slF-oOx_SNetKGm/view?usp=drivesdk</t>
  </si>
  <si>
    <t>https://drive.google.com/file/d/1MoIzSIGJSbkNo9jGYWYyZOw37LeHCcnW/view?usp=drivesdk</t>
  </si>
  <si>
    <t>https://drive.google.com/drive/folders/17NVhy3t4YwSVVRzkYdfjqGRy3lJ7b70J</t>
  </si>
  <si>
    <t>https://drive.google.com/drive/folders/1BijmbEla4DRCtRKY9gSoM2RKbx4Flzxk</t>
  </si>
  <si>
    <t>きゅるんきゅるなデカ目になれちゃいます♪</t>
  </si>
  <si>
    <t>pgg</t>
  </si>
  <si>
    <t>プリガールグレー</t>
  </si>
  <si>
    <t>https://drive.google.com/file/d/1bozrjdV1KwtlO9-HYlFHPMSItBQTkpIf/view?usp=drivesdk</t>
  </si>
  <si>
    <t>https://drive.google.com/file/d/1ESdhWaYiaQxzlMLmYAfP6Q86m6RF1h3H/view?usp=drivesdk</t>
  </si>
  <si>
    <t>https://drive.google.com/drive/folders/15DUpMc82Q6_Ab55IEe1_Ewo7TCZ_Ir6-</t>
  </si>
  <si>
    <t>https://drive.google.com/drive/folders/15wGcmzyVi_11kUaDwD_pPhOwM2-VRuCp</t>
  </si>
  <si>
    <t>くっきり太フチに
高発色グレーで最強デカ目に！</t>
  </si>
  <si>
    <t>pgro</t>
  </si>
  <si>
    <t>プリガールローズ</t>
  </si>
  <si>
    <t>https://drive.google.com/file/d/1UkaCm8U1-IEgoHcXFkl7JirbQLkaCzgP/view?usp=drivesdk</t>
  </si>
  <si>
    <t>https://drive.google.com/file/d/1kPNlX3shlT1nPgsmGHvfCA5t-0DgooUE/view?usp=drivesdk</t>
  </si>
  <si>
    <t>https://drive.google.com/drive/folders/1kmXaI_6EcVvPEwB7MatpEv0X5SR5NXCj</t>
  </si>
  <si>
    <t>https://drive.google.com/drive/folders/1rMGuru-IMRHOqlTKpaixU6iBjhSZZqah</t>
  </si>
  <si>
    <t>強すぎないけどしっかりピンクって分かる！
デカ目の甘めフェイスに🐰</t>
  </si>
  <si>
    <t>pdtb</t>
  </si>
  <si>
    <t>プリデートブラウン</t>
  </si>
  <si>
    <t>https://drive.google.com/file/d/114SBmNmOU0jaYU1nmNxTwEnb-S-c9pHs/view?usp=drivesdk</t>
  </si>
  <si>
    <t>https://drive.google.com/file/d/1Ck-aUBQv-3uUlBKBtaHTDEjfS35-Ga7c/view?usp=drivesdk</t>
  </si>
  <si>
    <t>https://drive.google.com/drive/folders/1_9tLt2f8MN7dao4eIci1un3TINhz07Nf</t>
  </si>
  <si>
    <t>https://drive.google.com/drive/folders/1vzivmsDO5cWjSj7RmPS96DqGoAfXJLTg</t>
  </si>
  <si>
    <t>めちゃでか甘めピンクブラウン
水光ハイライトは馴染み度100%</t>
  </si>
  <si>
    <t>pdlb</t>
  </si>
  <si>
    <t>プリドーリーブラウン</t>
  </si>
  <si>
    <t>UVカット,6</t>
  </si>
  <si>
    <t>https://drive.google.com/file/d/1z870g-bSXlGZkrB76D8oj_dqv_zSxFwC/view?usp=drivesdk</t>
  </si>
  <si>
    <t>https://drive.google.com/file/d/1wV7upWvKJntA4gsaxK8_C5U-zw0uzN9c/view?usp=drivesdk</t>
  </si>
  <si>
    <t>https://drive.google.com/drive/folders/1rGkqC3Dwtjk9AMWpl0GSQ9_yT0drNIq1</t>
  </si>
  <si>
    <t>https://drive.google.com/drive/folders/14aVrk4gsChHK1UXTLgGp9X_9c9CfQb_N</t>
  </si>
  <si>
    <t>ほんのり水光の太フチブラウン！
回っても不自然にならない</t>
  </si>
  <si>
    <t>ppgr</t>
  </si>
  <si>
    <t>プリパールグレー</t>
  </si>
  <si>
    <t>https://drive.google.com/file/d/115eyxuIuSepmMiCPhtPjt7O5RQX7AfUE/view?usp=drivesdk</t>
  </si>
  <si>
    <t>https://drive.google.com/file/d/1aczSrwqt5n3ADdKtX-Li4o2b8r8GH_ss/view?usp=drivesdk</t>
  </si>
  <si>
    <t>https://drive.google.com/drive/folders/1VYmTZD1_2UmPMM9Jb1Kho6zaA0Iwm39I</t>
  </si>
  <si>
    <t>https://drive.google.com/drive/folders/13U27EXyfcAEuLsdzKq6xS9xEVwedvICE</t>
  </si>
  <si>
    <t>ワンホンっぽグレー♡
でっかくて盛れるし大人っぽさもある！</t>
  </si>
  <si>
    <t>pplb</t>
  </si>
  <si>
    <t>プリパールブラウン</t>
  </si>
  <si>
    <t>https://drive.google.com/file/d/1T4vUWSbeWaTfJdmOAh9439Vs_1qWy5sZ/view?usp=drivesdk</t>
  </si>
  <si>
    <t>https://drive.google.com/file/d/1kejUB2vbmoZytVSBqO7PfFGL1so7ioec/view?usp=drivesdk</t>
  </si>
  <si>
    <t>https://drive.google.com/drive/folders/1QNbq8bhtyy5WAFiF2zruHNyRrmnFJ1jz</t>
  </si>
  <si>
    <t>https://drive.google.com/drive/folders/1Vvjue2kG_dcSiZPBjNwPSxrCaCaijboy</t>
  </si>
  <si>
    <t>抜け感あるブラウンかわよ～っ
絶妙にベージュ感もあって良い！</t>
  </si>
  <si>
    <t>prpk</t>
  </si>
  <si>
    <t>プリリングピンク</t>
  </si>
  <si>
    <t>https://drive.google.com/file/d/1YzDfi7f6o_JdayzZ6i6KFynMkfot4Obe/view?usp=drivesdk</t>
  </si>
  <si>
    <t>https://drive.google.com/file/d/1aBIfwQfPJW5x9IC6PtZl7hAU2tUxQBX4/view?usp=drivesdk</t>
  </si>
  <si>
    <t>https://drive.google.com/drive/folders/1r4jBVdsEftKC6heZAPuWG77lz-ZtYqch</t>
  </si>
  <si>
    <t>https://drive.google.com/drive/folders/1AyW4-got5dOkja9nztEfip1-ZucikTUh</t>
  </si>
  <si>
    <t>青み感あるピンクで糖度高め！
フチもちゅるんとキュートな印象に♡</t>
  </si>
  <si>
    <t>prbg</t>
  </si>
  <si>
    <t>プリリングベージュ</t>
  </si>
  <si>
    <t>https://drive.google.com/file/d/1MvSG_2E4Rqi-lpExZaolgN3jETyHvD3b/view?usp=drivesdk</t>
  </si>
  <si>
    <t>https://drive.google.com/file/d/1Hwy7W1tq41W91DCQB590qu4-reDQrTDn/view?usp=drivesdk</t>
  </si>
  <si>
    <t>https://drive.google.com/drive/folders/1o-G9rQQn6AYxRbSd4nnCVyMZagG6e9g0</t>
  </si>
  <si>
    <t>https://drive.google.com/drive/folders/1UXMmOCegr-51qfbSDStIqasd9T9azInw</t>
  </si>
  <si>
    <t>ナチュラル発色なベージュと太フチで
ちゅるちゅる盛れ♡</t>
  </si>
  <si>
    <t>TP0001</t>
  </si>
  <si>
    <t>grnt</t>
  </si>
  <si>
    <t>トパーズ</t>
  </si>
  <si>
    <t>ガーネット</t>
  </si>
  <si>
    <r>
      <rPr>
        <rFont val="Arial"/>
        <color rgb="FF1155CC"/>
        <u/>
      </rPr>
      <t>https://drive.google.com/open?id=1ziGVNMxOb0r9TJIwWrEBV5GLFKtIHWKY&amp;usp=drive_copy</t>
    </r>
  </si>
  <si>
    <t>https://drive.google.com/file/d/1ratlp1vawAgIKQA4hmF21f745hil-P_G/view?usp=drivesdk</t>
  </si>
  <si>
    <t>https://drive.google.com/drive/folders/1efsCbby7KZuNm2oCO7SDJLDqX_-o2DBs</t>
  </si>
  <si>
    <t>https://drive.google.com/drive/folders/1DpgGH7_r7ALLijWa-XdbPPJE6sPeDKFA</t>
  </si>
  <si>
    <t>超自然に光入りまくり！
ナチュラル派奥目さん着けてみて💗</t>
  </si>
  <si>
    <t>crro</t>
  </si>
  <si>
    <t>クリームローズ</t>
  </si>
  <si>
    <t>https://drive.google.com/file/d/1BQBOBLEunXPOYalNcX_e_LAIJVPdL0SW/view?usp=drivesdk</t>
  </si>
  <si>
    <t>https://drive.google.com/file/d/1W22Os6wuCw9FRvmK-bUepH4wfkzms8v4/view?usp=drivesdk</t>
  </si>
  <si>
    <t>https://drive.google.com/drive/folders/1tzoC6euiJGJFgZkpsJ0SZmXiO-mkqIz_</t>
  </si>
  <si>
    <t>https://drive.google.com/drive/folders/1nNhqp5JVmHO9gd1wh56u6bXCVIziM8Ig</t>
  </si>
  <si>
    <t>ピンクブラウンでやさしく♡
ガーリーな印象になれる！</t>
  </si>
  <si>
    <t>crsb</t>
  </si>
  <si>
    <t>クリスタルブルーム</t>
  </si>
  <si>
    <r>
      <rPr>
        <rFont val="Arial"/>
        <color rgb="FF1155CC"/>
        <u/>
      </rPr>
      <t>https://drive.google.com/open?id=1opKRFG10dNHfWcOMeeT81DyNseBkHGKy&amp;usp=drive_copy</t>
    </r>
  </si>
  <si>
    <t>https://drive.google.com/file/d/1q1_EYINTCz13xqW3YUwKBtNKKzOMBNg9/view?usp=drivesdk</t>
  </si>
  <si>
    <t>https://drive.google.com/drive/folders/1TcmcZqrJqA1TfYlKVUUy_ObZn3CJ6HMj</t>
  </si>
  <si>
    <t>https://drive.google.com/drive/folders/1B7pOTmN5kCBVfXsx7Oz8LQ4SAnD5pwzr</t>
  </si>
  <si>
    <t>大人っぽい馴染み系キラキラレンズ✨️</t>
  </si>
  <si>
    <t>ggqt</t>
  </si>
  <si>
    <t>グレージュクォーツ</t>
  </si>
  <si>
    <t>https://drive.google.com/file/d/1nriUbNsQm0kIafS-qe1rUD9o634ooLZQ/view?usp=drivesdk</t>
  </si>
  <si>
    <t>https://drive.google.com/file/d/1dNcGrNK1VXfs6XbNDQli31MnA5dZ8bCI/view?usp=drivesdk</t>
  </si>
  <si>
    <t>https://drive.google.com/drive/folders/1SkrvvS9rhxzHpWz0I8Q0bDEIx-tbpayo</t>
  </si>
  <si>
    <t>https://drive.google.com/drive/folders/101D6A-sB99GDTazdC2pgMRFXNjwiH_eA</t>
  </si>
  <si>
    <t>まじで垢抜ける！大人っぽグレーコン♡</t>
  </si>
  <si>
    <t>glb</t>
  </si>
  <si>
    <t>グローブラウン</t>
  </si>
  <si>
    <r>
      <rPr>
        <rFont val="Arial"/>
        <color rgb="FF1155CC"/>
        <u/>
      </rPr>
      <t>https://drive.google.com/open?id=1FUrMwomwAR9XM85o01K636Nrrc1HGySE&amp;usp=drive_copy</t>
    </r>
  </si>
  <si>
    <t>https://drive.google.com/file/d/1y34oAYBxjYsGhw8fuxmhoX7uGt4Y0SjE/view?usp=drivesdk</t>
  </si>
  <si>
    <t>https://drive.google.com/drive/folders/1GfpSPrUpx9hsHoM3YhXoYY-I23T2Eask</t>
  </si>
  <si>
    <t>https://drive.google.com/drive/folders/1UsXC0QhourvBKItd4dqYrP_EiV6xQjEc</t>
  </si>
  <si>
    <t>本物の太陽が目に差し込んだみたい!</t>
  </si>
  <si>
    <t>stqt</t>
  </si>
  <si>
    <t>ストロベリークォーツ</t>
  </si>
  <si>
    <t>https://drive.google.com/file/d/1_kyMOEJUOhowaSKGrPLGSmRQkLBxDMFL/view?usp=drivesdk</t>
  </si>
  <si>
    <t>https://drive.google.com/file/d/14ivZS9cUHDB6SdzCJKVKFYw3_jTOm11A/view?usp=drivesdk</t>
  </si>
  <si>
    <t>https://drive.google.com/drive/folders/1MiW1kTbLUKenCiuoLQ0iCXGQkXT8TNT3</t>
  </si>
  <si>
    <t>https://drive.google.com/drive/folders/1A-fzTggEEJZFYScR9Vh0ZsYEDtI1aDqU</t>
  </si>
  <si>
    <t>こっそり甘めなピンクブラウン♡</t>
  </si>
  <si>
    <t>dttp</t>
  </si>
  <si>
    <t>デートトパーズ</t>
  </si>
  <si>
    <t>https://drive.google.com/file/d/1x6rBL-y4p1lFteiAQ40NH2t55ol6oVGs/view?usp=drivesdk</t>
  </si>
  <si>
    <t>https://drive.google.com/file/d/1s2e0XzqQdCltkOckPo-egVt6jTwFt5lS/view?usp=drivesdk</t>
  </si>
  <si>
    <t>https://drive.google.com/drive/folders/15-B6Yi4zUIy5EyGTMuVED0kLEEb9euFs</t>
  </si>
  <si>
    <t>https://drive.google.com/drive/folders/1I20OoiuxmTh3Fx8CzUf-lqSl1aLO86Iz</t>
  </si>
  <si>
    <t>王道モテ万能デートカラコン。
くどくないからシーンを選ばない。</t>
  </si>
  <si>
    <t>TP0002</t>
  </si>
  <si>
    <t>opl</t>
  </si>
  <si>
    <t>オパール</t>
  </si>
  <si>
    <t>https://drive.google.com/file/d/1uFsJUA3v_0_J5rIr8Mml2xPjz-ZjkZlB/view?usp=drivesdk</t>
  </si>
  <si>
    <t>https://drive.google.com/file/d/12k0SEQ3LV26pHK0LkoHYLoqlInjszeHl/view?usp=drivesdk</t>
  </si>
  <si>
    <t>https://drive.google.com/drive/folders/1b4-y3Eou4bJ_SSkGpeOgrmkF2Z2v-x6O</t>
  </si>
  <si>
    <t>https://drive.google.com/drive/folders/14FGplaOWf_9l-weezYReY44Rx1CAuatz</t>
  </si>
  <si>
    <t>黒目さんも儚い瞳になれる♡
色素薄い系カラコン！</t>
  </si>
  <si>
    <t>ctp</t>
  </si>
  <si>
    <t>キャットパール</t>
  </si>
  <si>
    <t>https://drive.google.com/file/d/1JP40CosbdbMs3001q9EtkaEixT7h0rnd/view?usp=drivesdk</t>
  </si>
  <si>
    <t>https://drive.google.com/file/d/1_39vZVWf8EgSwoo7Kj3hDzrXYoSM-Di0/view?usp=drivesdk</t>
  </si>
  <si>
    <t>https://drive.google.com/drive/folders/1ReyB8nvKa1AXKkuh6368YYMjDFVpyOqd</t>
  </si>
  <si>
    <t>https://drive.google.com/drive/folders/1jx9rZyentblLgk7jNag-j851KGj4GDw5</t>
  </si>
  <si>
    <t>グレーカラコン初挑戦でも余裕！
馴染みつつちゅるんな瞳に</t>
  </si>
  <si>
    <t>cctp</t>
  </si>
  <si>
    <t>ココトパーズ</t>
  </si>
  <si>
    <r>
      <rPr>
        <rFont val="Arial"/>
        <color rgb="FF1155CC"/>
        <u/>
      </rPr>
      <t>https://drive.google.com/open?id=1yykI4a5VDAr3YoC34b-WqXnlsxRrHGen&amp;usp=drive_copy</t>
    </r>
  </si>
  <si>
    <t>https://drive.google.com/file/d/1uOzyAk04hL9y5OYH0RwfH65MM9rkGIn3/view?usp=drivesdk</t>
  </si>
  <si>
    <t>https://drive.google.com/drive/folders/1YjNctQeAt14q9OG1dkGL82f8WIJiTppx</t>
  </si>
  <si>
    <t>https://drive.google.com/drive/folders/12UIIhAlMfOwnRSf-LwVBKfOQvQrwg-OQ</t>
  </si>
  <si>
    <t>トパーズの中ではフチ太め！
でもぼかし強いから大丈夫👍</t>
  </si>
  <si>
    <t>bbes</t>
  </si>
  <si>
    <t>ベイビーエスプレッソ</t>
  </si>
  <si>
    <t>https://drive.google.com/file/d/1mt69Aq9mKpHJ9DV9rmPHpXBjHMogANxA/view?usp=drivesdk</t>
  </si>
  <si>
    <t>https://drive.google.com/file/d/1rA9Y3C24MJOaq5HGO6Dj9sgFOUhXHj7x/view?usp=drivesdk</t>
  </si>
  <si>
    <t>https://drive.google.com/drive/folders/1gTsPPxjvYa4-4UXhBFW3TgmhOc-WyNVm</t>
  </si>
  <si>
    <t>https://drive.google.com/drive/folders/1fMSDFmaUuEoL6qL_Bc5etDh2Zt4cAiHo</t>
  </si>
  <si>
    <t>ナチュラルだけど大きめでしっかり盛れる✨️</t>
  </si>
  <si>
    <t>mnmb</t>
  </si>
  <si>
    <t>ムーンメルトブラウン</t>
  </si>
  <si>
    <t>https://drive.google.com/file/d/1hMnUmflO4fb-0KOqzulKSV57gc5_k78o/view?usp=drivesdk</t>
  </si>
  <si>
    <t>https://drive.google.com/file/d/1jAI4y26d8CF71oLnnoU670pYYFed2w_C/view?usp=drivesdk</t>
  </si>
  <si>
    <t>https://drive.google.com/drive/folders/1PD-Xc8oXWxFsCYAd9_aBaoHK1hx4EgGZ</t>
  </si>
  <si>
    <t>https://drive.google.com/drive/folders/1ZMUuW0Rw_kmZ1F4HNDqVTmi7GBjSBaY2</t>
  </si>
  <si>
    <t>馴染みつつ輝くハイライト✨️
回っても変にならなくて最高（；；）</t>
  </si>
  <si>
    <t>mcrg</t>
  </si>
  <si>
    <t>モカリング</t>
  </si>
  <si>
    <r>
      <rPr>
        <rFont val="Arial"/>
        <color rgb="FF1155CC"/>
        <u/>
      </rPr>
      <t>https://drive.google.com/open?id=1PlTQYkHdpq6BANvn7FuoaL0jOz4aXept&amp;usp=drive_copy</t>
    </r>
  </si>
  <si>
    <t>https://drive.google.com/file/d/1NwTjVXcmTffjRo3SdR1XgIrs7vO6KcVk/view?usp=drivesdk</t>
  </si>
  <si>
    <t>https://drive.google.com/drive/folders/1d9hEY5BSW647kuPZS6Yoo4P8y2Euvq_8</t>
  </si>
  <si>
    <t>https://drive.google.com/drive/folders/1X0qqrPaHu6UgGZAL5X9G4mu4kj_ghbPf</t>
  </si>
  <si>
    <t>学生さんにも人気なフチありブラウン！
程よく大きく盛れる♡</t>
  </si>
  <si>
    <t>ltp</t>
  </si>
  <si>
    <t>ラテパール</t>
  </si>
  <si>
    <r>
      <rPr>
        <rFont val="Arial"/>
        <color rgb="FF1155CC"/>
        <u/>
      </rPr>
      <t>https://drive.google.com/open?id=1hPOxfQNpASesnzzjTUGzp3Y7GskniTnu&amp;usp=drive_copy</t>
    </r>
  </si>
  <si>
    <t>https://drive.google.com/file/d/1WAfDvsG-pQRH9VuFPeN5SCb7pzSIxU3l/view?usp=drivesdk</t>
  </si>
  <si>
    <t>https://drive.google.com/drive/folders/1pXuyDJRv4C27PQLW8XqiHeU3IyTqiczJ</t>
  </si>
  <si>
    <t>https://drive.google.com/drive/folders/1W8Cp3GJAktDHCYjVpM4SHiH8Q81UcWWg</t>
  </si>
  <si>
    <t>白っぽいちゅるんレンズが甘さをプラス
清楚なアイドルっぽく可愛い♡</t>
  </si>
  <si>
    <t>TP0005</t>
  </si>
  <si>
    <r>
      <rPr>
        <rFont val="Arial"/>
        <color rgb="FF1155CC"/>
        <u/>
      </rPr>
      <t>https://drive.google.com/open?id=1ZwbjCvXZOV7oA0NnX1UDRkkL1rERvEB4&amp;usp=drive_copy</t>
    </r>
  </si>
  <si>
    <t>https://drive.google.com/file/d/1TLt0Sc1NE-MnsquilggidkEdfKAb_TJP/view?usp=drivesdk</t>
  </si>
  <si>
    <t>https://drive.google.com/drive/folders/1EEEtCcgAUSvx_he7Ac1guqm43IV2tf5I</t>
  </si>
  <si>
    <t>https://drive.google.com/drive/folders/1b3UvSLmEGbXwEqHQkbwGSXHZ4VUUYL9_</t>
  </si>
  <si>
    <t>https://drive.google.com/file/d/1xa_7RMSk6gLNdtDyAZUf4kqEfn1YoFAp/view?usp=drivesdk</t>
  </si>
  <si>
    <t>https://drive.google.com/file/d/1hcpuUJETc_d87u6RA-jZrU7yoHv3Sx3f/view?usp=drivesdk</t>
  </si>
  <si>
    <t>https://drive.google.com/drive/folders/13vrWqSU1avyaPtntwZUQL8Qj59s7v3dj</t>
  </si>
  <si>
    <t>https://drive.google.com/drive/folders/1suviN7cWU1SPLrzZoGIve7_soAkO2qm5</t>
  </si>
  <si>
    <r>
      <rPr>
        <rFont val="Arial"/>
        <color rgb="FF1155CC"/>
        <u/>
      </rPr>
      <t>https://drive.google.com/open?id=15HKsaSgmaCtTJ1DtoKuvDB5TZ3E6YU0H&amp;usp=drive_copy</t>
    </r>
  </si>
  <si>
    <t>https://drive.google.com/file/d/1xhkTAvVJ0o6tCZBosi0JwfzAyurtCmGP/view?usp=drivesdk</t>
  </si>
  <si>
    <t>https://drive.google.com/drive/folders/1hQea4qu5eGldVWOBRRHJKSsG3djH-pKj</t>
  </si>
  <si>
    <t>https://drive.google.com/drive/folders/1r1pNm-Td5S5KAEpUdS3DuDCezYF1yuGE</t>
  </si>
  <si>
    <r>
      <rPr>
        <rFont val="Arial"/>
        <color rgb="FF1155CC"/>
        <u/>
      </rPr>
      <t>https://drive.google.com/open?id=1UnrznIUlh3GTq0P8uLhUGFEtVFNHuzdr&amp;usp=drive_copy</t>
    </r>
  </si>
  <si>
    <t>https://drive.google.com/file/d/1N2YCd_Sa-bceaWxU2v2wnaWSOS8LkYCp/view?usp=drivesdk</t>
  </si>
  <si>
    <t>https://drive.google.com/drive/folders/1-nPX_K4SqcccK7_6C8Xk4Gkrn2Sh5r1I</t>
  </si>
  <si>
    <t>https://drive.google.com/drive/folders/1DjOPHBboCQxOZipzUG4yMfp6JLkpjnsL</t>
  </si>
  <si>
    <t>TP0006</t>
  </si>
  <si>
    <r>
      <rPr>
        <rFont val="Arial"/>
        <color rgb="FF1155CC"/>
        <u/>
      </rPr>
      <t>https://drive.google.com/open?id=1cL51pJuLO4JwQItaF8VLs7vDKlk55_OW&amp;usp=drive_copy</t>
    </r>
  </si>
  <si>
    <t>https://drive.google.com/file/d/1uEKv9EaNqDUUVTHgCqZ4rhnfPK2XN15G/view?usp=drivesdk</t>
  </si>
  <si>
    <t>https://drive.google.com/drive/folders/1a4Jh-S_x4NrrQaVc9IhPAL7Xjm4-JWjD</t>
  </si>
  <si>
    <t>https://drive.google.com/drive/folders/1oJzcb86ygebfKv2u38eQRhPgp2P_7FK3</t>
  </si>
  <si>
    <t>https://drive.google.com/file/d/1SV6de1dpCgVT6wxzAHuSFypBkQWAz29x/view?usp=drivesdk</t>
  </si>
  <si>
    <t>https://drive.google.com/file/d/1oFML_AxXJYG1-lFkHnhh_ymlK4uy4vwm/view?usp=drivesdk</t>
  </si>
  <si>
    <t>https://drive.google.com/drive/folders/16pZTzywPa7aiuc6N0mUk829vOzfrHRa4</t>
  </si>
  <si>
    <t>https://drive.google.com/drive/folders/1i8erhR5iaI-YprMdp9vKopKcGNeY27Od</t>
  </si>
  <si>
    <t>TP0003</t>
  </si>
  <si>
    <t>トパーズ　トーリック</t>
  </si>
  <si>
    <t>オパール CYL-0.75</t>
  </si>
  <si>
    <t>https://drive.google.com/file/d/1sNtYiJHC7p-d-_01g_048J8O8NFiZhGq/view?usp=drivesdk</t>
  </si>
  <si>
    <t>https://drive.google.com/file/d/1-Dpe57HuY5ZgN3rJKsznnmK0cEgIm6Ym/view?usp=drivesdk</t>
  </si>
  <si>
    <t>https://drive.google.com/drive/folders/14k96ysJmRhfVUDAlbguRnoqBj1dYBaf1</t>
  </si>
  <si>
    <t>https://drive.google.com/drive/folders/1qDUmUlxYdnu_PbYueyMeoWX-1BNmhlIC</t>
  </si>
  <si>
    <t>ストロベリークォーツ CYL-0.75</t>
  </si>
  <si>
    <t>https://drive.google.com/file/d/16Fvb1ac5T4-xk7Oe8GUqkg6Aymqi55Nv/view?usp=drivesdk</t>
  </si>
  <si>
    <t>https://drive.google.com/file/d/1mRMuvCTQFbn1ifXqF-sAXbWTuTWHue7V/view?usp=drivesdk</t>
  </si>
  <si>
    <t>https://drive.google.com/drive/folders/1SM-DgDZh9uiMuaFk7neN7bwjS3NOpY7u</t>
  </si>
  <si>
    <t>https://drive.google.com/drive/folders/1xBF_mNnxJgrrd28R33YIJFyZppaQmzZi</t>
  </si>
  <si>
    <t>デートトパーズ CYL-0.75</t>
  </si>
  <si>
    <t>https://drive.google.com/file/d/1apZzjN4AN56AjqvwoTrcDeBOp3dNCK1D/view?usp=drivesdk</t>
  </si>
  <si>
    <t>https://drive.google.com/file/d/1ldmPU_hTMnS1MvCCeMkGa2mJm5b42BLe/view?usp=drivesdk</t>
  </si>
  <si>
    <t>https://drive.google.com/drive/folders/1YkBfRVWbSXnJ5Bsw3Q6MjqVmrRRh2v4O</t>
  </si>
  <si>
    <t>https://drive.google.com/drive/folders/1gsJvh-LfFNpIkEc4pQbatvnx1AzBY2Ow</t>
  </si>
  <si>
    <t>TP0004</t>
  </si>
  <si>
    <t>オパール CYL-1.25</t>
  </si>
  <si>
    <t>https://drive.google.com/file/d/1RaLU23uDx_lTl6mTTKjGI_F92bASrG0q/view?usp=drivesdk</t>
  </si>
  <si>
    <t>https://drive.google.com/file/d/1QI-B_UIDRu6uSpZgi3IcBSZKTc9J9UCJ/view?usp=drivesdk</t>
  </si>
  <si>
    <t>https://drive.google.com/drive/folders/1nA79QnsEoxOdAYjAHN4T-KQAU5XjWDi4</t>
  </si>
  <si>
    <t>https://drive.google.com/drive/folders/1_6PYJ-whFJkx6TlsUZfsJEHmLoLUZ4O_</t>
  </si>
  <si>
    <t>ストロベリークォーツ CYL-1.25</t>
  </si>
  <si>
    <t>https://drive.google.com/file/d/1kUDQfN1cQiDRJdrjMMCRCCQytLkgUor-/view?usp=drivesdk</t>
  </si>
  <si>
    <t>https://drive.google.com/file/d/1iFeQ_OXimokCU9ZWWJ-X_qS8KVyP0l-g/view?usp=drivesdk</t>
  </si>
  <si>
    <t>https://drive.google.com/drive/folders/1xdvTfFlN-bfDVq5l52cJc4KX2PRWZ1Q-</t>
  </si>
  <si>
    <t>https://drive.google.com/drive/folders/1BTTKgNpPzROzCG21CltWIB5B1L3t6V9J</t>
  </si>
  <si>
    <t>デートトパーズ CYL-1.25</t>
  </si>
  <si>
    <t>https://drive.google.com/file/d/1KMXZJs28ePLMCg70cWv3BczeYfQDRuPq/view?usp=drivesdk</t>
  </si>
  <si>
    <t>https://drive.google.com/file/d/1as2KxV7on-zXNJ5D9f7ZadyZ_8cchv6e/view?usp=drivesdk</t>
  </si>
  <si>
    <t>https://drive.google.com/drive/folders/1uk-8TPdrBipHNbOk8rCq7fuDtH7FTiql</t>
  </si>
  <si>
    <t>https://drive.google.com/drive/folders/1EiMcXeP9W7pGaR0XZNz_jcjEUfgCqihi</t>
  </si>
  <si>
    <t>ENV0001</t>
  </si>
  <si>
    <t>wrmb</t>
  </si>
  <si>
    <t>アンヴィ</t>
  </si>
  <si>
    <t>ウォーターモカベージュ</t>
  </si>
  <si>
    <r>
      <rPr>
        <rFont val="Arial"/>
        <color rgb="FF1155CC"/>
        <u/>
      </rPr>
      <t>https://drive.google.com/open?id=1fH3pBjZS1kCUpCnf3JZjBitAWblDLKs6&amp;usp=drive_copy</t>
    </r>
  </si>
  <si>
    <r>
      <rPr>
        <rFont val="Arial"/>
        <color rgb="FF1155CC"/>
        <u/>
      </rPr>
      <t>https://drive.google.com/open?id=1zKW9Kb6jzsh8vbYl3aFUmVS0DGK9nl6j&amp;usp=drive_copy</t>
    </r>
  </si>
  <si>
    <r>
      <rPr>
        <rFont val="Arial"/>
        <color rgb="FF1155CC"/>
        <u/>
      </rPr>
      <t>https://drive.google.com/open?id=1i2MEZu0MqsnJZbY2GKZBxl8jHtwFYnVN&amp;usp=drive_copy</t>
    </r>
  </si>
  <si>
    <r>
      <rPr>
        <rFont val="Arial"/>
        <color rgb="FF1155CC"/>
        <u/>
      </rPr>
      <t>https://drive.google.com/open?id=18eAsnXzyk0BAzp8M4PDTOKbcu4nm6PLB&amp;usp=drive_copy</t>
    </r>
  </si>
  <si>
    <t>目に水をまとってるみたいにキラッキラッ
水光感は馴染むから超ナチュラル♡</t>
  </si>
  <si>
    <t>ENV0002</t>
  </si>
  <si>
    <t>olbr</t>
  </si>
  <si>
    <t>オリーヴブラウン</t>
  </si>
  <si>
    <t>https://drive.google.com/file/d/1AawmUryrgMImguW_DgZlzBz5ueWPr5Ao/view?usp=drivesdk</t>
  </si>
  <si>
    <t>https://drive.google.com/file/d/1huza3YCXmpTo8qO5MTsEljYQXtrNbzkD/view?usp=drivesdk</t>
  </si>
  <si>
    <t>https://drive.google.com/drive/folders/1Nv3FjN0E6wKAgggvlUh1efg_IDUTnYdw</t>
  </si>
  <si>
    <t>https://drive.google.com/drive/folders/1TbEJf-_DFEcKyN6e_v17GSXUPbZfIbbD</t>
  </si>
  <si>
    <t>真ん中の柄が妖精の粉みたい...”
オリーブっぽさはかなり控えめ</t>
  </si>
  <si>
    <t>csum</t>
  </si>
  <si>
    <t>クラシックアンバー</t>
  </si>
  <si>
    <t>https://drive.google.com/file/d/1APqCyKIn6pLwOcSHvTQxX54YgE-X_Re8/view?usp=drivesdk</t>
  </si>
  <si>
    <t>https://drive.google.com/file/d/1XyfbhLYc9fvBJUc1XLCf8_DJaoIe-o10/view?usp=drivesdk</t>
  </si>
  <si>
    <t>https://drive.google.com/drive/folders/1W7ksfRt6Uc-hBcxivZqLSgSHlot6toGy</t>
  </si>
  <si>
    <t>https://drive.google.com/drive/folders/1yZvvl3p4IsgEt-73IaBuMVZJVs2LuAF5</t>
  </si>
  <si>
    <t>サクサクとした柄が目元に光は入る！
くすんだブラウングレージュ系</t>
  </si>
  <si>
    <t>コーラルチーク</t>
  </si>
  <si>
    <t>https://drive.google.com/file/d/1bLnJ1kueDganT-pH9VNvLHVIHeJWAF47/view?usp=drivesdk</t>
  </si>
  <si>
    <t>https://drive.google.com/file/d/1TDveiMXYDGHax2wQ0XUky8ik9SNd3tFL/view?usp=drivesdk</t>
  </si>
  <si>
    <t>https://drive.google.com/drive/folders/19q5vfwIe4oi4cegS-GfBvq3DT8h0ul8k</t>
  </si>
  <si>
    <t>https://drive.google.com/drive/folders/1oLpqBNcl0zfB5na4h5qNAToAN6p92Fs9</t>
  </si>
  <si>
    <t>ほんのりピンクがあざとかわいい♡</t>
  </si>
  <si>
    <t>sdbw</t>
  </si>
  <si>
    <t>シェードブラウン</t>
  </si>
  <si>
    <t>https://drive.google.com/file/d/1ymF3zhNyD_amjviQsyb92D6JxT49ZYkp/view?usp=drivesdk</t>
  </si>
  <si>
    <t>https://drive.google.com/file/d/1hUM8jmkurzgE6iItvJNR8LYvJBJzNVPk/view?usp=drivesdk</t>
  </si>
  <si>
    <t>https://drive.google.com/drive/folders/1295h-miS_RRd3hpOQI1T35pEZs4LAz3R</t>
  </si>
  <si>
    <t>https://drive.google.com/drive/folders/1x23w6hgypv4jQzln11PyqUFCEi0zCzVe</t>
  </si>
  <si>
    <t>裸眼にフチ感足したい方におすすめ✨️</t>
  </si>
  <si>
    <t>shabr</t>
  </si>
  <si>
    <t>シャモーブラウン</t>
  </si>
  <si>
    <t>https://drive.google.com/file/d/1JmIenHIZBqXyBa7_8IPVISq-cYhmL1hC/view?usp=drivesdk</t>
  </si>
  <si>
    <t>https://drive.google.com/file/d/1k-LSAsHyYqIDXKsci22O_XZYMtHFxITA/view?usp=drivesdk</t>
  </si>
  <si>
    <t>https://drive.google.com/drive/folders/1RRM5pFIWZks-DdZLFuWbgerNzmSyruNJ</t>
  </si>
  <si>
    <t>https://drive.google.com/drive/folders/16-3_CqMBmaP8CUYY1dVNMhrSSTUwi8s_</t>
  </si>
  <si>
    <t>ちゅるんとした愛らしい丸めに♡
フチあり苦手な人にもおすすめ！</t>
  </si>
  <si>
    <t>cpgy</t>
  </si>
  <si>
    <t>シャンパングレイ</t>
  </si>
  <si>
    <t>https://drive.google.com/file/d/1k_hmB40TfY3wN_MSR2Ovch7f-gdWpdEk/view?usp=drivesdk</t>
  </si>
  <si>
    <t>https://drive.google.com/file/d/120mI7ywFT3l1lOmUpzH-U-YjGXms8qPz/view?usp=drivesdk</t>
  </si>
  <si>
    <t>https://drive.google.com/drive/folders/1fgqX9L8kIBb5ZHzLYdsGnk1_Sx4XbVOJ</t>
  </si>
  <si>
    <t>https://drive.google.com/drive/folders/1fxHPCeTGtpYdRPlUfcalC2gBmJU3hEdI</t>
  </si>
  <si>
    <t>青みがかったグレーがじゅわっと馴染む！
大人っぽい雰囲気に♡</t>
  </si>
  <si>
    <t>販促シートに着用モデル名を記載</t>
  </si>
  <si>
    <t>モデル名も一緒に覚えると接客、学習精度ともに劇的に上がる予感</t>
  </si>
  <si>
    <t>OAuth クライアント</t>
  </si>
  <si>
    <t>クライアントID</t>
  </si>
  <si>
    <t>admin001</t>
  </si>
  <si>
    <t>値</t>
  </si>
  <si>
    <t>- テスト環境 (USE_TEST_ENVIRONMENT = true):</t>
  </si>
  <si>
    <t>HL001_テスト用_109販促データのコピーを使用</t>
  </si>
  <si>
    <t>- 本番環境 (USE_TEST_ENVIRONMENT = false):</t>
  </si>
  <si>
    <t>109販促データ商品マスタを使用</t>
  </si>
  <si>
    <t>現在はテスト環境に設定されています。本番環</t>
  </si>
  <si>
    <t>境に切り替える際は、6行目のUSE_TEST_ENVIRON</t>
  </si>
  <si>
    <t>MENTをfalseに変更してください。</t>
  </si>
  <si>
    <t>OAUTH_CLIENT_ID</t>
  </si>
  <si>
    <t>OAUTH_CLIENT_SECRET</t>
  </si>
  <si>
    <t>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</t>
  </si>
  <si>
    <t>OAUTH_REDIRECT_URI</t>
  </si>
  <si>
    <t>https://script.google.com/macros/s/AKfycbwrHaV_KNVfCmI_UnvARPDHigJnpm_6Xo_gu1q0Betj3YanDvueFuVwm4R2G4s1TnhXNA/exec</t>
  </si>
  <si>
    <t>Github</t>
  </si>
  <si>
    <t>https://github.com/y4m4usr/HL001-quiz-karacon-academia-new/tree/main</t>
  </si>
  <si>
    <t>https://docs.google.com/spreadsheets/d/1QtwI1VF-RtHmVQdPA1IttDtRAJaOj4FJHN6meCIbEEk/edit?usp=sharing</t>
  </si>
  <si>
    <t>https://drive.google.com/drive/folders/1D08XENXt7KaxYfugAT3CEokV6ay1hiW8?usp=drive_link</t>
  </si>
  <si>
    <t>トークン</t>
  </si>
  <si>
    <t>ツール名</t>
  </si>
  <si>
    <t>接続詞</t>
  </si>
  <si>
    <t>トークンコード</t>
  </si>
  <si>
    <t>github</t>
  </si>
  <si>
    <t>hl001</t>
  </si>
  <si>
    <t>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</t>
  </si>
  <si>
    <t xml:space="preserve"> repo, workflow</t>
  </si>
  <si>
    <t>https://github.com/settings/tokens</t>
  </si>
  <si>
    <t>general01</t>
  </si>
  <si>
    <t>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</t>
  </si>
  <si>
    <t>admin:enterprise, admin:gpg_key, admin:org, admin:org_hook, admin:public_key, admin:repo_hook, admin:ssh_signing_key, audit_log, codespace, copilot, delete:packages, delete_repo, gist, notifications, project, repo, user, workflow, write:discussion, write:network_configurations, write:packages</t>
  </si>
  <si>
    <t>hHL001-lensimage-sync</t>
  </si>
  <si>
    <t>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</t>
  </si>
  <si>
    <t>delete:packages, repo, workflow, write:packages</t>
  </si>
  <si>
    <t>hHL001-lensimage-sync2</t>
  </si>
  <si>
    <t>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</t>
  </si>
  <si>
    <t>final</t>
  </si>
  <si>
    <t>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</t>
  </si>
  <si>
    <t>HL001_daily</t>
  </si>
  <si>
    <t>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</t>
  </si>
  <si>
    <t>goodbye</t>
  </si>
  <si>
    <t>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</t>
  </si>
  <si>
    <t>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</t>
  </si>
  <si>
    <t>yyyy</t>
  </si>
  <si>
    <t>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</t>
  </si>
  <si>
    <t>aaa1</t>
  </si>
  <si>
    <t>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</t>
  </si>
  <si>
    <t>リポジトリ</t>
  </si>
  <si>
    <t>使用禁止</t>
  </si>
  <si>
    <t>HL001_テスト用_109販促データ のコピー</t>
  </si>
  <si>
    <t>https://docs.google.com/spreadsheets/d/12dYxk29Tj4Xv4E_VDdXnCPclQK72XZrSabdhi2SM_0Y/edit?usp=sharing</t>
  </si>
  <si>
    <t>テスト環境用の商品マスタ</t>
  </si>
  <si>
    <t>https://docs.google.com/spreadsheets/d//edit?usp=sharing</t>
  </si>
  <si>
    <t>ユーザーテキスト入力欄</t>
  </si>
  <si>
    <t>７</t>
  </si>
  <si>
    <t>スコア計算方式</t>
  </si>
  <si>
    <t>10問の正答率1問につき+10％　ヒント1つ消費につき-５％、ボーナスポイント　制限時間合計200sec-消費時間＝残時間　正答率が同じだった場合、残時間が多かったユーザーの方を順位を上とする</t>
  </si>
  <si>
    <t>【改善提案】</t>
  </si>
  <si>
    <t>is_active フラグ追加:</t>
  </si>
  <si>
    <t>理由: 廃盤商品を削除せず無効化できる</t>
  </si>
  <si>
    <t>GAS側で is_active = TRUE のみフィルタ</t>
  </si>
  <si>
    <t>created_at / updated_at 追加:</t>
  </si>
  <si>
    <t>理由: データ変更履歴の追跡</t>
  </si>
  <si>
    <t>運用: Google Apps Scriptで自動更新</t>
  </si>
  <si>
    <t>difficulty_level / quiz_frequency 追加:</t>
  </si>
  <si>
    <t>理由: 難易度別出題、重要商品の出題頻度調整</t>
  </si>
  <si>
    <t>運用: quiz_frequency が高い商品を優先的に出題</t>
  </si>
  <si>
    <t>画像URL列を分離:</t>
  </si>
  <si>
    <t>理由: 柔軟性向上（画像差し替え時）</t>
  </si>
  <si>
    <t>現状: ファイル名から動的生成 → 推奨: URL直接記載</t>
  </si>
  <si>
    <t>セールスポイント系列の追加:</t>
  </si>
  <si>
    <t>理由: 正解時のフィードバック充実化</t>
  </si>
  <si>
    <t>活用: 正解画面で「セールスポイント」「おすすめメイク」を表示</t>
  </si>
  <si>
    <t>2️⃣ USERS（ユーザー管理）</t>
  </si>
  <si>
    <t>シート: users</t>
  </si>
  <si>
    <t>【推奨列構成】</t>
  </si>
  <si>
    <t>列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</si>
  <si>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</si>
  <si>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</si>
  <si>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</si>
  <si>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</si>
  <si>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</si>
  <si>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</si>
  <si>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</si>
  <si>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</si>
  <si>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</si>
  <si>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</si>
  <si>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</si>
  <si>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</si>
  <si>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</si>
  <si>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</si>
  <si>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</si>
  <si>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</si>
  <si>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</si>
  <si>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</si>
  <si>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</si>
  <si>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</si>
  <si>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</si>
  <si>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</si>
  <si>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列名</t>
  </si>
  <si>
    <t>user_id</t>
  </si>
  <si>
    <t>name</t>
  </si>
  <si>
    <t>store</t>
  </si>
  <si>
    <t>role</t>
  </si>
  <si>
    <t>email</t>
  </si>
  <si>
    <t>phone</t>
  </si>
  <si>
    <t>hire_date</t>
  </si>
  <si>
    <t>level</t>
  </si>
  <si>
    <t>experience_points</t>
  </si>
  <si>
    <t>points</t>
  </si>
  <si>
    <t>streak_days</t>
  </si>
  <si>
    <t>last_quiz_date</t>
  </si>
  <si>
    <t>total_quizzes</t>
  </si>
  <si>
    <t>total_correct</t>
  </si>
  <si>
    <t>accuracy_rate</t>
  </si>
  <si>
    <t>best_streak</t>
  </si>
  <si>
    <t>achievements</t>
  </si>
  <si>
    <t>avatar_url</t>
  </si>
  <si>
    <t>is_active</t>
  </si>
  <si>
    <t>created_at</t>
  </si>
  <si>
    <t>updated_at</t>
  </si>
  <si>
    <t>notes</t>
  </si>
  <si>
    <t>データ型</t>
  </si>
  <si>
    <t>日付</t>
  </si>
  <si>
    <t>数値</t>
  </si>
  <si>
    <t>パーセント</t>
  </si>
  <si>
    <t>TRUE/FALSE</t>
  </si>
  <si>
    <t>必須</t>
  </si>
  <si>
    <t>✅</t>
  </si>
  <si>
    <t>任意</t>
  </si>
  <si>
    <t>自動計算</t>
  </si>
  <si>
    <t>用途</t>
  </si>
  <si>
    <t>スタッフ番号（主キー）</t>
  </si>
  <si>
    <t>所属店舗</t>
  </si>
  <si>
    <t>役割</t>
  </si>
  <si>
    <t>メールアドレス</t>
  </si>
  <si>
    <t>電話番号</t>
  </si>
  <si>
    <t>レベル（初期値: 1）</t>
  </si>
  <si>
    <t>経験値（初期値: 0）</t>
  </si>
  <si>
    <t>ポイント（初期値: 0）</t>
  </si>
  <si>
    <t>連続学習日数（初期値: 0）</t>
  </si>
  <si>
    <t>最終クイズ日</t>
  </si>
  <si>
    <t>総クイズ回数（初期値: 0）</t>
  </si>
  <si>
    <t>総正解数（初期値: 0）</t>
  </si>
  <si>
    <t>正答率（=N/M）</t>
  </si>
  <si>
    <t>最高連続日数</t>
  </si>
  <si>
    <t>獲得バッジ（カンマ区切り）</t>
  </si>
  <si>
    <t>アバター画像URL</t>
  </si>
  <si>
    <t>アカウント有効フラグ</t>
  </si>
  <si>
    <t>登録日時</t>
  </si>
  <si>
    <t>最終更新日時</t>
  </si>
  <si>
    <t>管理者メモ</t>
  </si>
  <si>
    <t>例</t>
  </si>
  <si>
    <t>さくら</t>
  </si>
  <si>
    <t>渋谷店</t>
  </si>
  <si>
    <t>staff / manager / admin</t>
  </si>
  <si>
    <r>
      <rPr>
        <color rgb="FF1155CC"/>
        <u/>
      </rPr>
      <t>sakura@example.com</t>
    </r>
  </si>
  <si>
    <t>090-1234-5678</t>
  </si>
  <si>
    <t>初回完走,連続7日,正答率90%達成</t>
  </si>
  <si>
    <r>
      <rPr>
        <color rgb="FF1155CC"/>
        <u/>
      </rPr>
      <t>https://example.com/avatars/001.png</t>
    </r>
  </si>
  <si>
    <t>新人教育中</t>
  </si>
  <si>
    <t>role列追加:</t>
  </si>
  <si>
    <t>staff: 一般スタッフ</t>
  </si>
  <si>
    <t>manager: 店長（全員の成績閲覧可）</t>
  </si>
  <si>
    <t>admin: システム管理者</t>
  </si>
  <si>
    <t>GAS側で権限チェック</t>
  </si>
  <si>
    <t>経験値システム:</t>
  </si>
  <si>
    <t>experience_points: レベルアップに必要</t>
  </si>
  <si>
    <t>level: 100EXPごとにレベルアップ（例）</t>
  </si>
  <si>
    <t>ゲーミフィケーション強化</t>
  </si>
  <si>
    <t>streak_days（連続学習）自動更新:</t>
  </si>
  <si>
    <t>GAS側で last_quiz_date と比較</t>
  </si>
  <si>
    <t>前日実施→+1、空いた→リセット</t>
  </si>
  <si>
    <t>achievements（実績バッジ）:</t>
  </si>
  <si>
    <t>「初回完走」「連続7日達成」「正答率90%」など</t>
  </si>
  <si>
    <t>モチベーション向上</t>
  </si>
  <si>
    <t>accuracy_rate自動計算:</t>
  </si>
  <si>
    <t>数式: =IF(M2&gt;0, N2/M2, 0)</t>
  </si>
  <si>
    <t>フォーマット: パーセント表示</t>
  </si>
  <si>
    <t>3️⃣ HISTORY（回答履歴）</t>
  </si>
  <si>
    <t>シート: quiz_history</t>
  </si>
  <si>
    <t>W</t>
  </si>
  <si>
    <t>X</t>
  </si>
  <si>
    <t>Y</t>
  </si>
  <si>
    <t>Z</t>
  </si>
  <si>
    <t>AA</t>
  </si>
  <si>
    <t>AB</t>
  </si>
  <si>
    <t>AC</t>
  </si>
  <si>
    <t>history_id</t>
  </si>
  <si>
    <t>timestamp</t>
  </si>
  <si>
    <t>date_only</t>
  </si>
  <si>
    <t>year_month</t>
  </si>
  <si>
    <t>week_number</t>
  </si>
  <si>
    <t>user_name</t>
  </si>
  <si>
    <t>mode</t>
  </si>
  <si>
    <t>quiz_session_id</t>
  </si>
  <si>
    <t>question_no</t>
  </si>
  <si>
    <t>product_code</t>
  </si>
  <si>
    <t>brand_kana</t>
  </si>
  <si>
    <t>color_kana</t>
  </si>
  <si>
    <t>wear_period</t>
  </si>
  <si>
    <t>chosen_option_id</t>
  </si>
  <si>
    <t>chosen_brand</t>
  </si>
  <si>
    <t>chosen_color</t>
  </si>
  <si>
    <t>is_correct</t>
  </si>
  <si>
    <t>time_taken_sec</t>
  </si>
  <si>
    <t>hints_used</t>
  </si>
  <si>
    <t>hint1_used</t>
  </si>
  <si>
    <t>hint2_used</t>
  </si>
  <si>
    <t>score_earned</t>
  </si>
  <si>
    <t>lens_image_url</t>
  </si>
  <si>
    <t>thumbnail_url</t>
  </si>
  <si>
    <t>device_type</t>
  </si>
  <si>
    <t>browser</t>
  </si>
  <si>
    <t>ip_address</t>
  </si>
  <si>
    <t>履歴ID（主キー）</t>
  </si>
  <si>
    <t>回答日時</t>
  </si>
  <si>
    <t>回答日（集計用）</t>
  </si>
  <si>
    <t>年月（集計用）</t>
  </si>
  <si>
    <t>週番号（集計用）</t>
  </si>
  <si>
    <t>ユーザー名（非正規化）</t>
  </si>
  <si>
    <t>所属店舗（非正規化）</t>
  </si>
  <si>
    <t>セッションID（10問単位）</t>
  </si>
  <si>
    <t>問題番号（1-10）</t>
  </si>
  <si>
    <t>商品コード</t>
  </si>
  <si>
    <t>ブランド</t>
  </si>
  <si>
    <t>カラー</t>
  </si>
  <si>
    <t>装用期間</t>
  </si>
  <si>
    <t>選択した選択肢ID（1-4）</t>
  </si>
  <si>
    <t>選択したブランド</t>
  </si>
  <si>
    <t>選択したカラー</t>
  </si>
  <si>
    <t>正解フラグ</t>
  </si>
  <si>
    <t>回答時間（秒）</t>
  </si>
  <si>
    <t>ヒント使用回数（0-2）</t>
  </si>
  <si>
    <t>ヒント1使用</t>
  </si>
  <si>
    <t>ヒント2使用</t>
  </si>
  <si>
    <t>獲得スコア</t>
  </si>
  <si>
    <t>レンズ画像URL</t>
  </si>
  <si>
    <t>サムネ画像URL</t>
  </si>
  <si>
    <t>デバイス種別</t>
  </si>
  <si>
    <t>ブラウザ</t>
  </si>
  <si>
    <t>IPアドレス</t>
  </si>
  <si>
    <t>HIST20251006_001_045</t>
  </si>
  <si>
    <t>daily / practice</t>
  </si>
  <si>
    <t>SESSION20251006_001</t>
  </si>
  <si>
    <t>ABC123</t>
  </si>
  <si>
    <t>https://...</t>
  </si>
  <si>
    <t>mobile / desktop</t>
  </si>
  <si>
    <t>Chrome 118</t>
  </si>
  <si>
    <t>192.168.1.1</t>
  </si>
  <si>
    <t>集計用列の追加:</t>
  </si>
  <si>
    <t>date_only, year_month, week_number</t>
  </si>
  <si>
    <t>理由: ランキング集計の高速化</t>
  </si>
  <si>
    <t>運用: GAS側で自動計算</t>
  </si>
  <si>
    <t>quiz_session_id追加:</t>
  </si>
  <si>
    <t>理由: 10問をまとめて集計（平均時間、総スコア）</t>
  </si>
  <si>
    <t>形式: SESSION{YYYYMMDD}_{user_id}</t>
  </si>
  <si>
    <t>非正規化（user_name, store）:</t>
  </si>
  <si>
    <t>理由: 集計時のJOIN不要、パフォーマンス向上</t>
  </si>
  <si>
    <t>デメリット: ユーザー情報変更時の不整合（許容範囲）</t>
  </si>
  <si>
    <t>hints_used詳細化:</t>
  </si>
  <si>
    <t>hint1_used, hint2_used を個別記録</t>
  </si>
  <si>
    <t>理由: ヒント別の効果測定</t>
  </si>
  <si>
    <t>device/browser情報:</t>
  </si>
  <si>
    <t>理由: デバイス別のUX分析</t>
  </si>
  <si>
    <t>取得: JavaScriptの navigator</t>
  </si>
  <si>
    <t>4️⃣ RANKINGS（ランキング集計）</t>
  </si>
  <si>
    <t>シート: rankings</t>
  </si>
  <si>
    <t>ranking_id</t>
  </si>
  <si>
    <t>scope</t>
  </si>
  <si>
    <t>date</t>
  </si>
  <si>
    <t>rank</t>
  </si>
  <si>
    <t>total_points</t>
  </si>
  <si>
    <t>avg_time_sec</t>
  </si>
  <si>
    <t>hints_used_total</t>
  </si>
  <si>
    <t>last_updated</t>
  </si>
  <si>
    <t>ランキングID</t>
  </si>
  <si>
    <t>集計期間</t>
  </si>
  <si>
    <t>対象日付</t>
  </si>
  <si>
    <t>年月</t>
  </si>
  <si>
    <t>週番号</t>
  </si>
  <si>
    <t>総ポイント</t>
  </si>
  <si>
    <t>挑戦回数</t>
  </si>
  <si>
    <t>正解数</t>
  </si>
  <si>
    <t>平均回答時間（秒）</t>
  </si>
  <si>
    <t>ヒント使用総数</t>
  </si>
  <si>
    <t>連続学習日数</t>
  </si>
  <si>
    <t>RANK_daily_20251006</t>
  </si>
  <si>
    <t>daily / weekly / monthly</t>
  </si>
  <si>
    <t>みゆ</t>
  </si>
  <si>
    <t>新宿店</t>
  </si>
  <si>
    <t>取得: JavaScriptの navigator.userAgent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</si>
</sst>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000"/>
    <numFmt numFmtId="165" formatCode="0.0"/>
    <numFmt numFmtId="166" formatCode="#,##0.0"/>
    <numFmt numFmtId="167" formatCode="yyyy/MM/dd H:mm:ss"/>
    <numFmt numFmtId="168" formatCode="00000"/>
    <numFmt numFmtId="169" formatCode="yyyy-mm-dd"/>
    <numFmt numFmtId="170" formatCode="yyyy-mm-dd h:mm:ss"/>
    <numFmt numFmtId="171" formatCode="yyyy-m"/>
  </numFmts>
  <fonts count="7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202124"/>
      <name val="Inherit"/>
    </font>
    <font>
      <sz val="11.0"/>
      <color rgb="FF5F6368"/>
      <name val="Inherit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sz val="12.0"/>
      <color theme="1"/>
      <name val="Arial"/>
    </font>
    <font>
      <b/>
      <sz val="11.0"/>
      <color theme="1"/>
      <name val="Meiryo"/>
    </font>
    <font>
      <color theme="1"/>
      <name val="Arial"/>
    </font>
    <font>
      <u/>
      <sz val="9.0"/>
      <color rgb="FF1155CC"/>
      <name val="Arial"/>
    </font>
    <font>
      <b/>
      <u/>
      <color rgb="FF0000FF"/>
    </font>
    <font>
      <u/>
      <color rgb="FF0000FF"/>
    </font>
    <font>
      <u/>
      <color rgb="FF0000FF"/>
    </font>
    <font>
      <b/>
      <color theme="1"/>
      <name val="Arial"/>
      <scheme val="minor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color rgb="FF674EA7"/>
      <name val="Arial"/>
    </font>
    <font>
      <color rgb="FF000000"/>
      <name val="Arial"/>
    </font>
    <font>
      <color rgb="FFD9D9D9"/>
      <name val="Arial"/>
    </font>
    <font>
      <color rgb="FF666666"/>
      <name val="Arial"/>
    </font>
    <font>
      <b/>
      <u/>
      <color theme="1"/>
      <name val="Arial"/>
    </font>
    <font>
      <b/>
      <color rgb="FFFF0000"/>
      <name val="Arial"/>
    </font>
    <font>
      <u/>
      <color rgb="FF1155CC"/>
      <name val="Arial"/>
    </font>
    <font>
      <color rgb="FF434343"/>
      <name val="Arial"/>
      <scheme val="minor"/>
    </font>
    <font>
      <color rgb="FF434343"/>
      <name val="Arial"/>
    </font>
    <font>
      <sz val="11.0"/>
      <color rgb="FF5F6368"/>
      <name val="Roboto"/>
    </font>
    <font>
      <u/>
      <sz val="11.0"/>
      <color rgb="FF1155CC"/>
      <name val="Arial"/>
    </font>
    <font>
      <sz val="11.0"/>
      <color rgb="FF202124"/>
      <name val="Arial"/>
    </font>
    <font>
      <u/>
      <sz val="11.0"/>
      <color rgb="FF1155CC"/>
      <name val="Arial"/>
    </font>
    <font>
      <sz val="11.0"/>
      <color rgb="FF5F6368"/>
      <name val="Arial"/>
    </font>
    <font>
      <sz val="11.0"/>
      <color rgb="FFF3F3F3"/>
      <name val="Consolas"/>
    </font>
    <font>
      <sz val="11.0"/>
      <color rgb="FFE394DC"/>
      <name val="Consolas"/>
    </font>
    <font>
      <b/>
      <sz val="14.0"/>
      <color rgb="FF202124"/>
      <name val="Roboto"/>
    </font>
    <font>
      <b/>
      <sz val="14.0"/>
      <color rgb="FF5F6368"/>
      <name val="Roboto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b/>
      <u/>
      <color theme="1"/>
      <name val="Arial"/>
    </font>
    <font>
      <b/>
      <color rgb="FFD9D9D9"/>
      <name val="Arial"/>
    </font>
    <font>
      <b/>
      <color rgb="FF666666"/>
      <name val="Arial"/>
    </font>
    <font>
      <b/>
      <sz val="9.0"/>
      <color rgb="FFFF0000"/>
      <name val="Arial"/>
    </font>
    <font>
      <b/>
      <sz val="7.0"/>
      <color theme="1"/>
      <name val="Arial"/>
    </font>
    <font>
      <b/>
      <sz val="8.0"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FFFFFF"/>
      <name val="Arial"/>
    </font>
    <font>
      <color theme="1"/>
      <name val="Meiryo UI"/>
    </font>
    <font>
      <color rgb="FFFF9900"/>
      <name val="Arial"/>
      <scheme val="minor"/>
    </font>
    <font>
      <sz val="11.0"/>
      <color rgb="FF202124"/>
      <name val="Arial"/>
      <scheme val="minor"/>
    </font>
    <font>
      <sz val="11.0"/>
      <color theme="1"/>
      <name val="Arial"/>
      <scheme val="minor"/>
    </font>
    <font>
      <u/>
      <color rgb="FF0000FF"/>
    </font>
    <font>
      <color rgb="FF3C4043"/>
      <name val="Roboto"/>
    </font>
    <font>
      <color rgb="FFFFFFFF"/>
      <name val="&quot;Google Sans&quot;"/>
    </font>
    <font>
      <u/>
      <color rgb="FF0000FF"/>
    </font>
    <font>
      <u/>
      <color rgb="FF0000FF"/>
    </font>
    <font>
      <u/>
      <color rgb="FF0000FF"/>
    </font>
    <font>
      <u/>
      <sz val="9.0"/>
      <color rgb="FF1155CC"/>
      <name val="Arial"/>
    </font>
    <font>
      <strike/>
      <color theme="1"/>
      <name val="Arial"/>
      <scheme val="minor"/>
    </font>
    <font>
      <strike/>
      <color rgb="FF0000FF"/>
    </font>
    <font>
      <sz val="12.0"/>
      <color theme="1"/>
      <name val="Arial"/>
      <scheme val="minor"/>
    </font>
  </fonts>
  <fills count="4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2877E"/>
        <bgColor rgb="FFF2877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5FFC6"/>
        <bgColor rgb="FFD5FFC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3C4043"/>
        <bgColor rgb="FF3C4043"/>
      </patternFill>
    </fill>
    <fill>
      <patternFill patternType="solid">
        <fgColor rgb="FFE8F0FE"/>
        <bgColor rgb="FFE8F0FE"/>
      </patternFill>
    </fill>
    <fill>
      <patternFill patternType="solid">
        <fgColor rgb="FFF1F3F4"/>
        <bgColor rgb="FFF1F3F4"/>
      </patternFill>
    </fill>
    <fill>
      <patternFill patternType="solid">
        <fgColor rgb="FF191919"/>
        <bgColor rgb="FF191919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8E7CC3"/>
        <bgColor rgb="FF8E7CC3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130248"/>
        <bgColor rgb="FF130248"/>
      </patternFill>
    </fill>
    <fill>
      <patternFill patternType="solid">
        <fgColor rgb="FF00FFCA"/>
        <bgColor rgb="FF00FFCA"/>
      </patternFill>
    </fill>
    <fill>
      <patternFill patternType="solid">
        <fgColor rgb="FFCC4125"/>
        <bgColor rgb="FFCC4125"/>
      </patternFill>
    </fill>
    <fill>
      <patternFill patternType="solid">
        <fgColor rgb="FF666666"/>
        <bgColor rgb="FF666666"/>
      </patternFill>
    </fill>
    <fill>
      <patternFill patternType="solid">
        <fgColor rgb="FFB45F06"/>
        <bgColor rgb="FFB45F06"/>
      </patternFill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000000"/>
        <bgColor rgb="FF000000"/>
      </patternFill>
    </fill>
    <fill>
      <patternFill patternType="solid">
        <fgColor rgb="FF1A73E8"/>
        <bgColor rgb="FF1A73E8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bottom style="thin">
        <color rgb="FF000000"/>
      </bottom>
    </border>
    <border>
      <bottom style="thin">
        <color rgb="FFDADCE0"/>
      </bottom>
    </border>
    <border>
      <left style="thin">
        <color rgb="FF999999"/>
      </left>
      <right style="thin">
        <color rgb="FF999999"/>
      </right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0" fillId="3" fontId="3" numFmtId="0" xfId="0" applyAlignment="1" applyFill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2" fillId="4" fontId="1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 shrinkToFit="0" wrapText="0"/>
    </xf>
    <xf borderId="3" fillId="4" fontId="1" numFmtId="0" xfId="0" applyAlignment="1" applyBorder="1" applyFont="1">
      <alignment horizontal="center" readingOrder="0"/>
    </xf>
    <xf borderId="2" fillId="5" fontId="2" numFmtId="0" xfId="0" applyAlignment="1" applyBorder="1" applyFill="1" applyFont="1">
      <alignment horizontal="left" readingOrder="0"/>
    </xf>
    <xf borderId="2" fillId="5" fontId="7" numFmtId="0" xfId="0" applyAlignment="1" applyBorder="1" applyFont="1">
      <alignment readingOrder="0" shrinkToFit="0" wrapText="0"/>
    </xf>
    <xf borderId="2" fillId="5" fontId="2" numFmtId="0" xfId="0" applyAlignment="1" applyBorder="1" applyFont="1">
      <alignment readingOrder="0" shrinkToFit="0" wrapText="0"/>
    </xf>
    <xf borderId="2" fillId="5" fontId="2" numFmtId="0" xfId="0" applyAlignment="1" applyBorder="1" applyFont="1">
      <alignment readingOrder="0"/>
    </xf>
    <xf borderId="4" fillId="5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2" fillId="6" fontId="2" numFmtId="0" xfId="0" applyAlignment="1" applyBorder="1" applyFill="1" applyFont="1">
      <alignment horizontal="left" readingOrder="0"/>
    </xf>
    <xf borderId="2" fillId="6" fontId="8" numFmtId="0" xfId="0" applyAlignment="1" applyBorder="1" applyFont="1">
      <alignment readingOrder="0" shrinkToFit="0" wrapText="0"/>
    </xf>
    <xf borderId="2" fillId="6" fontId="2" numFmtId="0" xfId="0" applyAlignment="1" applyBorder="1" applyFont="1">
      <alignment readingOrder="0" shrinkToFit="0" wrapText="0"/>
    </xf>
    <xf borderId="2" fillId="6" fontId="2" numFmtId="0" xfId="0" applyAlignment="1" applyBorder="1" applyFont="1">
      <alignment readingOrder="0"/>
    </xf>
    <xf borderId="4" fillId="6" fontId="2" numFmtId="0" xfId="0" applyAlignment="1" applyBorder="1" applyFont="1">
      <alignment readingOrder="0"/>
    </xf>
    <xf borderId="2" fillId="7" fontId="2" numFmtId="0" xfId="0" applyAlignment="1" applyBorder="1" applyFill="1" applyFont="1">
      <alignment horizontal="left" readingOrder="0"/>
    </xf>
    <xf borderId="2" fillId="7" fontId="9" numFmtId="0" xfId="0" applyAlignment="1" applyBorder="1" applyFont="1">
      <alignment readingOrder="0" shrinkToFit="0" wrapText="0"/>
    </xf>
    <xf borderId="2" fillId="7" fontId="2" numFmtId="0" xfId="0" applyAlignment="1" applyBorder="1" applyFont="1">
      <alignment readingOrder="0" shrinkToFit="0" wrapText="0"/>
    </xf>
    <xf borderId="2" fillId="7" fontId="2" numFmtId="0" xfId="0" applyAlignment="1" applyBorder="1" applyFont="1">
      <alignment readingOrder="0"/>
    </xf>
    <xf borderId="0" fillId="7" fontId="2" numFmtId="0" xfId="0" applyAlignment="1" applyFont="1">
      <alignment readingOrder="0"/>
    </xf>
    <xf borderId="2" fillId="8" fontId="2" numFmtId="0" xfId="0" applyAlignment="1" applyBorder="1" applyFill="1" applyFont="1">
      <alignment horizontal="left" readingOrder="0"/>
    </xf>
    <xf borderId="2" fillId="8" fontId="10" numFmtId="0" xfId="0" applyAlignment="1" applyBorder="1" applyFont="1">
      <alignment readingOrder="0" shrinkToFit="0" wrapText="0"/>
    </xf>
    <xf borderId="2" fillId="8" fontId="2" numFmtId="0" xfId="0" applyAlignment="1" applyBorder="1" applyFont="1">
      <alignment readingOrder="0" shrinkToFit="0" wrapText="0"/>
    </xf>
    <xf borderId="2" fillId="8" fontId="2" numFmtId="0" xfId="0" applyAlignment="1" applyBorder="1" applyFont="1">
      <alignment readingOrder="0"/>
    </xf>
    <xf borderId="4" fillId="8" fontId="2" numFmtId="0" xfId="0" applyAlignment="1" applyBorder="1" applyFont="1">
      <alignment readingOrder="0"/>
    </xf>
    <xf borderId="1" fillId="9" fontId="11" numFmtId="0" xfId="0" applyAlignment="1" applyBorder="1" applyFill="1" applyFont="1">
      <alignment horizontal="center" readingOrder="0" shrinkToFit="0" vertical="bottom" wrapText="1"/>
    </xf>
    <xf borderId="1" fillId="9" fontId="11" numFmtId="0" xfId="0" applyAlignment="1" applyBorder="1" applyFont="1">
      <alignment horizontal="center" shrinkToFit="0" vertical="bottom" wrapText="1"/>
    </xf>
    <xf borderId="1" fillId="9" fontId="1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readingOrder="0"/>
    </xf>
    <xf borderId="1" fillId="0" fontId="13" numFmtId="0" xfId="0" applyAlignment="1" applyBorder="1" applyFont="1">
      <alignment vertical="bottom"/>
    </xf>
    <xf borderId="1" fillId="0" fontId="14" numFmtId="0" xfId="0" applyAlignment="1" applyBorder="1" applyFont="1">
      <alignment vertical="bottom"/>
    </xf>
    <xf borderId="1" fillId="0" fontId="1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1" fillId="9" fontId="12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shrinkToFit="0" wrapText="0"/>
    </xf>
    <xf borderId="1" fillId="0" fontId="2" numFmtId="0" xfId="0" applyAlignment="1" applyBorder="1" applyFont="1">
      <alignment readingOrder="0"/>
    </xf>
    <xf borderId="1" fillId="0" fontId="15" numFmtId="0" xfId="0" applyAlignment="1" applyBorder="1" applyFont="1">
      <alignment readingOrder="0" shrinkToFit="0" wrapText="0"/>
    </xf>
    <xf borderId="1" fillId="0" fontId="16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1" fillId="10" fontId="11" numFmtId="0" xfId="0" applyAlignment="1" applyBorder="1" applyFill="1" applyFont="1">
      <alignment horizontal="center" readingOrder="0" shrinkToFit="0" vertical="bottom" wrapText="1"/>
    </xf>
    <xf borderId="1" fillId="10" fontId="11" numFmtId="0" xfId="0" applyAlignment="1" applyBorder="1" applyFont="1">
      <alignment horizontal="center" shrinkToFit="0" vertical="bottom" wrapText="1"/>
    </xf>
    <xf borderId="3" fillId="11" fontId="1" numFmtId="0" xfId="0" applyAlignment="1" applyBorder="1" applyFill="1" applyFont="1">
      <alignment horizontal="center" readingOrder="0"/>
    </xf>
    <xf borderId="1" fillId="12" fontId="2" numFmtId="0" xfId="0" applyAlignment="1" applyBorder="1" applyFill="1" applyFont="1">
      <alignment horizontal="left" readingOrder="0"/>
    </xf>
    <xf borderId="1" fillId="12" fontId="17" numFmtId="0" xfId="0" applyAlignment="1" applyBorder="1" applyFont="1">
      <alignment readingOrder="0" shrinkToFit="0" wrapText="0"/>
    </xf>
    <xf borderId="1" fillId="12" fontId="2" numFmtId="0" xfId="0" applyAlignment="1" applyBorder="1" applyFont="1">
      <alignment readingOrder="0" shrinkToFit="0" wrapText="0"/>
    </xf>
    <xf borderId="1" fillId="12" fontId="2" numFmtId="0" xfId="0" applyAlignment="1" applyBorder="1" applyFont="1">
      <alignment readingOrder="0"/>
    </xf>
    <xf borderId="1" fillId="12" fontId="2" numFmtId="0" xfId="0" applyAlignment="1" applyBorder="1" applyFont="1">
      <alignment readingOrder="0" shrinkToFit="0" wrapText="0"/>
    </xf>
    <xf borderId="0" fillId="0" fontId="13" numFmtId="0" xfId="0" applyAlignment="1" applyFont="1">
      <alignment vertical="bottom"/>
    </xf>
    <xf borderId="0" fillId="0" fontId="13" numFmtId="0" xfId="0" applyAlignment="1" applyFont="1">
      <alignment vertical="bottom"/>
    </xf>
    <xf borderId="1" fillId="0" fontId="2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center" readingOrder="0"/>
    </xf>
    <xf borderId="1" fillId="12" fontId="18" numFmtId="0" xfId="0" applyAlignment="1" applyBorder="1" applyFont="1">
      <alignment horizontal="left" readingOrder="0"/>
    </xf>
    <xf borderId="1" fillId="0" fontId="2" numFmtId="0" xfId="0" applyBorder="1" applyFont="1"/>
    <xf borderId="0" fillId="12" fontId="18" numFmtId="0" xfId="0" applyAlignment="1" applyFont="1">
      <alignment readingOrder="0"/>
    </xf>
    <xf borderId="1" fillId="0" fontId="19" numFmtId="0" xfId="0" applyAlignment="1" applyBorder="1" applyFont="1">
      <alignment vertical="bottom"/>
    </xf>
    <xf borderId="1" fillId="0" fontId="19" numFmtId="0" xfId="0" applyAlignment="1" applyBorder="1" applyFont="1">
      <alignment horizontal="right" vertical="bottom"/>
    </xf>
    <xf borderId="1" fillId="0" fontId="19" numFmtId="0" xfId="0" applyAlignment="1" applyBorder="1" applyFont="1">
      <alignment vertical="bottom"/>
    </xf>
    <xf borderId="1" fillId="2" fontId="19" numFmtId="0" xfId="0" applyAlignment="1" applyBorder="1" applyFont="1">
      <alignment vertical="bottom"/>
    </xf>
    <xf borderId="1" fillId="0" fontId="19" numFmtId="164" xfId="0" applyAlignment="1" applyBorder="1" applyFont="1" applyNumberFormat="1">
      <alignment vertical="bottom"/>
    </xf>
    <xf borderId="1" fillId="2" fontId="19" numFmtId="4" xfId="0" applyAlignment="1" applyBorder="1" applyFont="1" applyNumberFormat="1">
      <alignment vertical="bottom"/>
    </xf>
    <xf borderId="1" fillId="0" fontId="19" numFmtId="165" xfId="0" applyAlignment="1" applyBorder="1" applyFont="1" applyNumberFormat="1">
      <alignment vertical="bottom"/>
    </xf>
    <xf borderId="1" fillId="0" fontId="19" numFmtId="165" xfId="0" applyBorder="1" applyFont="1" applyNumberFormat="1"/>
    <xf borderId="1" fillId="0" fontId="19" numFmtId="166" xfId="0" applyAlignment="1" applyBorder="1" applyFont="1" applyNumberFormat="1">
      <alignment vertical="bottom"/>
    </xf>
    <xf borderId="1" fillId="0" fontId="19" numFmtId="0" xfId="0" applyAlignment="1" applyBorder="1" applyFont="1">
      <alignment shrinkToFit="0" vertical="bottom" wrapText="0"/>
    </xf>
    <xf borderId="1" fillId="13" fontId="19" numFmtId="0" xfId="0" applyAlignment="1" applyBorder="1" applyFill="1" applyFont="1">
      <alignment vertical="bottom"/>
    </xf>
    <xf borderId="1" fillId="13" fontId="19" numFmtId="165" xfId="0" applyBorder="1" applyFont="1" applyNumberFormat="1"/>
    <xf borderId="4" fillId="12" fontId="2" numFmtId="0" xfId="0" applyAlignment="1" applyBorder="1" applyFont="1">
      <alignment readingOrder="0"/>
    </xf>
    <xf borderId="1" fillId="0" fontId="13" numFmtId="0" xfId="0" applyAlignment="1" applyBorder="1" applyFont="1">
      <alignment vertical="bottom"/>
    </xf>
    <xf borderId="1" fillId="14" fontId="13" numFmtId="0" xfId="0" applyAlignment="1" applyBorder="1" applyFill="1" applyFont="1">
      <alignment vertical="bottom"/>
    </xf>
    <xf borderId="1" fillId="0" fontId="13" numFmtId="164" xfId="0" applyAlignment="1" applyBorder="1" applyFont="1" applyNumberFormat="1">
      <alignment vertical="bottom"/>
    </xf>
    <xf borderId="1" fillId="0" fontId="13" numFmtId="4" xfId="0" applyAlignment="1" applyBorder="1" applyFont="1" applyNumberFormat="1">
      <alignment vertical="bottom"/>
    </xf>
    <xf borderId="1" fillId="14" fontId="13" numFmtId="165" xfId="0" applyAlignment="1" applyBorder="1" applyFont="1" applyNumberFormat="1">
      <alignment vertical="bottom"/>
    </xf>
    <xf borderId="1" fillId="14" fontId="13" numFmtId="166" xfId="0" applyAlignment="1" applyBorder="1" applyFont="1" applyNumberFormat="1">
      <alignment vertical="bottom"/>
    </xf>
    <xf borderId="1" fillId="12" fontId="13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0"/>
    </xf>
    <xf borderId="1" fillId="11" fontId="13" numFmtId="0" xfId="0" applyAlignment="1" applyBorder="1" applyFont="1">
      <alignment vertical="bottom"/>
    </xf>
    <xf borderId="1" fillId="2" fontId="13" numFmtId="0" xfId="0" applyAlignment="1" applyBorder="1" applyFont="1">
      <alignment vertical="bottom"/>
    </xf>
    <xf borderId="1" fillId="15" fontId="13" numFmtId="0" xfId="0" applyAlignment="1" applyBorder="1" applyFill="1" applyFont="1">
      <alignment vertical="bottom"/>
    </xf>
    <xf borderId="1" fillId="13" fontId="13" numFmtId="0" xfId="0" applyAlignment="1" applyBorder="1" applyFont="1">
      <alignment vertical="bottom"/>
    </xf>
    <xf borderId="1" fillId="0" fontId="13" numFmtId="0" xfId="0" applyAlignment="1" applyBorder="1" applyFont="1">
      <alignment horizontal="center" vertical="bottom"/>
    </xf>
    <xf borderId="0" fillId="0" fontId="13" numFmtId="0" xfId="0" applyAlignment="1" applyFont="1">
      <alignment horizontal="center" vertical="bottom"/>
    </xf>
    <xf borderId="0" fillId="14" fontId="13" numFmtId="0" xfId="0" applyAlignment="1" applyFont="1">
      <alignment vertical="bottom"/>
    </xf>
    <xf borderId="0" fillId="0" fontId="13" numFmtId="164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14" fontId="13" numFmtId="3" xfId="0" applyAlignment="1" applyFont="1" applyNumberFormat="1">
      <alignment vertical="bottom"/>
    </xf>
    <xf borderId="0" fillId="0" fontId="13" numFmtId="3" xfId="0" applyAlignment="1" applyFont="1" applyNumberFormat="1">
      <alignment horizontal="right" vertical="bottom"/>
    </xf>
    <xf borderId="0" fillId="0" fontId="13" numFmtId="4" xfId="0" applyAlignment="1" applyFont="1" applyNumberFormat="1">
      <alignment horizontal="right" vertical="bottom"/>
    </xf>
    <xf borderId="0" fillId="0" fontId="13" numFmtId="165" xfId="0" applyAlignment="1" applyFont="1" applyNumberFormat="1">
      <alignment horizontal="right" vertical="bottom"/>
    </xf>
    <xf borderId="0" fillId="14" fontId="13" numFmtId="165" xfId="0" applyAlignment="1" applyFont="1" applyNumberFormat="1">
      <alignment horizontal="right" vertical="bottom"/>
    </xf>
    <xf borderId="0" fillId="14" fontId="13" numFmtId="0" xfId="0" applyAlignment="1" applyFont="1">
      <alignment horizontal="right" vertical="bottom"/>
    </xf>
    <xf borderId="0" fillId="14" fontId="13" numFmtId="166" xfId="0" applyAlignment="1" applyFont="1" applyNumberFormat="1">
      <alignment horizontal="right" vertical="bottom"/>
    </xf>
    <xf borderId="0" fillId="12" fontId="13" numFmtId="0" xfId="0" applyAlignment="1" applyFont="1">
      <alignment vertical="bottom"/>
    </xf>
    <xf borderId="0" fillId="0" fontId="20" numFmtId="0" xfId="0" applyAlignment="1" applyFont="1">
      <alignment shrinkToFit="0" vertical="bottom" wrapText="0"/>
    </xf>
    <xf borderId="0" fillId="14" fontId="21" numFmtId="0" xfId="0" applyAlignment="1" applyFont="1">
      <alignment vertical="bottom"/>
    </xf>
    <xf borderId="0" fillId="12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13" fontId="13" numFmtId="0" xfId="0" applyAlignment="1" applyFont="1">
      <alignment vertical="bottom"/>
    </xf>
    <xf borderId="0" fillId="13" fontId="13" numFmtId="0" xfId="0" applyAlignment="1" applyFont="1">
      <alignment horizontal="right" vertical="bottom"/>
    </xf>
    <xf borderId="1" fillId="0" fontId="18" numFmtId="0" xfId="0" applyAlignment="1" applyBorder="1" applyFont="1">
      <alignment horizontal="left" readingOrder="0"/>
    </xf>
    <xf borderId="0" fillId="0" fontId="25" numFmtId="0" xfId="0" applyAlignment="1" applyFont="1">
      <alignment horizontal="right" shrinkToFit="0" wrapText="0"/>
    </xf>
    <xf borderId="0" fillId="0" fontId="13" numFmtId="0" xfId="0" applyFont="1"/>
    <xf borderId="0" fillId="0" fontId="25" numFmtId="0" xfId="0" applyFont="1"/>
    <xf borderId="0" fillId="0" fontId="19" numFmtId="164" xfId="0" applyFont="1" applyNumberFormat="1"/>
    <xf borderId="0" fillId="0" fontId="19" numFmtId="0" xfId="0" applyFont="1"/>
    <xf borderId="0" fillId="0" fontId="19" numFmtId="4" xfId="0" applyFont="1" applyNumberFormat="1"/>
    <xf borderId="0" fillId="0" fontId="19" numFmtId="165" xfId="0" applyFont="1" applyNumberFormat="1"/>
    <xf borderId="0" fillId="0" fontId="19" numFmtId="166" xfId="0" applyFont="1" applyNumberFormat="1"/>
    <xf borderId="0" fillId="0" fontId="26" numFmtId="0" xfId="0" applyFont="1"/>
    <xf borderId="0" fillId="0" fontId="26" numFmtId="0" xfId="0" applyAlignment="1" applyFont="1">
      <alignment shrinkToFit="0" wrapText="0"/>
    </xf>
    <xf borderId="0" fillId="0" fontId="13" numFmtId="0" xfId="0" applyAlignment="1" applyFont="1">
      <alignment shrinkToFit="0" wrapText="0"/>
    </xf>
    <xf borderId="0" fillId="0" fontId="27" numFmtId="0" xfId="0" applyFont="1"/>
    <xf borderId="0" fillId="0" fontId="28" numFmtId="0" xfId="0" applyAlignment="1" applyFont="1">
      <alignment horizontal="right"/>
    </xf>
    <xf borderId="2" fillId="12" fontId="25" numFmtId="0" xfId="0" applyAlignment="1" applyBorder="1" applyFont="1">
      <alignment horizontal="right" shrinkToFit="0" wrapText="0"/>
    </xf>
    <xf borderId="5" fillId="12" fontId="25" numFmtId="0" xfId="0" applyAlignment="1" applyBorder="1" applyFont="1">
      <alignment horizontal="right" shrinkToFit="0" wrapText="0"/>
    </xf>
    <xf borderId="5" fillId="12" fontId="13" numFmtId="0" xfId="0" applyBorder="1" applyFont="1"/>
    <xf borderId="5" fillId="12" fontId="25" numFmtId="0" xfId="0" applyBorder="1" applyFont="1"/>
    <xf borderId="5" fillId="12" fontId="19" numFmtId="164" xfId="0" applyBorder="1" applyFont="1" applyNumberFormat="1"/>
    <xf borderId="5" fillId="12" fontId="29" numFmtId="0" xfId="0" applyBorder="1" applyFont="1"/>
    <xf borderId="5" fillId="12" fontId="19" numFmtId="0" xfId="0" applyBorder="1" applyFont="1"/>
    <xf borderId="5" fillId="12" fontId="19" numFmtId="4" xfId="0" applyBorder="1" applyFont="1" applyNumberFormat="1"/>
    <xf borderId="5" fillId="12" fontId="19" numFmtId="165" xfId="0" applyBorder="1" applyFont="1" applyNumberFormat="1"/>
    <xf borderId="5" fillId="12" fontId="19" numFmtId="166" xfId="0" applyBorder="1" applyFont="1" applyNumberFormat="1"/>
    <xf borderId="5" fillId="12" fontId="26" numFmtId="0" xfId="0" applyBorder="1" applyFont="1"/>
    <xf borderId="5" fillId="12" fontId="26" numFmtId="0" xfId="0" applyAlignment="1" applyBorder="1" applyFont="1">
      <alignment shrinkToFit="0" wrapText="0"/>
    </xf>
    <xf borderId="5" fillId="12" fontId="13" numFmtId="0" xfId="0" applyAlignment="1" applyBorder="1" applyFont="1">
      <alignment shrinkToFit="0" wrapText="0"/>
    </xf>
    <xf borderId="5" fillId="12" fontId="27" numFmtId="0" xfId="0" applyBorder="1" applyFont="1"/>
    <xf borderId="5" fillId="12" fontId="28" numFmtId="0" xfId="0" applyAlignment="1" applyBorder="1" applyFont="1">
      <alignment horizontal="right"/>
    </xf>
    <xf borderId="6" fillId="12" fontId="19" numFmtId="0" xfId="0" applyAlignment="1" applyBorder="1" applyFont="1">
      <alignment shrinkToFit="0" wrapText="0"/>
    </xf>
    <xf borderId="2" fillId="12" fontId="19" numFmtId="0" xfId="0" applyAlignment="1" applyBorder="1" applyFont="1">
      <alignment shrinkToFit="0" wrapText="0"/>
    </xf>
    <xf borderId="2" fillId="12" fontId="19" numFmtId="0" xfId="0" applyBorder="1" applyFont="1"/>
    <xf borderId="2" fillId="16" fontId="19" numFmtId="0" xfId="0" applyBorder="1" applyFill="1" applyFont="1"/>
    <xf borderId="2" fillId="12" fontId="19" numFmtId="164" xfId="0" applyBorder="1" applyFont="1" applyNumberFormat="1"/>
    <xf borderId="2" fillId="12" fontId="19" numFmtId="4" xfId="0" applyBorder="1" applyFont="1" applyNumberFormat="1"/>
    <xf borderId="2" fillId="16" fontId="19" numFmtId="165" xfId="0" applyBorder="1" applyFont="1" applyNumberFormat="1"/>
    <xf borderId="2" fillId="16" fontId="19" numFmtId="166" xfId="0" applyBorder="1" applyFont="1" applyNumberFormat="1"/>
    <xf borderId="2" fillId="12" fontId="30" numFmtId="0" xfId="0" applyBorder="1" applyFont="1"/>
    <xf borderId="2" fillId="12" fontId="2" numFmtId="0" xfId="0" applyAlignment="1" applyBorder="1" applyFont="1">
      <alignment readingOrder="0"/>
    </xf>
    <xf borderId="6" fillId="12" fontId="13" numFmtId="49" xfId="0" applyAlignment="1" applyBorder="1" applyFont="1" applyNumberFormat="1">
      <alignment horizontal="center" shrinkToFit="0" wrapText="0"/>
    </xf>
    <xf borderId="2" fillId="12" fontId="13" numFmtId="0" xfId="0" applyAlignment="1" applyBorder="1" applyFont="1">
      <alignment shrinkToFit="0" wrapText="0"/>
    </xf>
    <xf borderId="2" fillId="12" fontId="13" numFmtId="0" xfId="0" applyBorder="1" applyFont="1"/>
    <xf borderId="2" fillId="16" fontId="13" numFmtId="167" xfId="0" applyBorder="1" applyFont="1" applyNumberFormat="1"/>
    <xf borderId="2" fillId="12" fontId="13" numFmtId="167" xfId="0" applyBorder="1" applyFont="1" applyNumberFormat="1"/>
    <xf borderId="2" fillId="12" fontId="13" numFmtId="164" xfId="0" applyAlignment="1" applyBorder="1" applyFont="1" applyNumberFormat="1">
      <alignment horizontal="right"/>
    </xf>
    <xf borderId="2" fillId="16" fontId="13" numFmtId="168" xfId="0" applyBorder="1" applyFont="1" applyNumberFormat="1"/>
    <xf borderId="2" fillId="16" fontId="13" numFmtId="0" xfId="0" applyBorder="1" applyFont="1"/>
    <xf borderId="2" fillId="16" fontId="13" numFmtId="3" xfId="0" applyBorder="1" applyFont="1" applyNumberFormat="1"/>
    <xf borderId="2" fillId="12" fontId="13" numFmtId="3" xfId="0" applyAlignment="1" applyBorder="1" applyFont="1" applyNumberFormat="1">
      <alignment horizontal="center"/>
    </xf>
    <xf borderId="2" fillId="12" fontId="13" numFmtId="4" xfId="0" applyAlignment="1" applyBorder="1" applyFont="1" applyNumberFormat="1">
      <alignment horizontal="center"/>
    </xf>
    <xf borderId="2" fillId="16" fontId="13" numFmtId="166" xfId="0" applyAlignment="1" applyBorder="1" applyFont="1" applyNumberFormat="1">
      <alignment horizontal="center"/>
    </xf>
    <xf borderId="2" fillId="16" fontId="13" numFmtId="165" xfId="0" applyAlignment="1" applyBorder="1" applyFont="1" applyNumberFormat="1">
      <alignment horizontal="center"/>
    </xf>
    <xf borderId="2" fillId="16" fontId="13" numFmtId="0" xfId="0" applyAlignment="1" applyBorder="1" applyFont="1">
      <alignment horizontal="center"/>
    </xf>
    <xf borderId="2" fillId="16" fontId="31" numFmtId="0" xfId="0" applyBorder="1" applyFont="1"/>
    <xf borderId="2" fillId="12" fontId="13" numFmtId="0" xfId="0" applyAlignment="1" applyBorder="1" applyFont="1">
      <alignment horizontal="center"/>
    </xf>
    <xf borderId="3" fillId="12" fontId="18" numFmtId="0" xfId="0" applyAlignment="1" applyBorder="1" applyFont="1">
      <alignment readingOrder="0"/>
    </xf>
    <xf borderId="0" fillId="12" fontId="19" numFmtId="0" xfId="0" applyAlignment="1" applyFont="1">
      <alignment shrinkToFit="0" vertical="bottom" wrapText="0"/>
    </xf>
    <xf borderId="0" fillId="12" fontId="19" numFmtId="0" xfId="0" applyAlignment="1" applyFont="1">
      <alignment vertical="bottom"/>
    </xf>
    <xf borderId="0" fillId="16" fontId="19" numFmtId="0" xfId="0" applyAlignment="1" applyFont="1">
      <alignment vertical="bottom"/>
    </xf>
    <xf borderId="0" fillId="12" fontId="19" numFmtId="0" xfId="0" applyAlignment="1" applyFont="1">
      <alignment horizontal="center" vertical="bottom"/>
    </xf>
    <xf borderId="0" fillId="12" fontId="18" numFmtId="0" xfId="0" applyFont="1"/>
    <xf borderId="0" fillId="0" fontId="18" numFmtId="0" xfId="0" applyFont="1"/>
    <xf borderId="0" fillId="12" fontId="13" numFmtId="0" xfId="0" applyAlignment="1" applyFont="1">
      <alignment shrinkToFit="0" vertical="bottom" wrapText="0"/>
    </xf>
    <xf borderId="0" fillId="12" fontId="13" numFmtId="0" xfId="0" applyAlignment="1" applyFont="1">
      <alignment shrinkToFit="0" vertical="bottom" wrapText="0"/>
    </xf>
    <xf borderId="0" fillId="16" fontId="13" numFmtId="0" xfId="0" applyAlignment="1" applyFont="1">
      <alignment vertical="bottom"/>
    </xf>
    <xf borderId="0" fillId="12" fontId="13" numFmtId="0" xfId="0" applyAlignment="1" applyFont="1">
      <alignment horizontal="center" vertical="bottom"/>
    </xf>
    <xf borderId="0" fillId="12" fontId="2" numFmtId="0" xfId="0" applyFont="1"/>
    <xf borderId="2" fillId="7" fontId="18" numFmtId="0" xfId="0" applyAlignment="1" applyBorder="1" applyFont="1">
      <alignment horizontal="left" readingOrder="0"/>
    </xf>
    <xf borderId="2" fillId="7" fontId="18" numFmtId="0" xfId="0" applyAlignment="1" applyBorder="1" applyFont="1">
      <alignment readingOrder="0" shrinkToFit="0" wrapText="0"/>
    </xf>
    <xf borderId="2" fillId="7" fontId="19" numFmtId="0" xfId="0" applyAlignment="1" applyBorder="1" applyFont="1">
      <alignment shrinkToFit="0" vertical="bottom" wrapText="0"/>
    </xf>
    <xf borderId="2" fillId="7" fontId="19" numFmtId="0" xfId="0" applyAlignment="1" applyBorder="1" applyFont="1">
      <alignment readingOrder="0" vertical="bottom"/>
    </xf>
    <xf borderId="2" fillId="7" fontId="18" numFmtId="0" xfId="0" applyAlignment="1" applyBorder="1" applyFont="1">
      <alignment readingOrder="0"/>
    </xf>
    <xf borderId="2" fillId="7" fontId="19" numFmtId="0" xfId="0" applyAlignment="1" applyBorder="1" applyFont="1">
      <alignment vertical="bottom"/>
    </xf>
    <xf borderId="0" fillId="7" fontId="19" numFmtId="0" xfId="0" applyAlignment="1" applyFont="1">
      <alignment readingOrder="0" vertical="bottom"/>
    </xf>
    <xf borderId="0" fillId="7" fontId="18" numFmtId="0" xfId="0" applyFont="1"/>
    <xf borderId="5" fillId="2" fontId="32" numFmtId="0" xfId="0" applyAlignment="1" applyBorder="1" applyFont="1">
      <alignment horizontal="left" readingOrder="0"/>
    </xf>
    <xf borderId="5" fillId="2" fontId="32" numFmtId="0" xfId="0" applyAlignment="1" applyBorder="1" applyFont="1">
      <alignment horizontal="left" readingOrder="0" shrinkToFit="0" wrapText="0"/>
    </xf>
    <xf borderId="2" fillId="4" fontId="33" numFmtId="0" xfId="0" applyAlignment="1" applyBorder="1" applyFont="1">
      <alignment readingOrder="0" shrinkToFit="0" vertical="bottom" wrapText="0"/>
    </xf>
    <xf borderId="2" fillId="4" fontId="33" numFmtId="0" xfId="0" applyAlignment="1" applyBorder="1" applyFont="1">
      <alignment readingOrder="0" vertical="bottom"/>
    </xf>
    <xf borderId="2" fillId="4" fontId="33" numFmtId="0" xfId="0" applyAlignment="1" applyBorder="1" applyFont="1">
      <alignment vertical="bottom"/>
    </xf>
    <xf borderId="2" fillId="2" fontId="33" numFmtId="0" xfId="0" applyAlignment="1" applyBorder="1" applyFont="1">
      <alignment readingOrder="0" vertical="bottom"/>
    </xf>
    <xf borderId="0" fillId="2" fontId="33" numFmtId="4" xfId="0" applyAlignment="1" applyFont="1" applyNumberFormat="1">
      <alignment readingOrder="0" vertical="bottom"/>
    </xf>
    <xf borderId="2" fillId="2" fontId="33" numFmtId="4" xfId="0" applyAlignment="1" applyBorder="1" applyFont="1" applyNumberFormat="1">
      <alignment readingOrder="0" vertical="bottom"/>
    </xf>
    <xf borderId="2" fillId="2" fontId="32" numFmtId="0" xfId="0" applyAlignment="1" applyBorder="1" applyFont="1">
      <alignment horizontal="left" readingOrder="0"/>
    </xf>
    <xf borderId="0" fillId="2" fontId="32" numFmtId="0" xfId="0" applyAlignment="1" applyFont="1">
      <alignment horizontal="left" readingOrder="0"/>
    </xf>
    <xf borderId="2" fillId="2" fontId="32" numFmtId="0" xfId="0" applyAlignment="1" applyBorder="1" applyFont="1">
      <alignment readingOrder="0"/>
    </xf>
    <xf borderId="0" fillId="2" fontId="32" numFmtId="0" xfId="0" applyFont="1"/>
    <xf borderId="5" fillId="6" fontId="18" numFmtId="0" xfId="0" applyAlignment="1" applyBorder="1" applyFont="1">
      <alignment horizontal="left" readingOrder="0"/>
    </xf>
    <xf borderId="5" fillId="6" fontId="18" numFmtId="0" xfId="0" applyAlignment="1" applyBorder="1" applyFont="1">
      <alignment horizontal="left" readingOrder="0" shrinkToFit="0" wrapText="0"/>
    </xf>
    <xf borderId="2" fillId="6" fontId="19" numFmtId="0" xfId="0" applyAlignment="1" applyBorder="1" applyFont="1">
      <alignment shrinkToFit="0" vertical="bottom" wrapText="0"/>
    </xf>
    <xf borderId="2" fillId="6" fontId="19" numFmtId="0" xfId="0" applyAlignment="1" applyBorder="1" applyFont="1">
      <alignment readingOrder="0" vertical="bottom"/>
    </xf>
    <xf borderId="2" fillId="6" fontId="18" numFmtId="0" xfId="0" applyAlignment="1" applyBorder="1" applyFont="1">
      <alignment readingOrder="0"/>
    </xf>
    <xf borderId="2" fillId="6" fontId="19" numFmtId="0" xfId="0" applyAlignment="1" applyBorder="1" applyFont="1">
      <alignment vertical="bottom"/>
    </xf>
    <xf borderId="2" fillId="6" fontId="19" numFmtId="4" xfId="0" applyAlignment="1" applyBorder="1" applyFont="1" applyNumberFormat="1">
      <alignment vertical="bottom"/>
    </xf>
    <xf borderId="2" fillId="6" fontId="18" numFmtId="0" xfId="0" applyAlignment="1" applyBorder="1" applyFont="1">
      <alignment horizontal="left" readingOrder="0"/>
    </xf>
    <xf borderId="0" fillId="6" fontId="18" numFmtId="0" xfId="0" applyAlignment="1" applyFont="1">
      <alignment horizontal="left" readingOrder="0"/>
    </xf>
    <xf borderId="0" fillId="6" fontId="19" numFmtId="0" xfId="0" applyAlignment="1" applyFont="1">
      <alignment readingOrder="0" vertical="bottom"/>
    </xf>
    <xf borderId="2" fillId="6" fontId="19" numFmtId="4" xfId="0" applyAlignment="1" applyBorder="1" applyFont="1" applyNumberFormat="1">
      <alignment readingOrder="0" vertical="bottom"/>
    </xf>
    <xf borderId="2" fillId="8" fontId="19" numFmtId="0" xfId="0" applyAlignment="1" applyBorder="1" applyFont="1">
      <alignment horizontal="left" readingOrder="0" vertical="bottom"/>
    </xf>
    <xf borderId="0" fillId="6" fontId="19" numFmtId="0" xfId="0" applyAlignment="1" applyFont="1">
      <alignment horizontal="left" vertical="bottom"/>
    </xf>
    <xf borderId="2" fillId="6" fontId="19" numFmtId="0" xfId="0" applyAlignment="1" applyBorder="1" applyFont="1">
      <alignment horizontal="left" vertical="bottom"/>
    </xf>
    <xf borderId="0" fillId="6" fontId="18" numFmtId="0" xfId="0" applyFont="1"/>
    <xf borderId="5" fillId="2" fontId="2" numFmtId="0" xfId="0" applyAlignment="1" applyBorder="1" applyFont="1">
      <alignment horizontal="left" readingOrder="0"/>
    </xf>
    <xf borderId="5" fillId="2" fontId="2" numFmtId="0" xfId="0" applyAlignment="1" applyBorder="1" applyFont="1">
      <alignment horizontal="left" readingOrder="0" shrinkToFit="0" wrapText="0"/>
    </xf>
    <xf borderId="2" fillId="4" fontId="13" numFmtId="0" xfId="0" applyAlignment="1" applyBorder="1" applyFont="1">
      <alignment readingOrder="0" shrinkToFit="0" vertical="bottom" wrapText="0"/>
    </xf>
    <xf borderId="2" fillId="4" fontId="13" numFmtId="0" xfId="0" applyAlignment="1" applyBorder="1" applyFont="1">
      <alignment readingOrder="0" vertical="bottom"/>
    </xf>
    <xf borderId="2" fillId="4" fontId="13" numFmtId="0" xfId="0" applyAlignment="1" applyBorder="1" applyFont="1">
      <alignment vertical="bottom"/>
    </xf>
    <xf borderId="2" fillId="17" fontId="13" numFmtId="0" xfId="0" applyAlignment="1" applyBorder="1" applyFill="1" applyFont="1">
      <alignment horizontal="left" readingOrder="0" vertical="bottom"/>
    </xf>
    <xf borderId="0" fillId="17" fontId="13" numFmtId="0" xfId="0" applyAlignment="1" applyFont="1">
      <alignment horizontal="left" vertical="bottom"/>
    </xf>
    <xf borderId="2" fillId="17" fontId="2" numFmtId="0" xfId="0" applyAlignment="1" applyBorder="1" applyFont="1">
      <alignment horizontal="left" readingOrder="0"/>
    </xf>
    <xf borderId="2" fillId="17" fontId="2" numFmtId="0" xfId="0" applyAlignment="1" applyBorder="1" applyFont="1">
      <alignment readingOrder="0"/>
    </xf>
    <xf borderId="0" fillId="17" fontId="2" numFmtId="0" xfId="0" applyAlignment="1" applyFont="1">
      <alignment readingOrder="0"/>
    </xf>
    <xf borderId="0" fillId="17" fontId="13" numFmtId="0" xfId="0" applyAlignment="1" applyFont="1">
      <alignment readingOrder="0" vertical="bottom"/>
    </xf>
    <xf borderId="0" fillId="17" fontId="2" numFmtId="0" xfId="0" applyAlignment="1" applyFont="1">
      <alignment horizontal="left" readingOrder="0"/>
    </xf>
    <xf borderId="0" fillId="17" fontId="2" numFmtId="0" xfId="0" applyAlignment="1" applyFont="1">
      <alignment horizontal="left"/>
    </xf>
    <xf borderId="0" fillId="0" fontId="32" numFmtId="0" xfId="0" applyFont="1"/>
    <xf borderId="2" fillId="8" fontId="18" numFmtId="0" xfId="0" applyAlignment="1" applyBorder="1" applyFont="1">
      <alignment horizontal="left" readingOrder="0"/>
    </xf>
    <xf borderId="2" fillId="8" fontId="18" numFmtId="0" xfId="0" applyAlignment="1" applyBorder="1" applyFont="1">
      <alignment horizontal="left" readingOrder="0" shrinkToFit="0" wrapText="0"/>
    </xf>
    <xf borderId="2" fillId="8" fontId="19" numFmtId="0" xfId="0" applyAlignment="1" applyBorder="1" applyFont="1">
      <alignment shrinkToFit="0" vertical="bottom" wrapText="0"/>
    </xf>
    <xf borderId="2" fillId="8" fontId="19" numFmtId="0" xfId="0" applyAlignment="1" applyBorder="1" applyFont="1">
      <alignment readingOrder="0" vertical="bottom"/>
    </xf>
    <xf borderId="2" fillId="8" fontId="18" numFmtId="0" xfId="0" applyAlignment="1" applyBorder="1" applyFont="1">
      <alignment readingOrder="0"/>
    </xf>
    <xf borderId="2" fillId="8" fontId="19" numFmtId="0" xfId="0" applyAlignment="1" applyBorder="1" applyFont="1">
      <alignment vertical="bottom"/>
    </xf>
    <xf borderId="0" fillId="8" fontId="19" numFmtId="0" xfId="0" applyAlignment="1" applyFont="1">
      <alignment horizontal="left" readingOrder="0" vertical="bottom"/>
    </xf>
    <xf borderId="0" fillId="8" fontId="18" numFmtId="0" xfId="0" applyAlignment="1" applyFont="1">
      <alignment horizontal="left" readingOrder="0"/>
    </xf>
    <xf borderId="0" fillId="8" fontId="18" numFmtId="0" xfId="0" applyAlignment="1" applyFont="1">
      <alignment horizontal="left"/>
    </xf>
    <xf borderId="0" fillId="13" fontId="2" numFmtId="0" xfId="0" applyFont="1"/>
    <xf borderId="0" fillId="13" fontId="2" numFmtId="0" xfId="0" applyAlignment="1" applyFont="1">
      <alignment readingOrder="0"/>
    </xf>
    <xf borderId="7" fillId="0" fontId="2" numFmtId="0" xfId="0" applyAlignment="1" applyBorder="1" applyFont="1">
      <alignment horizontal="center" readingOrder="0" shrinkToFit="0" wrapText="0"/>
    </xf>
    <xf borderId="7" fillId="0" fontId="13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right" readingOrder="0"/>
    </xf>
    <xf borderId="7" fillId="0" fontId="13" numFmtId="0" xfId="0" applyAlignment="1" applyBorder="1" applyFont="1">
      <alignment horizontal="right" readingOrder="0" vertical="bottom"/>
    </xf>
    <xf borderId="7" fillId="0" fontId="13" numFmtId="0" xfId="0" applyAlignment="1" applyBorder="1" applyFont="1">
      <alignment horizontal="right" vertical="bottom"/>
    </xf>
    <xf borderId="7" fillId="0" fontId="19" numFmtId="0" xfId="0" applyAlignment="1" applyBorder="1" applyFont="1">
      <alignment horizontal="right" vertical="bottom"/>
    </xf>
    <xf borderId="0" fillId="3" fontId="34" numFmtId="0" xfId="0" applyAlignment="1" applyFont="1">
      <alignment vertical="bottom"/>
    </xf>
    <xf borderId="8" fillId="0" fontId="35" numFmtId="0" xfId="0" applyAlignment="1" applyBorder="1" applyFont="1">
      <alignment shrinkToFit="0" vertical="bottom" wrapText="1"/>
    </xf>
    <xf borderId="9" fillId="18" fontId="13" numFmtId="0" xfId="0" applyAlignment="1" applyBorder="1" applyFill="1" applyFont="1">
      <alignment vertical="top"/>
    </xf>
    <xf borderId="0" fillId="19" fontId="34" numFmtId="0" xfId="0" applyAlignment="1" applyFill="1" applyFont="1">
      <alignment vertical="bottom"/>
    </xf>
    <xf borderId="9" fillId="20" fontId="13" numFmtId="0" xfId="0" applyAlignment="1" applyBorder="1" applyFill="1" applyFont="1">
      <alignment vertical="top"/>
    </xf>
    <xf borderId="9" fillId="20" fontId="36" numFmtId="0" xfId="0" applyAlignment="1" applyBorder="1" applyFont="1">
      <alignment vertical="bottom"/>
    </xf>
    <xf borderId="9" fillId="3" fontId="13" numFmtId="0" xfId="0" applyAlignment="1" applyBorder="1" applyFont="1">
      <alignment vertical="top"/>
    </xf>
    <xf borderId="9" fillId="0" fontId="37" numFmtId="0" xfId="0" applyAlignment="1" applyBorder="1" applyFont="1">
      <alignment shrinkToFit="0" vertical="top" wrapText="1"/>
    </xf>
    <xf borderId="9" fillId="3" fontId="38" numFmtId="0" xfId="0" applyAlignment="1" applyBorder="1" applyFont="1">
      <alignment shrinkToFit="0" vertical="top" wrapText="1"/>
    </xf>
    <xf borderId="9" fillId="3" fontId="38" numFmtId="0" xfId="0" applyAlignment="1" applyBorder="1" applyFont="1">
      <alignment shrinkToFit="0" vertical="bottom" wrapText="1"/>
    </xf>
    <xf borderId="9" fillId="18" fontId="38" numFmtId="0" xfId="0" applyAlignment="1" applyBorder="1" applyFont="1">
      <alignment shrinkToFit="0" vertical="top" wrapText="1"/>
    </xf>
    <xf borderId="9" fillId="18" fontId="38" numFmtId="0" xfId="0" applyAlignment="1" applyBorder="1" applyFont="1">
      <alignment shrinkToFit="0" vertical="bottom" wrapText="1"/>
    </xf>
    <xf borderId="0" fillId="21" fontId="39" numFmtId="0" xfId="0" applyAlignment="1" applyFill="1" applyFont="1">
      <alignment vertical="bottom"/>
    </xf>
    <xf borderId="0" fillId="21" fontId="40" numFmtId="0" xfId="0" applyAlignment="1" applyFont="1">
      <alignment vertical="bottom"/>
    </xf>
    <xf borderId="0" fillId="21" fontId="13" numFmtId="0" xfId="0" applyAlignment="1" applyFont="1">
      <alignment vertical="bottom"/>
    </xf>
    <xf borderId="0" fillId="3" fontId="41" numFmtId="0" xfId="0" applyAlignment="1" applyFont="1">
      <alignment shrinkToFit="0" vertical="bottom" wrapText="1"/>
    </xf>
    <xf borderId="0" fillId="3" fontId="42" numFmtId="0" xfId="0" applyAlignment="1" applyFont="1">
      <alignment shrinkToFit="0" vertical="bottom" wrapText="1"/>
    </xf>
    <xf borderId="3" fillId="5" fontId="2" numFmtId="0" xfId="0" applyAlignment="1" applyBorder="1" applyFont="1">
      <alignment horizontal="left" readingOrder="0"/>
    </xf>
    <xf borderId="1" fillId="0" fontId="13" numFmtId="0" xfId="0" applyAlignment="1" applyBorder="1" applyFont="1">
      <alignment horizontal="center" vertical="bottom"/>
    </xf>
    <xf borderId="1" fillId="0" fontId="13" numFmtId="0" xfId="0" applyAlignment="1" applyBorder="1" applyFont="1">
      <alignment horizontal="right" vertical="bottom"/>
    </xf>
    <xf borderId="1" fillId="0" fontId="13" numFmtId="3" xfId="0" applyAlignment="1" applyBorder="1" applyFont="1" applyNumberFormat="1">
      <alignment horizontal="right" vertical="bottom"/>
    </xf>
    <xf borderId="1" fillId="14" fontId="13" numFmtId="0" xfId="0" applyAlignment="1" applyBorder="1" applyFont="1">
      <alignment horizontal="right" vertical="bottom"/>
    </xf>
    <xf borderId="1" fillId="14" fontId="43" numFmtId="0" xfId="0" applyAlignment="1" applyBorder="1" applyFont="1">
      <alignment vertical="bottom"/>
    </xf>
    <xf borderId="1" fillId="12" fontId="44" numFmtId="0" xfId="0" applyAlignment="1" applyBorder="1" applyFont="1">
      <alignment vertical="bottom"/>
    </xf>
    <xf borderId="1" fillId="0" fontId="45" numFmtId="0" xfId="0" applyAlignment="1" applyBorder="1" applyFont="1">
      <alignment vertical="bottom"/>
    </xf>
    <xf borderId="1" fillId="13" fontId="13" numFmtId="0" xfId="0" applyAlignment="1" applyBorder="1" applyFont="1">
      <alignment horizontal="right" vertical="bottom"/>
    </xf>
    <xf borderId="1" fillId="7" fontId="2" numFmtId="0" xfId="0" applyAlignment="1" applyBorder="1" applyFont="1">
      <alignment readingOrder="0"/>
    </xf>
    <xf borderId="10" fillId="7" fontId="2" numFmtId="0" xfId="0" applyAlignment="1" applyBorder="1" applyFont="1">
      <alignment horizontal="center" readingOrder="0"/>
    </xf>
    <xf borderId="1" fillId="7" fontId="33" numFmtId="4" xfId="0" applyAlignment="1" applyBorder="1" applyFont="1" applyNumberFormat="1">
      <alignment horizontal="center" readingOrder="0" vertical="bottom"/>
    </xf>
    <xf borderId="1" fillId="7" fontId="33" numFmtId="0" xfId="0" applyAlignment="1" applyBorder="1" applyFont="1">
      <alignment horizontal="center" readingOrder="0" vertical="bottom"/>
    </xf>
    <xf borderId="1" fillId="7" fontId="32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/>
    </xf>
    <xf borderId="0" fillId="7" fontId="2" numFmtId="0" xfId="0" applyAlignment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3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0" fontId="13" numFmtId="0" xfId="0" applyAlignment="1" applyBorder="1" applyFont="1">
      <alignment horizontal="left" vertical="bottom"/>
    </xf>
    <xf borderId="1" fillId="0" fontId="33" numFmtId="4" xfId="0" applyAlignment="1" applyBorder="1" applyFont="1" applyNumberFormat="1">
      <alignment horizontal="left" readingOrder="0" vertical="bottom"/>
    </xf>
    <xf borderId="1" fillId="0" fontId="32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left" vertical="bottom"/>
    </xf>
    <xf borderId="1" fillId="6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5" fillId="6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 shrinkToFit="0" wrapText="0"/>
    </xf>
    <xf borderId="1" fillId="6" fontId="2" numFmtId="0" xfId="0" applyAlignment="1" applyBorder="1" applyFont="1">
      <alignment horizontal="center"/>
    </xf>
    <xf borderId="1" fillId="22" fontId="2" numFmtId="0" xfId="0" applyAlignment="1" applyBorder="1" applyFill="1" applyFont="1">
      <alignment horizontal="center" readingOrder="0"/>
    </xf>
    <xf borderId="1" fillId="8" fontId="2" numFmtId="0" xfId="0" applyAlignment="1" applyBorder="1" applyFont="1">
      <alignment horizontal="left" readingOrder="0"/>
    </xf>
    <xf borderId="1" fillId="22" fontId="13" numFmtId="0" xfId="0" applyAlignment="1" applyBorder="1" applyFont="1">
      <alignment horizontal="center" vertical="bottom"/>
    </xf>
    <xf borderId="1" fillId="22" fontId="13" numFmtId="0" xfId="0" applyAlignment="1" applyBorder="1" applyFont="1">
      <alignment horizontal="center" readingOrder="0" vertical="bottom"/>
    </xf>
    <xf borderId="2" fillId="12" fontId="2" numFmtId="0" xfId="0" applyAlignment="1" applyBorder="1" applyFont="1">
      <alignment horizontal="center" readingOrder="0"/>
    </xf>
    <xf borderId="2" fillId="23" fontId="2" numFmtId="0" xfId="0" applyAlignment="1" applyBorder="1" applyFill="1" applyFont="1">
      <alignment horizontal="center" readingOrder="0" shrinkToFit="0" wrapText="0"/>
    </xf>
    <xf borderId="2" fillId="17" fontId="2" numFmtId="0" xfId="0" applyAlignment="1" applyBorder="1" applyFont="1">
      <alignment horizontal="center" readingOrder="0" shrinkToFit="0" wrapText="0"/>
    </xf>
    <xf borderId="2" fillId="17" fontId="2" numFmtId="0" xfId="0" applyAlignment="1" applyBorder="1" applyFont="1">
      <alignment horizontal="center" readingOrder="0"/>
    </xf>
    <xf borderId="2" fillId="24" fontId="2" numFmtId="0" xfId="0" applyAlignment="1" applyBorder="1" applyFill="1" applyFont="1">
      <alignment horizontal="center" readingOrder="0"/>
    </xf>
    <xf borderId="0" fillId="0" fontId="19" numFmtId="4" xfId="0" applyAlignment="1" applyFont="1" applyNumberFormat="1">
      <alignment readingOrder="0" vertical="bottom"/>
    </xf>
    <xf borderId="3" fillId="12" fontId="2" numFmtId="0" xfId="0" applyAlignment="1" applyBorder="1" applyFont="1">
      <alignment horizontal="left" readingOrder="0"/>
    </xf>
    <xf borderId="3" fillId="12" fontId="2" numFmtId="0" xfId="0" applyAlignment="1" applyBorder="1" applyFont="1">
      <alignment readingOrder="0" shrinkToFit="0" wrapText="0"/>
    </xf>
    <xf borderId="3" fillId="12" fontId="2" numFmtId="0" xfId="0" applyAlignment="1" applyBorder="1" applyFont="1">
      <alignment readingOrder="0" shrinkToFit="0" wrapText="0"/>
    </xf>
    <xf borderId="3" fillId="12" fontId="2" numFmtId="0" xfId="0" applyAlignment="1" applyBorder="1" applyFont="1">
      <alignment readingOrder="0"/>
    </xf>
    <xf borderId="0" fillId="25" fontId="19" numFmtId="0" xfId="0" applyAlignment="1" applyFill="1" applyFont="1">
      <alignment vertical="bottom"/>
    </xf>
    <xf borderId="0" fillId="0" fontId="19" numFmtId="0" xfId="0" applyAlignment="1" applyFont="1">
      <alignment horizontal="center" vertical="bottom"/>
    </xf>
    <xf borderId="0" fillId="26" fontId="13" numFmtId="0" xfId="0" applyAlignment="1" applyFill="1" applyFont="1">
      <alignment vertical="bottom"/>
    </xf>
    <xf borderId="0" fillId="26" fontId="13" numFmtId="0" xfId="0" applyAlignment="1" applyFont="1">
      <alignment horizontal="center" vertical="bottom"/>
    </xf>
    <xf borderId="0" fillId="0" fontId="46" numFmtId="0" xfId="0" applyAlignment="1" applyFont="1">
      <alignment readingOrder="0" vertical="bottom"/>
    </xf>
    <xf borderId="0" fillId="4" fontId="2" numFmtId="0" xfId="0" applyFont="1"/>
    <xf borderId="0" fillId="16" fontId="2" numFmtId="0" xfId="0" applyFont="1"/>
    <xf borderId="0" fillId="27" fontId="25" numFmtId="0" xfId="0" applyFill="1" applyFont="1"/>
    <xf borderId="0" fillId="27" fontId="25" numFmtId="0" xfId="0" applyAlignment="1" applyFont="1">
      <alignment horizontal="right"/>
    </xf>
    <xf borderId="0" fillId="0" fontId="47" numFmtId="0" xfId="0" applyFont="1"/>
    <xf borderId="0" fillId="0" fontId="19" numFmtId="0" xfId="0" applyAlignment="1" applyFont="1">
      <alignment shrinkToFit="0" wrapText="0"/>
    </xf>
    <xf borderId="0" fillId="0" fontId="48" numFmtId="0" xfId="0" applyFont="1"/>
    <xf borderId="0" fillId="0" fontId="48" numFmtId="0" xfId="0" applyAlignment="1" applyFont="1">
      <alignment shrinkToFit="0" wrapText="0"/>
    </xf>
    <xf borderId="0" fillId="0" fontId="49" numFmtId="0" xfId="0" applyFont="1"/>
    <xf borderId="0" fillId="27" fontId="19" numFmtId="0" xfId="0" applyFont="1"/>
    <xf borderId="0" fillId="27" fontId="50" numFmtId="0" xfId="0" applyFont="1"/>
    <xf borderId="0" fillId="27" fontId="19" numFmtId="0" xfId="0" applyAlignment="1" applyFont="1">
      <alignment shrinkToFit="0" wrapText="0"/>
    </xf>
    <xf borderId="0" fillId="28" fontId="19" numFmtId="0" xfId="0" applyFill="1" applyFont="1"/>
    <xf borderId="0" fillId="24" fontId="19" numFmtId="164" xfId="0" applyFont="1" applyNumberFormat="1"/>
    <xf borderId="0" fillId="24" fontId="19" numFmtId="0" xfId="0" applyFont="1"/>
    <xf borderId="0" fillId="24" fontId="19" numFmtId="4" xfId="0" applyFont="1" applyNumberFormat="1"/>
    <xf borderId="0" fillId="24" fontId="19" numFmtId="165" xfId="0" applyFont="1" applyNumberFormat="1"/>
    <xf borderId="0" fillId="24" fontId="19" numFmtId="166" xfId="0" applyFont="1" applyNumberFormat="1"/>
    <xf borderId="0" fillId="24" fontId="13" numFmtId="0" xfId="0" applyFont="1"/>
    <xf borderId="0" fillId="24" fontId="19" numFmtId="0" xfId="0" applyAlignment="1" applyFont="1">
      <alignment shrinkToFit="0" wrapText="0"/>
    </xf>
    <xf borderId="0" fillId="17" fontId="19" numFmtId="0" xfId="0" applyAlignment="1" applyFont="1">
      <alignment shrinkToFit="0" wrapText="0"/>
    </xf>
    <xf borderId="0" fillId="0" fontId="51" numFmtId="0" xfId="0" applyFont="1"/>
    <xf borderId="0" fillId="0" fontId="52" numFmtId="0" xfId="0" applyFont="1"/>
    <xf borderId="0" fillId="7" fontId="13" numFmtId="0" xfId="0" applyAlignment="1" applyFont="1">
      <alignment horizontal="center"/>
    </xf>
    <xf borderId="0" fillId="29" fontId="13" numFmtId="0" xfId="0" applyAlignment="1" applyFill="1" applyFont="1">
      <alignment horizontal="center"/>
    </xf>
    <xf borderId="0" fillId="29" fontId="13" numFmtId="0" xfId="0" applyAlignment="1" applyFont="1">
      <alignment shrinkToFit="0" wrapText="0"/>
    </xf>
    <xf borderId="0" fillId="0" fontId="13" numFmtId="164" xfId="0" applyAlignment="1" applyFont="1" applyNumberFormat="1">
      <alignment horizontal="right"/>
    </xf>
    <xf borderId="0" fillId="0" fontId="13" numFmtId="168" xfId="0" applyFont="1" applyNumberFormat="1"/>
    <xf borderId="0" fillId="0" fontId="13" numFmtId="3" xfId="0" applyFont="1" applyNumberFormat="1"/>
    <xf borderId="0" fillId="0" fontId="13" numFmtId="3" xfId="0" applyAlignment="1" applyFont="1" applyNumberFormat="1">
      <alignment horizontal="right"/>
    </xf>
    <xf borderId="0" fillId="0" fontId="13" numFmtId="4" xfId="0" applyFont="1" applyNumberFormat="1"/>
    <xf borderId="0" fillId="0" fontId="13" numFmtId="4" xfId="0" applyAlignment="1" applyFont="1" applyNumberFormat="1">
      <alignment horizontal="right"/>
    </xf>
    <xf borderId="0" fillId="0" fontId="13" numFmtId="166" xfId="0" applyAlignment="1" applyFont="1" applyNumberFormat="1">
      <alignment horizontal="right"/>
    </xf>
    <xf borderId="0" fillId="0" fontId="13" numFmtId="165" xfId="0" applyAlignment="1" applyFont="1" applyNumberFormat="1">
      <alignment horizontal="right"/>
    </xf>
    <xf borderId="0" fillId="0" fontId="13" numFmtId="0" xfId="0" applyAlignment="1" applyFont="1">
      <alignment horizontal="right"/>
    </xf>
    <xf borderId="0" fillId="30" fontId="13" numFmtId="0" xfId="0" applyFill="1" applyFont="1"/>
    <xf borderId="0" fillId="0" fontId="53" numFmtId="0" xfId="0" applyFont="1"/>
    <xf borderId="0" fillId="0" fontId="54" numFmtId="0" xfId="0" applyAlignment="1" applyFont="1">
      <alignment shrinkToFit="0" wrapText="0"/>
    </xf>
    <xf borderId="0" fillId="17" fontId="13" numFmtId="0" xfId="0" applyFont="1"/>
    <xf borderId="0" fillId="31" fontId="13" numFmtId="0" xfId="0" applyFill="1" applyFont="1"/>
    <xf borderId="0" fillId="27" fontId="13" numFmtId="0" xfId="0" applyAlignment="1" applyFont="1">
      <alignment horizontal="center"/>
    </xf>
    <xf borderId="0" fillId="27" fontId="13" numFmtId="0" xfId="0" applyAlignment="1" applyFont="1">
      <alignment shrinkToFit="0" wrapText="0"/>
    </xf>
    <xf borderId="0" fillId="12" fontId="13" numFmtId="0" xfId="0" applyFont="1"/>
    <xf borderId="0" fillId="2" fontId="13" numFmtId="0" xfId="0" applyFont="1"/>
    <xf borderId="0" fillId="12" fontId="55" numFmtId="0" xfId="0" applyFont="1"/>
    <xf borderId="0" fillId="27" fontId="13" numFmtId="0" xfId="0" applyFont="1"/>
    <xf borderId="0" fillId="3" fontId="13" numFmtId="0" xfId="0" applyFont="1"/>
    <xf borderId="0" fillId="32" fontId="56" numFmtId="0" xfId="0" applyFill="1" applyFont="1"/>
    <xf borderId="0" fillId="2" fontId="13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2" fontId="13" numFmtId="3" xfId="0" applyAlignment="1" applyFont="1" applyNumberFormat="1">
      <alignment horizontal="right"/>
    </xf>
    <xf borderId="0" fillId="2" fontId="13" numFmtId="4" xfId="0" applyFont="1" applyNumberFormat="1"/>
    <xf borderId="0" fillId="2" fontId="13" numFmtId="166" xfId="0" applyAlignment="1" applyFont="1" applyNumberFormat="1">
      <alignment horizontal="right"/>
    </xf>
    <xf borderId="0" fillId="3" fontId="13" numFmtId="4" xfId="0" applyFont="1" applyNumberFormat="1"/>
    <xf borderId="0" fillId="3" fontId="13" numFmtId="4" xfId="0" applyAlignment="1" applyFont="1" applyNumberFormat="1">
      <alignment horizontal="right"/>
    </xf>
    <xf borderId="0" fillId="2" fontId="13" numFmtId="165" xfId="0" applyAlignment="1" applyFont="1" applyNumberFormat="1">
      <alignment horizontal="right"/>
    </xf>
    <xf borderId="0" fillId="2" fontId="13" numFmtId="0" xfId="0" applyAlignment="1" applyFont="1">
      <alignment horizontal="right"/>
    </xf>
    <xf borderId="0" fillId="33" fontId="13" numFmtId="0" xfId="0" applyFill="1" applyFont="1"/>
    <xf borderId="0" fillId="0" fontId="57" numFmtId="0" xfId="0" applyFont="1"/>
    <xf borderId="0" fillId="29" fontId="13" numFmtId="0" xfId="0" applyFont="1"/>
    <xf borderId="0" fillId="34" fontId="13" numFmtId="0" xfId="0" applyFill="1" applyFont="1"/>
    <xf borderId="0" fillId="35" fontId="13" numFmtId="0" xfId="0" applyFill="1" applyFont="1"/>
    <xf borderId="0" fillId="36" fontId="13" numFmtId="0" xfId="0" applyFill="1" applyFont="1"/>
    <xf borderId="0" fillId="31" fontId="13" numFmtId="164" xfId="0" applyAlignment="1" applyFont="1" applyNumberFormat="1">
      <alignment horizontal="right"/>
    </xf>
    <xf borderId="0" fillId="31" fontId="13" numFmtId="168" xfId="0" applyFont="1" applyNumberFormat="1"/>
    <xf borderId="0" fillId="37" fontId="13" numFmtId="0" xfId="0" applyFill="1" applyFont="1"/>
    <xf borderId="0" fillId="26" fontId="13" numFmtId="0" xfId="0" applyFont="1"/>
    <xf borderId="0" fillId="2" fontId="13" numFmtId="3" xfId="0" applyFont="1" applyNumberFormat="1"/>
    <xf borderId="0" fillId="4" fontId="13" numFmtId="0" xfId="0" applyFont="1"/>
    <xf borderId="0" fillId="4" fontId="13" numFmtId="164" xfId="0" applyAlignment="1" applyFont="1" applyNumberFormat="1">
      <alignment horizontal="right"/>
    </xf>
    <xf borderId="0" fillId="4" fontId="13" numFmtId="168" xfId="0" applyFont="1" applyNumberFormat="1"/>
    <xf borderId="0" fillId="16" fontId="13" numFmtId="0" xfId="0" applyFont="1"/>
    <xf borderId="0" fillId="16" fontId="13" numFmtId="3" xfId="0" applyFont="1" applyNumberFormat="1"/>
    <xf borderId="0" fillId="16" fontId="13" numFmtId="3" xfId="0" applyAlignment="1" applyFont="1" applyNumberFormat="1">
      <alignment horizontal="right"/>
    </xf>
    <xf borderId="0" fillId="16" fontId="13" numFmtId="4" xfId="0" applyFont="1" applyNumberFormat="1"/>
    <xf borderId="0" fillId="16" fontId="13" numFmtId="4" xfId="0" applyAlignment="1" applyFont="1" applyNumberFormat="1">
      <alignment horizontal="right"/>
    </xf>
    <xf borderId="0" fillId="16" fontId="13" numFmtId="166" xfId="0" applyAlignment="1" applyFont="1" applyNumberFormat="1">
      <alignment horizontal="right"/>
    </xf>
    <xf borderId="0" fillId="16" fontId="13" numFmtId="165" xfId="0" applyAlignment="1" applyFont="1" applyNumberFormat="1">
      <alignment horizontal="right"/>
    </xf>
    <xf borderId="0" fillId="16" fontId="13" numFmtId="0" xfId="0" applyAlignment="1" applyFont="1">
      <alignment horizontal="right"/>
    </xf>
    <xf borderId="0" fillId="38" fontId="13" numFmtId="0" xfId="0" applyFill="1" applyFont="1"/>
    <xf borderId="0" fillId="0" fontId="13" numFmtId="4" xfId="0" applyAlignment="1" applyFont="1" applyNumberFormat="1">
      <alignment horizontal="center"/>
    </xf>
    <xf borderId="0" fillId="3" fontId="13" numFmtId="166" xfId="0" applyAlignment="1" applyFont="1" applyNumberFormat="1">
      <alignment horizontal="right"/>
    </xf>
    <xf borderId="0" fillId="39" fontId="58" numFmtId="0" xfId="0" applyAlignment="1" applyFill="1" applyFont="1">
      <alignment readingOrder="0"/>
    </xf>
    <xf borderId="0" fillId="39" fontId="2" numFmtId="0" xfId="0" applyFont="1"/>
    <xf borderId="1" fillId="3" fontId="59" numFmtId="0" xfId="0" applyAlignment="1" applyBorder="1" applyFont="1">
      <alignment readingOrder="0" shrinkToFit="0" wrapText="1"/>
    </xf>
    <xf borderId="1" fillId="0" fontId="60" numFmtId="0" xfId="0" applyBorder="1" applyFont="1"/>
    <xf borderId="1" fillId="0" fontId="61" numFmtId="0" xfId="0" applyAlignment="1" applyBorder="1" applyFont="1">
      <alignment readingOrder="0"/>
    </xf>
    <xf borderId="0" fillId="0" fontId="62" numFmtId="0" xfId="0" applyAlignment="1" applyFont="1">
      <alignment horizontal="left" readingOrder="0" shrinkToFit="0" wrapText="0"/>
    </xf>
    <xf borderId="0" fillId="40" fontId="63" numFmtId="0" xfId="0" applyAlignment="1" applyFill="1" applyFont="1">
      <alignment horizontal="left" shrinkToFit="0" wrapText="0"/>
    </xf>
    <xf borderId="0" fillId="0" fontId="2" numFmtId="0" xfId="0" applyAlignment="1" applyFont="1">
      <alignment readingOrder="0" shrinkToFit="0" wrapText="1"/>
    </xf>
    <xf borderId="0" fillId="0" fontId="64" numFmtId="0" xfId="0" applyAlignment="1" applyFont="1">
      <alignment readingOrder="0"/>
    </xf>
    <xf borderId="0" fillId="0" fontId="65" numFmtId="0" xfId="0" applyAlignment="1" applyFont="1">
      <alignment readingOrder="0"/>
    </xf>
    <xf borderId="0" fillId="0" fontId="66" numFmtId="0" xfId="0" applyAlignment="1" applyFont="1">
      <alignment readingOrder="0" shrinkToFit="0" wrapText="0"/>
    </xf>
    <xf borderId="2" fillId="0" fontId="13" numFmtId="0" xfId="0" applyAlignment="1" applyBorder="1" applyFont="1">
      <alignment horizontal="left" vertical="bottom"/>
    </xf>
    <xf borderId="1" fillId="9" fontId="11" numFmtId="0" xfId="0" applyAlignment="1" applyBorder="1" applyFont="1">
      <alignment horizontal="center" shrinkToFit="0" wrapText="1"/>
    </xf>
    <xf borderId="1" fillId="9" fontId="12" numFmtId="0" xfId="0" applyAlignment="1" applyBorder="1" applyFont="1">
      <alignment horizontal="center" shrinkToFit="0" wrapText="1"/>
    </xf>
    <xf borderId="1" fillId="9" fontId="12" numFmtId="0" xfId="0" applyAlignment="1" applyBorder="1" applyFont="1">
      <alignment horizontal="center" shrinkToFit="0" wrapText="0"/>
    </xf>
    <xf borderId="1" fillId="9" fontId="13" numFmtId="0" xfId="0" applyBorder="1" applyFont="1"/>
    <xf borderId="0" fillId="0" fontId="13" numFmtId="0" xfId="0" applyAlignment="1" applyFont="1">
      <alignment shrinkToFit="0" vertical="bottom" wrapText="0"/>
    </xf>
    <xf borderId="0" fillId="15" fontId="13" numFmtId="0" xfId="0" applyAlignment="1" applyFont="1">
      <alignment vertical="bottom"/>
    </xf>
    <xf borderId="0" fillId="0" fontId="67" numFmtId="0" xfId="0" applyAlignment="1" applyFont="1">
      <alignment vertical="bottom"/>
    </xf>
    <xf borderId="2" fillId="12" fontId="68" numFmtId="0" xfId="0" applyAlignment="1" applyBorder="1" applyFont="1">
      <alignment horizontal="left" readingOrder="0"/>
    </xf>
    <xf borderId="2" fillId="12" fontId="69" numFmtId="0" xfId="0" applyAlignment="1" applyBorder="1" applyFont="1">
      <alignment readingOrder="0" shrinkToFit="0" wrapText="0"/>
    </xf>
    <xf borderId="2" fillId="12" fontId="68" numFmtId="0" xfId="0" applyAlignment="1" applyBorder="1" applyFont="1">
      <alignment readingOrder="0" shrinkToFit="0" wrapText="0"/>
    </xf>
    <xf borderId="2" fillId="12" fontId="68" numFmtId="0" xfId="0" applyAlignment="1" applyBorder="1" applyFont="1">
      <alignment readingOrder="0"/>
    </xf>
    <xf borderId="11" fillId="0" fontId="68" numFmtId="0" xfId="0" applyAlignment="1" applyBorder="1" applyFont="1">
      <alignment horizontal="left" readingOrder="0"/>
    </xf>
    <xf borderId="12" fillId="0" fontId="69" numFmtId="0" xfId="0" applyAlignment="1" applyBorder="1" applyFont="1">
      <alignment readingOrder="0" shrinkToFit="0" wrapText="0"/>
    </xf>
    <xf borderId="12" fillId="0" fontId="68" numFmtId="0" xfId="0" applyAlignment="1" applyBorder="1" applyFont="1">
      <alignment readingOrder="0" shrinkToFit="0" wrapText="0"/>
    </xf>
    <xf borderId="12" fillId="0" fontId="68" numFmtId="0" xfId="0" applyAlignment="1" applyBorder="1" applyFont="1">
      <alignment readingOrder="0"/>
    </xf>
    <xf borderId="13" fillId="0" fontId="68" numFmtId="0" xfId="0" applyAlignment="1" applyBorder="1" applyFont="1">
      <alignment readingOrder="0"/>
    </xf>
    <xf borderId="14" fillId="0" fontId="68" numFmtId="0" xfId="0" applyBorder="1" applyFont="1"/>
    <xf borderId="15" fillId="0" fontId="68" numFmtId="0" xfId="0" applyAlignment="1" applyBorder="1" applyFont="1">
      <alignment readingOrder="0" shrinkToFit="0" wrapText="0"/>
    </xf>
    <xf borderId="8" fillId="0" fontId="68" numFmtId="0" xfId="0" applyAlignment="1" applyBorder="1" applyFont="1">
      <alignment readingOrder="0" shrinkToFit="0" wrapText="0"/>
    </xf>
    <xf borderId="15" fillId="0" fontId="68" numFmtId="0" xfId="0" applyAlignment="1" applyBorder="1" applyFont="1">
      <alignment readingOrder="0"/>
    </xf>
    <xf borderId="16" fillId="0" fontId="68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0"/>
    </xf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vertical="bottom"/>
    </xf>
    <xf borderId="0" fillId="0" fontId="18" numFmtId="0" xfId="0" applyAlignment="1" applyFont="1">
      <alignment horizontal="left" readingOrder="0" shrinkToFit="0" wrapText="0"/>
    </xf>
    <xf borderId="0" fillId="0" fontId="19" numFmtId="0" xfId="0" applyAlignment="1" applyFont="1">
      <alignment shrinkToFit="0" vertical="bottom" wrapText="0"/>
    </xf>
    <xf borderId="0" fillId="0" fontId="19" numFmtId="0" xfId="0" applyAlignment="1" applyFont="1">
      <alignment readingOrder="0" vertical="bottom"/>
    </xf>
    <xf borderId="0" fillId="0" fontId="18" numFmtId="0" xfId="0" applyAlignment="1" applyFont="1">
      <alignment readingOrder="0"/>
    </xf>
    <xf borderId="0" fillId="0" fontId="19" numFmtId="0" xfId="0" applyAlignment="1" applyFont="1">
      <alignment vertical="bottom"/>
    </xf>
    <xf borderId="0" fillId="0" fontId="19" numFmtId="0" xfId="0" applyAlignment="1" applyFont="1">
      <alignment horizontal="left" readingOrder="0" vertical="bottom"/>
    </xf>
    <xf borderId="0" fillId="0" fontId="18" numFmtId="0" xfId="0" applyAlignment="1" applyFont="1">
      <alignment horizontal="left" readingOrder="0"/>
    </xf>
    <xf borderId="0" fillId="0" fontId="18" numFmtId="0" xfId="0" applyAlignment="1" applyFont="1">
      <alignment readingOrder="0" shrinkToFit="0" wrapText="0"/>
    </xf>
    <xf borderId="0" fillId="0" fontId="32" numFmtId="0" xfId="0" applyAlignment="1" applyFont="1">
      <alignment horizontal="left" readingOrder="0"/>
    </xf>
    <xf borderId="0" fillId="0" fontId="32" numFmtId="0" xfId="0" applyAlignment="1" applyFont="1">
      <alignment horizontal="left" readingOrder="0" shrinkToFit="0" wrapText="0"/>
    </xf>
    <xf borderId="0" fillId="0" fontId="33" numFmtId="0" xfId="0" applyAlignment="1" applyFont="1">
      <alignment readingOrder="0" shrinkToFit="0" vertical="bottom" wrapText="0"/>
    </xf>
    <xf borderId="0" fillId="0" fontId="33" numFmtId="0" xfId="0" applyAlignment="1" applyFont="1">
      <alignment readingOrder="0" vertical="bottom"/>
    </xf>
    <xf borderId="0" fillId="0" fontId="33" numFmtId="4" xfId="0" applyAlignment="1" applyFont="1" applyNumberFormat="1">
      <alignment readingOrder="0" vertical="bottom"/>
    </xf>
    <xf borderId="0" fillId="0" fontId="32" numFmtId="0" xfId="0" applyAlignment="1" applyFont="1">
      <alignment readingOrder="0"/>
    </xf>
    <xf borderId="0" fillId="0" fontId="19" numFmtId="4" xfId="0" applyAlignment="1" applyFont="1" applyNumberFormat="1">
      <alignment vertical="bottom"/>
    </xf>
    <xf borderId="0" fillId="0" fontId="13" numFmtId="0" xfId="0" applyAlignment="1" applyFont="1">
      <alignment horizontal="left" readingOrder="0" vertical="bottom"/>
    </xf>
    <xf borderId="0" fillId="0" fontId="13" numFmtId="0" xfId="0" applyAlignment="1" applyFont="1">
      <alignment horizontal="left" vertical="bottom"/>
    </xf>
    <xf borderId="0" fillId="6" fontId="2" numFmtId="0" xfId="0" applyFont="1"/>
    <xf borderId="0" fillId="7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169" xfId="0" applyAlignment="1" applyBorder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1" fillId="0" fontId="2" numFmtId="170" xfId="0" applyAlignment="1" applyBorder="1" applyFont="1" applyNumberFormat="1">
      <alignment readingOrder="0"/>
    </xf>
    <xf borderId="0" fillId="0" fontId="18" numFmtId="0" xfId="0" applyAlignment="1" applyFont="1">
      <alignment horizontal="center" readingOrder="0"/>
    </xf>
    <xf borderId="0" fillId="0" fontId="2" numFmtId="169" xfId="0" applyAlignment="1" applyFont="1" applyNumberFormat="1">
      <alignment readingOrder="0"/>
    </xf>
    <xf borderId="0" fillId="0" fontId="70" numFmtId="0" xfId="0" applyAlignment="1" applyFont="1">
      <alignment readingOrder="0"/>
    </xf>
    <xf borderId="0" fillId="0" fontId="70" numFmtId="0" xfId="0" applyFont="1"/>
    <xf borderId="1" fillId="0" fontId="2" numFmtId="171" xfId="0" applyAlignment="1" applyBorder="1" applyFont="1" applyNumberFormat="1">
      <alignment readingOrder="0"/>
    </xf>
    <xf borderId="0" fillId="0" fontId="2" numFmtId="0" xfId="0" applyFont="1"/>
    <xf borderId="0" fillId="0" fontId="2" numFmtId="170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1" fillId="0" fontId="2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tatic.growthpalette.com/img/post/bddeabd4-92b5-4c9c-8513-d65ca798db6c/b90e8c970d948a46ff312c3a6cefe730.jpg" TargetMode="External"/><Relationship Id="rId22" Type="http://schemas.openxmlformats.org/officeDocument/2006/relationships/hyperlink" Target="https://static.growthpalette.com/img/post/6fa69531-d046-42ac-886b-39d01145b7c9/0aa8123a56f05eedbdcd342bf8ffc249.jpg" TargetMode="External"/><Relationship Id="rId21" Type="http://schemas.openxmlformats.org/officeDocument/2006/relationships/hyperlink" Target="https://static.growthpalette.com/img/post/bddeabd4-92b5-4c9c-8513-d65ca798db6c/b90e8c970d948a46ff312c3a6cefe730.jpg" TargetMode="External"/><Relationship Id="rId24" Type="http://schemas.openxmlformats.org/officeDocument/2006/relationships/hyperlink" Target="https://drive.google.com/file/d/1Lh51p9KKnpm3QN3Yc38jPDhBgIVZbnv4/view?usp=drivesdk" TargetMode="External"/><Relationship Id="rId23" Type="http://schemas.openxmlformats.org/officeDocument/2006/relationships/hyperlink" Target="https://docs.google.com/spreadsheets/d/18kgFNWanqquRBS3FflWddKxh1Y9ltwb5xRHXKJV1xV0/edit?gid=1161223248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cript.google.com/d/1HIxgAXaDY_BZMXRVD5lXSQ5qaNxePqY4ASaYNi_6NUjLBT_Kl6Wp6o2n/edit?usp=sharing" TargetMode="External"/><Relationship Id="rId3" Type="http://schemas.openxmlformats.org/officeDocument/2006/relationships/hyperlink" Target="https://console.cloud.google.com/home/dashboard?project=fine-doodad-425915-c5" TargetMode="External"/><Relationship Id="rId4" Type="http://schemas.openxmlformats.org/officeDocument/2006/relationships/hyperlink" Target="https://docs.google.com/spreadsheets/d/1Uf2e0eXwcsQGjFtTtEeAWuYh74lh4fFE4NdjmyKHrj0/edit?usp=sharing" TargetMode="External"/><Relationship Id="rId9" Type="http://schemas.openxmlformats.org/officeDocument/2006/relationships/hyperlink" Target="https://github.com/y4m4usr/HL001-quiz-karacon-academia-new" TargetMode="External"/><Relationship Id="rId26" Type="http://schemas.openxmlformats.org/officeDocument/2006/relationships/hyperlink" Target="https://drive.google.com/drive/folders/1ZScLvPeWvQe8nJ0FIJYu7K4onGV7YY_V" TargetMode="External"/><Relationship Id="rId25" Type="http://schemas.openxmlformats.org/officeDocument/2006/relationships/hyperlink" Target="https://drive.google.com/file/d/1SB2AGjkUaW_1UD8839JXuitmzsueKa_-/view?usp=drivesdk" TargetMode="External"/><Relationship Id="rId28" Type="http://schemas.openxmlformats.org/officeDocument/2006/relationships/hyperlink" Target="http://306265485224-ee0h2aokhlvgtmr1hlfqciqsfme2asqt.apps.googleusercontent.com" TargetMode="External"/><Relationship Id="rId27" Type="http://schemas.openxmlformats.org/officeDocument/2006/relationships/hyperlink" Target="https://drive.google.com/drive/folders/1sUEfHDsyliGwmdLImozMUGnkSbrdJDbI" TargetMode="External"/><Relationship Id="rId5" Type="http://schemas.openxmlformats.org/officeDocument/2006/relationships/hyperlink" Target="https://docs.google.com/spreadsheets/d/1I2REcy2v5OpyzoY3k61kCzJ3SYKOBBCMxTLCeHWutT8/edit?usp=sharing" TargetMode="External"/><Relationship Id="rId6" Type="http://schemas.openxmlformats.org/officeDocument/2006/relationships/hyperlink" Target="https://docs.google.com/spreadsheets/d/1X0TyeI_1zER6xIceUDSbJX-GFbqvi2orAiSWHRXlC7M/edit?usp=sharing" TargetMode="External"/><Relationship Id="rId29" Type="http://schemas.openxmlformats.org/officeDocument/2006/relationships/hyperlink" Target="https://console.cloud.google.com/iam-admin/serviceaccounts/details/117498425394787316548?hl=ja&amp;project=fine-doodad-425915-c5" TargetMode="External"/><Relationship Id="rId7" Type="http://schemas.openxmlformats.org/officeDocument/2006/relationships/hyperlink" Target="https://docs.google.com/spreadsheets/d/1ShWXLvY9RimRYfsAkwoRyM2Bfwj4a3zVmr5bQc33-o0/edit?usp=sharing" TargetMode="External"/><Relationship Id="rId8" Type="http://schemas.openxmlformats.org/officeDocument/2006/relationships/hyperlink" Target="https://github.com/y4m4usr/HL001-quiz-karacon-academia-new" TargetMode="External"/><Relationship Id="rId31" Type="http://schemas.openxmlformats.org/officeDocument/2006/relationships/hyperlink" Target="https://drive.google.com/drive/folders/1-fkwMAiO8ewSXXh6IkMZg2DdnzL39feA?usp=drive_link" TargetMode="External"/><Relationship Id="rId30" Type="http://schemas.openxmlformats.org/officeDocument/2006/relationships/hyperlink" Target="https://console.cloud.google.com/iam-admin/serviceaccounts/details/114415568673580935028?hl=ja&amp;project=fine-doodad-425915-c5" TargetMode="External"/><Relationship Id="rId11" Type="http://schemas.openxmlformats.org/officeDocument/2006/relationships/hyperlink" Target="https://drive.google.com/drive/folders/1mMjZGsDGM0DxfuwZawmGO7ZD1s1RjbPZ?usp=drive_link" TargetMode="External"/><Relationship Id="rId33" Type="http://schemas.openxmlformats.org/officeDocument/2006/relationships/hyperlink" Target="https://console.cloud.google.com/iam-admin/serviceaccounts/details/117498425394787316548?project=fine-doodad-425915-c5" TargetMode="External"/><Relationship Id="rId10" Type="http://schemas.openxmlformats.org/officeDocument/2006/relationships/hyperlink" Target="https://drive.google.com/drive/folders/17Oe3Kl4g7daMXtLg5JlATs4JtpbVt6yU?usp=drive_link" TargetMode="External"/><Relationship Id="rId32" Type="http://schemas.openxmlformats.org/officeDocument/2006/relationships/hyperlink" Target="https://drive.google.com/drive/folders/1-fkwMAiO8ewSXXh6IkMZg2DdnzL39feA?usp=drive_link" TargetMode="External"/><Relationship Id="rId13" Type="http://schemas.openxmlformats.org/officeDocument/2006/relationships/hyperlink" Target="https://colab.research.google.com/gist/y4m4usr/a77ab22e3e07d54db483acfd1f8ec1a1/hl001_final_gazoushutoku.ipynb" TargetMode="External"/><Relationship Id="rId35" Type="http://schemas.openxmlformats.org/officeDocument/2006/relationships/hyperlink" Target="https://console.cloud.google.com/iam-admin/serviceaccounts/details/107000815178859642406?project=fine-doodad-425915-c5" TargetMode="External"/><Relationship Id="rId12" Type="http://schemas.openxmlformats.org/officeDocument/2006/relationships/hyperlink" Target="https://drive.google.com/file/d/1AuOKj0sH2Jahl6aD6ooYmalGG9zPnDTG/view?usp=sharing" TargetMode="External"/><Relationship Id="rId34" Type="http://schemas.openxmlformats.org/officeDocument/2006/relationships/hyperlink" Target="https://console.cloud.google.com/iam-admin/serviceaccounts/details/114415568673580935028?project=fine-doodad-425915-c5" TargetMode="External"/><Relationship Id="rId15" Type="http://schemas.openxmlformats.org/officeDocument/2006/relationships/hyperlink" Target="https://drive.google.com/file/d/1Lh51p9KKnpm3QN3Yc38jPDhBgIVZbnv4/view?usp=drivesdk" TargetMode="External"/><Relationship Id="rId37" Type="http://schemas.openxmlformats.org/officeDocument/2006/relationships/vmlDrawing" Target="../drawings/vmlDrawing1.vml"/><Relationship Id="rId14" Type="http://schemas.openxmlformats.org/officeDocument/2006/relationships/hyperlink" Target="https://docs.google.com/spreadsheets/d/1EkTjV__k1vAl08PlbOUhYpbFEGC-F_LL_26o1-HT1AI/edit?usp=sharing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drive.google.com/file/d/1SB2AGjkUaW_1UD8839JXuitmzsueKa_-/view?usp=drivesdk" TargetMode="External"/><Relationship Id="rId16" Type="http://schemas.openxmlformats.org/officeDocument/2006/relationships/hyperlink" Target="https://drive.google.com/file/d/1Lh51p9KKnpm3QN3Yc38jPDhBgIVZbnv4/view?usp=drivesdk" TargetMode="External"/><Relationship Id="rId19" Type="http://schemas.openxmlformats.org/officeDocument/2006/relationships/hyperlink" Target="https://drive.google.com/drive/folders/1sUEfHDsyliGwmdLImozMUGnkSbrdJDbI" TargetMode="External"/><Relationship Id="rId18" Type="http://schemas.openxmlformats.org/officeDocument/2006/relationships/hyperlink" Target="https://drive.google.com/drive/folders/1ZScLvPeWvQe8nJ0FIJYu7K4onGV7YY_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drive.google.com/file/d/1Lh51p9KKnpm3QN3Yc38jPDhBgIVZbnv4/view?usp=drivesdk" TargetMode="External"/><Relationship Id="rId3" Type="http://schemas.openxmlformats.org/officeDocument/2006/relationships/hyperlink" Target="https://drive.google.com/file/d/1SB2AGjkUaW_1UD8839JXuitmzsueKa_-/view?usp=drivesdk" TargetMode="External"/><Relationship Id="rId4" Type="http://schemas.openxmlformats.org/officeDocument/2006/relationships/hyperlink" Target="https://drive.google.com/drive/folders/1ZScLvPeWvQe8nJ0FIJYu7K4onGV7YY_V" TargetMode="External"/><Relationship Id="rId9" Type="http://schemas.openxmlformats.org/officeDocument/2006/relationships/hyperlink" Target="https://drive.google.com/file/d/15t-QtrzSRgXn5Ceg0WNB_tvep6jw9Son/view?usp=drivesdk" TargetMode="External"/><Relationship Id="rId5" Type="http://schemas.openxmlformats.org/officeDocument/2006/relationships/hyperlink" Target="https://drive.google.com/drive/folders/1sUEfHDsyliGwmdLImozMUGnkSbrdJDbI" TargetMode="External"/><Relationship Id="rId6" Type="http://schemas.openxmlformats.org/officeDocument/2006/relationships/hyperlink" Target="https://static.growthpalette.com/img/post/bddeabd4-92b5-4c9c-8513-d65ca798db6c/b90e8c970d948a46ff312c3a6cefe730.jpg" TargetMode="External"/><Relationship Id="rId7" Type="http://schemas.openxmlformats.org/officeDocument/2006/relationships/hyperlink" Target="https://static.growthpalette.com/img/post/6fa69531-d046-42ac-886b-39d01145b7c9/0aa8123a56f05eedbdcd342bf8ffc249.jpg" TargetMode="External"/><Relationship Id="rId8" Type="http://schemas.openxmlformats.org/officeDocument/2006/relationships/hyperlink" Target="https://drive.google.com/file/d/1oWzXLzEZIpRNOawUs0sXbwFqVx41ubc6/view?usp=drivesdk" TargetMode="External"/><Relationship Id="rId11" Type="http://schemas.openxmlformats.org/officeDocument/2006/relationships/hyperlink" Target="https://drive.google.com/drive/folders/1B4UPo4w4fhvzDuayLO4LsnVUVaXppNp3" TargetMode="External"/><Relationship Id="rId10" Type="http://schemas.openxmlformats.org/officeDocument/2006/relationships/hyperlink" Target="https://drive.google.com/drive/folders/1Y72K5HXT9tQBnm6TXETxSiB0mg26BsB2" TargetMode="External"/><Relationship Id="rId13" Type="http://schemas.openxmlformats.org/officeDocument/2006/relationships/hyperlink" Target="https://static.growthpalette.com/img/post/b14e4de7-83cd-473c-a07c-c18c6496abca/0aa8123a56f05eedbdcd342bf8ffc249.jpg" TargetMode="External"/><Relationship Id="rId12" Type="http://schemas.openxmlformats.org/officeDocument/2006/relationships/hyperlink" Target="https://static.growthpalette.com/img/post/ae919f09-8ad9-4e73-84f2-ad050f8f82f0/3218b64c07d1cd646cb38ce715fbe188.jpg" TargetMode="External"/><Relationship Id="rId15" Type="http://schemas.openxmlformats.org/officeDocument/2006/relationships/hyperlink" Target="https://docs.google.com/spreadsheets/d/1X0TyeI_1zER6xIceUDSbJX-GFbqvi2orAiSWHRXlC7M/edit?usp=sharing" TargetMode="External"/><Relationship Id="rId14" Type="http://schemas.openxmlformats.org/officeDocument/2006/relationships/hyperlink" Target="https://docs.google.com/spreadsheets/d/1I2REcy2v5OpyzoY3k61kCzJ3SYKOBBCMxTLCeHWutT8/edit?usp=sharing" TargetMode="External"/><Relationship Id="rId17" Type="http://schemas.openxmlformats.org/officeDocument/2006/relationships/hyperlink" Target="https://docs.google.com/spreadsheets/d/1Uf2e0eXwcsQGjFtTtEeAWuYh74lh4fFE4NdjmyKHrj0/edit?usp=sharing" TargetMode="External"/><Relationship Id="rId16" Type="http://schemas.openxmlformats.org/officeDocument/2006/relationships/hyperlink" Target="https://docs.google.com/spreadsheets/d/1ShWXLvY9RimRYfsAkwoRyM2Bfwj4a3zVmr5bQc33-o0/edit?usp=sharing" TargetMode="External"/><Relationship Id="rId19" Type="http://schemas.openxmlformats.org/officeDocument/2006/relationships/vmlDrawing" Target="../drawings/vmlDrawing2.vml"/><Relationship Id="rId1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EkTjV__k1vAl08PlbOUhYpbFEGC-F_LL_26o1-HT1AI/edit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file/d/1vPHbBkr8sIL3wJ6x13QzGtV9I75LB3iX/view?usp=drivesdk" TargetMode="External"/><Relationship Id="rId391" Type="http://schemas.openxmlformats.org/officeDocument/2006/relationships/hyperlink" Target="https://drive.google.com/file/d/1grMlAuMPHPIxkEb4IuyhNHOvvvdfF8zQ/view?usp=drive_link" TargetMode="External"/><Relationship Id="rId390" Type="http://schemas.openxmlformats.org/officeDocument/2006/relationships/hyperlink" Target="https://static.growthpalette.com/front/assets/hl2/img/search-contact-lens/image/data/item/PC/thumb/HK0011-CHPK-5.jpg" TargetMode="External"/><Relationship Id="rId1" Type="http://schemas.openxmlformats.org/officeDocument/2006/relationships/hyperlink" Target="https://docs.google.com/spreadsheets/d/18kgFNWanqquRBS3FflWddKxh1Y9ltwb5xRHXKJV1xV0/edit?gid=1161223248" TargetMode="External"/><Relationship Id="rId2" Type="http://schemas.openxmlformats.org/officeDocument/2006/relationships/hyperlink" Target="https://drive.google.com/file/d/1Lh51p9KKnpm3QN3Yc38jPDhBgIVZbnv4/view?usp=drivesdk" TargetMode="External"/><Relationship Id="rId3" Type="http://schemas.openxmlformats.org/officeDocument/2006/relationships/hyperlink" Target="https://drive.google.com/file/d/1SB2AGjkUaW_1UD8839JXuitmzsueKa_-/view?usp=drivesdk" TargetMode="External"/><Relationship Id="rId4" Type="http://schemas.openxmlformats.org/officeDocument/2006/relationships/hyperlink" Target="https://drive.google.com/drive/folders/1ZScLvPeWvQe8nJ0FIJYu7K4onGV7YY_V" TargetMode="External"/><Relationship Id="rId2180" Type="http://schemas.openxmlformats.org/officeDocument/2006/relationships/hyperlink" Target="https://drive.google.com/file/d/1HTq8xGOzj40m3esf2skbCVI3EBLCu_22/view?usp=drivesdk" TargetMode="External"/><Relationship Id="rId2181" Type="http://schemas.openxmlformats.org/officeDocument/2006/relationships/hyperlink" Target="https://drive.google.com/drive/folders/13e_uZsORBfrGHmOTiiTNbK_6usOaHjVB" TargetMode="External"/><Relationship Id="rId2182" Type="http://schemas.openxmlformats.org/officeDocument/2006/relationships/hyperlink" Target="https://drive.google.com/drive/folders/1BPPSsVIvPBaCHl_n4M0iNovcZGYtwcn9" TargetMode="External"/><Relationship Id="rId2183" Type="http://schemas.openxmlformats.org/officeDocument/2006/relationships/hyperlink" Target="https://drive.google.com/file/d/10mfeeUQQ4GD7DCznCgBV89Ak_Xsg9_rm/view?usp=drivesdk" TargetMode="External"/><Relationship Id="rId9" Type="http://schemas.openxmlformats.org/officeDocument/2006/relationships/hyperlink" Target="https://drive.google.com/drive/folders/1B4UPo4w4fhvzDuayLO4LsnVUVaXppNp3" TargetMode="External"/><Relationship Id="rId385" Type="http://schemas.openxmlformats.org/officeDocument/2006/relationships/hyperlink" Target="https://drive.google.com/file/d/1klvIlhPO0QrzMrCgKr2e-K0sfgP0-zf5/view?usp=drive_link" TargetMode="External"/><Relationship Id="rId2184" Type="http://schemas.openxmlformats.org/officeDocument/2006/relationships/hyperlink" Target="https://drive.google.com/file/d/1KUkr55cLgw6v2yowx8tArz1gH1Kt6yCm/view?usp=drivesdk" TargetMode="External"/><Relationship Id="rId384" Type="http://schemas.openxmlformats.org/officeDocument/2006/relationships/hyperlink" Target="https://static.growthpalette.com/img/post/c06ece1b-5085-49b0-9cd2-2656180ef9c2/5e952fa7c23ad01ec47cd550bac8e424.jpg" TargetMode="External"/><Relationship Id="rId2185" Type="http://schemas.openxmlformats.org/officeDocument/2006/relationships/hyperlink" Target="https://drive.google.com/drive/folders/107X4W09X4JaSF8QGXn6DNJK57SUbX4__" TargetMode="External"/><Relationship Id="rId383" Type="http://schemas.openxmlformats.org/officeDocument/2006/relationships/hyperlink" Target="https://static.growthpalette.com/img/post/477ac54c-5298-4002-8df4-682415b7ad7f/1578b97ec018de868bae6e0551f0c263.jpg" TargetMode="External"/><Relationship Id="rId2186" Type="http://schemas.openxmlformats.org/officeDocument/2006/relationships/hyperlink" Target="https://drive.google.com/drive/folders/1eHDgwNdagBnaLeAKrfZJXYRuZliTEaX6" TargetMode="External"/><Relationship Id="rId382" Type="http://schemas.openxmlformats.org/officeDocument/2006/relationships/hyperlink" Target="https://drive.google.com/drive/folders/1DYrdwJ-Xlq4qMQ_fRp2fiD2j7z0BLXB5" TargetMode="External"/><Relationship Id="rId2187" Type="http://schemas.openxmlformats.org/officeDocument/2006/relationships/hyperlink" Target="https://drive.google.com/file/d/1LYXsDC057V-dvpds-bOAvKa2MbkQa9Pm/view?usp=drivesdk" TargetMode="External"/><Relationship Id="rId5" Type="http://schemas.openxmlformats.org/officeDocument/2006/relationships/hyperlink" Target="https://drive.google.com/drive/folders/1sUEfHDsyliGwmdLImozMUGnkSbrdJDbI" TargetMode="External"/><Relationship Id="rId389" Type="http://schemas.openxmlformats.org/officeDocument/2006/relationships/hyperlink" Target="https://static.growthpalette.com/img/post/192b003a-9f03-4a95-96a7-0ad2db9ed93b/020765130f6af66fe3c4b1b77ddcea3c.jpg" TargetMode="External"/><Relationship Id="rId2188" Type="http://schemas.openxmlformats.org/officeDocument/2006/relationships/hyperlink" Target="https://drive.google.com/file/d/1mSKmvIVAPeqULXL6lf_iD9Kid3lItyyx/view?usp=drivesdk" TargetMode="External"/><Relationship Id="rId6" Type="http://schemas.openxmlformats.org/officeDocument/2006/relationships/hyperlink" Target="https://drive.google.com/file/d/1oWzXLzEZIpRNOawUs0sXbwFqVx41ubc6/view?usp=drivesdk" TargetMode="External"/><Relationship Id="rId388" Type="http://schemas.openxmlformats.org/officeDocument/2006/relationships/hyperlink" Target="https://drive.google.com/drive/folders/1az8-9fl5FV_JAKRbZCxwquF6PXQVbTKB" TargetMode="External"/><Relationship Id="rId2189" Type="http://schemas.openxmlformats.org/officeDocument/2006/relationships/hyperlink" Target="https://drive.google.com/drive/folders/19d3_sAJTwEgLygxGokMg0JGVLa_mM7dP" TargetMode="External"/><Relationship Id="rId7" Type="http://schemas.openxmlformats.org/officeDocument/2006/relationships/hyperlink" Target="https://drive.google.com/file/d/15t-QtrzSRgXn5Ceg0WNB_tvep6jw9Son/view?usp=drivesdk" TargetMode="External"/><Relationship Id="rId387" Type="http://schemas.openxmlformats.org/officeDocument/2006/relationships/hyperlink" Target="https://drive.google.com/drive/folders/1A6wh5WWlfaoO2w-ja_AUmLMu4mRjZoZU" TargetMode="External"/><Relationship Id="rId8" Type="http://schemas.openxmlformats.org/officeDocument/2006/relationships/hyperlink" Target="https://drive.google.com/drive/folders/1Y72K5HXT9tQBnm6TXETxSiB0mg26BsB2" TargetMode="External"/><Relationship Id="rId386" Type="http://schemas.openxmlformats.org/officeDocument/2006/relationships/hyperlink" Target="https://drive.google.com/file/d/1oazt02Wz4TtkB7OcTZSbq0kqyHc0efIc/view?usp=drivesdk" TargetMode="External"/><Relationship Id="rId381" Type="http://schemas.openxmlformats.org/officeDocument/2006/relationships/hyperlink" Target="https://drive.google.com/drive/folders/1CffEhYFB4ZzrjC4fr5T0fkVZgwIWUIlt" TargetMode="External"/><Relationship Id="rId380" Type="http://schemas.openxmlformats.org/officeDocument/2006/relationships/hyperlink" Target="https://drive.google.com/file/d/1lZxiFJm40ktih-lOtFgxvb1_P2IHPwxp/view?usp=drivesdk" TargetMode="External"/><Relationship Id="rId379" Type="http://schemas.openxmlformats.org/officeDocument/2006/relationships/hyperlink" Target="https://drive.google.com/file/d/1kGh-k2dyfk5UMrf2Qc1b6Y1OWTrTLEtG/view?usp=drive_link" TargetMode="External"/><Relationship Id="rId2170" Type="http://schemas.openxmlformats.org/officeDocument/2006/relationships/hyperlink" Target="https://drive.google.com/drive/folders/13jIqbtnigX9_I8yPdQhg2t-CFuuJ3G41" TargetMode="External"/><Relationship Id="rId2171" Type="http://schemas.openxmlformats.org/officeDocument/2006/relationships/hyperlink" Target="https://drive.google.com/file/d/1UFuWEWNUeUM-nMtfUawFZ0J5_9nyPjwP/view?usp=drivesdk" TargetMode="External"/><Relationship Id="rId2172" Type="http://schemas.openxmlformats.org/officeDocument/2006/relationships/hyperlink" Target="https://drive.google.com/file/d/1KOgEerJtWcCkKLAp5073EkePv84QvNlZ/view?usp=drivesdk" TargetMode="External"/><Relationship Id="rId374" Type="http://schemas.openxmlformats.org/officeDocument/2006/relationships/hyperlink" Target="https://drive.google.com/file/d/1o7g-p8Cb2wM6tPNJ63-REsFfvpkCuY28/view?usp=drivesdk" TargetMode="External"/><Relationship Id="rId2173" Type="http://schemas.openxmlformats.org/officeDocument/2006/relationships/hyperlink" Target="https://drive.google.com/drive/folders/1_lQok5pQ3DmSVf2EcKokeu7sOgqMj7Bm" TargetMode="External"/><Relationship Id="rId373" Type="http://schemas.openxmlformats.org/officeDocument/2006/relationships/hyperlink" Target="https://drive.google.com/file/d/1gJ-C3ARMrKkqZGBezuUYwRN0NeEw-zqC/view?usp=drive_link" TargetMode="External"/><Relationship Id="rId2174" Type="http://schemas.openxmlformats.org/officeDocument/2006/relationships/hyperlink" Target="https://drive.google.com/drive/folders/1g8b0bD3yvc0_mFFoc1jGsglxDpW25TAL" TargetMode="External"/><Relationship Id="rId372" Type="http://schemas.openxmlformats.org/officeDocument/2006/relationships/hyperlink" Target="https://drive.google.com/drive/folders/1vdmoueD9Ojr3hgV8sIHdwBpmRSsQ31dU?usp=drive_link" TargetMode="External"/><Relationship Id="rId2175" Type="http://schemas.openxmlformats.org/officeDocument/2006/relationships/hyperlink" Target="https://drive.google.com/file/d/1OZajeLH7FkIRHrrZ2Sa3eT9dFGRlePWg/view?usp=drivesdk" TargetMode="External"/><Relationship Id="rId371" Type="http://schemas.openxmlformats.org/officeDocument/2006/relationships/hyperlink" Target="https://drive.google.com/drive/folders/1if51lTJCDrIqp2Dr7t9VNzxvxEwN_mil?usp=drive_link" TargetMode="External"/><Relationship Id="rId2176" Type="http://schemas.openxmlformats.org/officeDocument/2006/relationships/hyperlink" Target="https://drive.google.com/file/d/18XcBPPm0EuO7sAdf25gmjiCcEpOduaeU/view?usp=drivesdk" TargetMode="External"/><Relationship Id="rId378" Type="http://schemas.openxmlformats.org/officeDocument/2006/relationships/hyperlink" Target="https://static.growthpalette.com/img/post/22c61a09-2b03-48f7-8737-ab2939e4649d/c3266c1f56b47a6bce8549be4d48fc51.jpg" TargetMode="External"/><Relationship Id="rId2177" Type="http://schemas.openxmlformats.org/officeDocument/2006/relationships/hyperlink" Target="https://drive.google.com/drive/folders/1pYyAuRc492MSEBKzcJhE-6NbD2OaMZ93" TargetMode="External"/><Relationship Id="rId377" Type="http://schemas.openxmlformats.org/officeDocument/2006/relationships/hyperlink" Target="https://static.growthpalette.com/img/post/8d547232-7a45-4651-bf98-52b95eea7464/5f2a2a709e6cf506b1a1bfcdbaa8b775.jpg" TargetMode="External"/><Relationship Id="rId2178" Type="http://schemas.openxmlformats.org/officeDocument/2006/relationships/hyperlink" Target="https://drive.google.com/drive/folders/1G_HBeB_wQXeErymSlOlPuPlE_BJk9P7T" TargetMode="External"/><Relationship Id="rId376" Type="http://schemas.openxmlformats.org/officeDocument/2006/relationships/hyperlink" Target="https://drive.google.com/drive/folders/1YOENPjdc0W5nOXVT96_0aBdsyvQu6ckK" TargetMode="External"/><Relationship Id="rId2179" Type="http://schemas.openxmlformats.org/officeDocument/2006/relationships/hyperlink" Target="https://drive.google.com/file/d/1xnzA5gfNl3DtlCHfPMkYfEarzs5yGAiz/view?usp=drivesdk" TargetMode="External"/><Relationship Id="rId375" Type="http://schemas.openxmlformats.org/officeDocument/2006/relationships/hyperlink" Target="https://drive.google.com/drive/folders/1iUtuzY_UG7No0fz2o8RObq7d9576WpEo" TargetMode="External"/><Relationship Id="rId2190" Type="http://schemas.openxmlformats.org/officeDocument/2006/relationships/hyperlink" Target="https://drive.google.com/drive/folders/1PTIgrXk2fMCa8Iaj6_p5nL3cwBj8gbsp" TargetMode="External"/><Relationship Id="rId2191" Type="http://schemas.openxmlformats.org/officeDocument/2006/relationships/hyperlink" Target="https://drive.google.com/file/d/1dEufAnJ187osqPYUvOtDdgCzExOaNOdB/view?usp=drivesdk" TargetMode="External"/><Relationship Id="rId2192" Type="http://schemas.openxmlformats.org/officeDocument/2006/relationships/hyperlink" Target="https://drive.google.com/file/d/1pYCMcF4d61PLzoZPWssY0JHf3-1Ai8ov/view?usp=drivesdk" TargetMode="External"/><Relationship Id="rId2193" Type="http://schemas.openxmlformats.org/officeDocument/2006/relationships/hyperlink" Target="https://drive.google.com/drive/folders/1m_26zIwxOkK9YnOVZwiillySySFQgb3M" TargetMode="External"/><Relationship Id="rId2194" Type="http://schemas.openxmlformats.org/officeDocument/2006/relationships/hyperlink" Target="https://drive.google.com/drive/folders/16Wf46SBvF_p-AcpUQGMcUQdIESv1-b_e" TargetMode="External"/><Relationship Id="rId396" Type="http://schemas.openxmlformats.org/officeDocument/2006/relationships/hyperlink" Target="https://static.growthpalette.com/front/assets/hl2/img/search-contact-lens/image/data/item/PC/thumb/HK0011-CHBR-5.jpg" TargetMode="External"/><Relationship Id="rId2195" Type="http://schemas.openxmlformats.org/officeDocument/2006/relationships/hyperlink" Target="https://drive.google.com/file/d/1oEUXNaJlrBJDxSTuSEPsBebtf2tRC6jW/view?usp=drivesdk" TargetMode="External"/><Relationship Id="rId395" Type="http://schemas.openxmlformats.org/officeDocument/2006/relationships/hyperlink" Target="https://static.growthpalette.com/img/post/e4cc81b8-1d54-49b8-a52d-12e5e8d07d74/904483cf0c07d14af6afeba36b887a3f.jpg" TargetMode="External"/><Relationship Id="rId2196" Type="http://schemas.openxmlformats.org/officeDocument/2006/relationships/hyperlink" Target="https://drive.google.com/file/d/1S1T5_vBigz1dWJ673nnepnVWZBrcotTe/view?usp=drivesdk" TargetMode="External"/><Relationship Id="rId394" Type="http://schemas.openxmlformats.org/officeDocument/2006/relationships/hyperlink" Target="https://drive.google.com/drive/folders/1UskCW9VfoR0rZyxXQ8iowAH1o8Zjxn1Y" TargetMode="External"/><Relationship Id="rId2197" Type="http://schemas.openxmlformats.org/officeDocument/2006/relationships/hyperlink" Target="https://drive.google.com/drive/folders/1Dnemtyiz-Y1xNZx13FZAMf1ZBJw42yxK" TargetMode="External"/><Relationship Id="rId393" Type="http://schemas.openxmlformats.org/officeDocument/2006/relationships/hyperlink" Target="https://drive.google.com/drive/folders/1pF3W6hX98LBSUiILKzNCNJcuRSzMYFcR" TargetMode="External"/><Relationship Id="rId2198" Type="http://schemas.openxmlformats.org/officeDocument/2006/relationships/hyperlink" Target="https://drive.google.com/drive/folders/1NbPDXth7VJVr9UAmY4cIYSo0jz8jXma4" TargetMode="External"/><Relationship Id="rId2199" Type="http://schemas.openxmlformats.org/officeDocument/2006/relationships/hyperlink" Target="https://drive.google.com/file/d/1jDOYuxXMXNp03fUKXmGhObKaCZdNHB4T/view?usp=drivesdk" TargetMode="External"/><Relationship Id="rId399" Type="http://schemas.openxmlformats.org/officeDocument/2006/relationships/hyperlink" Target="https://drive.google.com/drive/folders/1G7nb2n3POE8nGzRqoFfHvO7UastEnB34" TargetMode="External"/><Relationship Id="rId398" Type="http://schemas.openxmlformats.org/officeDocument/2006/relationships/hyperlink" Target="https://drive.google.com/file/d/1enFVvxaudItM9FF9dNS9HbjMbaKgR_Sd/view?usp=drivesdk" TargetMode="External"/><Relationship Id="rId397" Type="http://schemas.openxmlformats.org/officeDocument/2006/relationships/hyperlink" Target="https://drive.google.com/file/d/1zHdQ3vf2_vb1R2gzvIFk0GhtbX5FYltx/view?usp=drive_link" TargetMode="External"/><Relationship Id="rId1730" Type="http://schemas.openxmlformats.org/officeDocument/2006/relationships/hyperlink" Target="https://drive.google.com/drive/folders/1ygE_nLUqJRydvLL0-MrIWeamnp5mzX8h" TargetMode="External"/><Relationship Id="rId1731" Type="http://schemas.openxmlformats.org/officeDocument/2006/relationships/hyperlink" Target="https://drive.google.com/file/d/1YqYxHdKffmpRHoMm2xWM8us1KsBISPl-/view?usp=drivesdk" TargetMode="External"/><Relationship Id="rId1732" Type="http://schemas.openxmlformats.org/officeDocument/2006/relationships/hyperlink" Target="https://drive.google.com/file/d/14Vo5GltVi0h5q7fFKqYKN-PfVvRXx355/view?usp=drivesdk" TargetMode="External"/><Relationship Id="rId1733" Type="http://schemas.openxmlformats.org/officeDocument/2006/relationships/hyperlink" Target="https://drive.google.com/drive/folders/1giulSqg4HHddbnq6H9Ys8EIt1jlwDuOZ" TargetMode="External"/><Relationship Id="rId1734" Type="http://schemas.openxmlformats.org/officeDocument/2006/relationships/hyperlink" Target="https://drive.google.com/drive/folders/1fgIzkU-exhFUKkgciMDddTpIjG2KUFqs" TargetMode="External"/><Relationship Id="rId1735" Type="http://schemas.openxmlformats.org/officeDocument/2006/relationships/hyperlink" Target="https://drive.google.com/file/d/1cAl_RZ0HD5KK7C5pbEOD5qGX7_WVeVTr/view?usp=drivesdk" TargetMode="External"/><Relationship Id="rId1736" Type="http://schemas.openxmlformats.org/officeDocument/2006/relationships/hyperlink" Target="https://drive.google.com/file/d/1Vb-YsdjWIRJap__ITpXpNJ92U1srhjYw/view?usp=drivesdk" TargetMode="External"/><Relationship Id="rId1737" Type="http://schemas.openxmlformats.org/officeDocument/2006/relationships/hyperlink" Target="https://drive.google.com/drive/folders/159Oi6kQ_XnspUoTEqcMS4HbvCpcjl9-Z" TargetMode="External"/><Relationship Id="rId1738" Type="http://schemas.openxmlformats.org/officeDocument/2006/relationships/hyperlink" Target="https://drive.google.com/drive/folders/1XGnw0bXmWpXFKatB1AP_WdjKiZ7eS9wx" TargetMode="External"/><Relationship Id="rId1739" Type="http://schemas.openxmlformats.org/officeDocument/2006/relationships/hyperlink" Target="https://drive.google.com/file/d/1iHTWxNOCTwqMVWst-fG9pB64MOWuKn4h/view?usp=drivesdk" TargetMode="External"/><Relationship Id="rId1720" Type="http://schemas.openxmlformats.org/officeDocument/2006/relationships/hyperlink" Target="https://drive.google.com/file/d/1YB3I1z0zj5XjsFIRK40cOnQbwJqfxreW/view?usp=drivesdk" TargetMode="External"/><Relationship Id="rId1721" Type="http://schemas.openxmlformats.org/officeDocument/2006/relationships/hyperlink" Target="https://drive.google.com/drive/folders/1r0OJvn3bG8F_MLf0iB1WqEdDnRzjTDC0" TargetMode="External"/><Relationship Id="rId1722" Type="http://schemas.openxmlformats.org/officeDocument/2006/relationships/hyperlink" Target="https://drive.google.com/drive/folders/1VRg3JZmqIXjUUt7BJ7e8Mg3vEwZvkY1_" TargetMode="External"/><Relationship Id="rId1723" Type="http://schemas.openxmlformats.org/officeDocument/2006/relationships/hyperlink" Target="https://drive.google.com/file/d/1PfBDggIbfWH5egzNPc14dcafqzo6kVYN/view?usp=drivesdk" TargetMode="External"/><Relationship Id="rId1724" Type="http://schemas.openxmlformats.org/officeDocument/2006/relationships/hyperlink" Target="https://drive.google.com/file/d/1lS_XmgX2eGxjZIBvGCYUCqp8prJc4upV/view?usp=drivesdk" TargetMode="External"/><Relationship Id="rId1725" Type="http://schemas.openxmlformats.org/officeDocument/2006/relationships/hyperlink" Target="https://drive.google.com/drive/folders/1XuAFG19DUK3TYKUPRRP__FHCEbFtXlfG" TargetMode="External"/><Relationship Id="rId1726" Type="http://schemas.openxmlformats.org/officeDocument/2006/relationships/hyperlink" Target="https://drive.google.com/drive/folders/1tJ0AFq8kkVVgSX04yUpytCvx4DodwD6N" TargetMode="External"/><Relationship Id="rId1727" Type="http://schemas.openxmlformats.org/officeDocument/2006/relationships/hyperlink" Target="https://drive.google.com/file/d/10XXIWFvyvT_3VHqyo1m2aV_2IMkrk_k5/view?usp=drivesdk" TargetMode="External"/><Relationship Id="rId1728" Type="http://schemas.openxmlformats.org/officeDocument/2006/relationships/hyperlink" Target="https://drive.google.com/file/d/1sdmhkSK8QYMeRluBDAywi8OJtaQ-TOcB/view?usp=drivesdk" TargetMode="External"/><Relationship Id="rId1729" Type="http://schemas.openxmlformats.org/officeDocument/2006/relationships/hyperlink" Target="https://drive.google.com/drive/folders/1bls7hJw1KYncSHH_R9WoYUKOv9SNK06r" TargetMode="External"/><Relationship Id="rId1752" Type="http://schemas.openxmlformats.org/officeDocument/2006/relationships/hyperlink" Target="https://drive.google.com/file/d/1YZZd-_LlicGOAaRqbO-uNzxxgl6dDbo-/view?usp=drivesdk" TargetMode="External"/><Relationship Id="rId1753" Type="http://schemas.openxmlformats.org/officeDocument/2006/relationships/hyperlink" Target="https://drive.google.com/drive/folders/1MFNW1J8R3SMCKCo4fveyhU7qEcjmZ6Kq" TargetMode="External"/><Relationship Id="rId2600" Type="http://schemas.openxmlformats.org/officeDocument/2006/relationships/hyperlink" Target="https://drive.google.com/file/d/1J6T_JsFO-qTEEfKhPMUVGzfzkjxdiB5L/view?usp=drivesdk" TargetMode="External"/><Relationship Id="rId1754" Type="http://schemas.openxmlformats.org/officeDocument/2006/relationships/hyperlink" Target="https://drive.google.com/drive/folders/1khSdA_oIv1dhO0CbTorwEbnShng__KQP" TargetMode="External"/><Relationship Id="rId2601" Type="http://schemas.openxmlformats.org/officeDocument/2006/relationships/hyperlink" Target="https://drive.google.com/drive/folders/16xI28MRLAnq1bbM6NI8iNlSAvfnWBagm" TargetMode="External"/><Relationship Id="rId1755" Type="http://schemas.openxmlformats.org/officeDocument/2006/relationships/hyperlink" Target="https://drive.google.com/file/d/1keEF7n6WJ0yc9QklM3N3sfHN02fVJRyi/view?usp=drivesdk" TargetMode="External"/><Relationship Id="rId2602" Type="http://schemas.openxmlformats.org/officeDocument/2006/relationships/hyperlink" Target="https://drive.google.com/drive/folders/13s5KQJfGiwM_DS-5uHg97lnDZb2k30f3" TargetMode="External"/><Relationship Id="rId1756" Type="http://schemas.openxmlformats.org/officeDocument/2006/relationships/hyperlink" Target="https://drive.google.com/file/d/1B2ENY-_Qeepg282Wfqsr22gxLTuD7J6s/view?usp=drivesdk" TargetMode="External"/><Relationship Id="rId2603" Type="http://schemas.openxmlformats.org/officeDocument/2006/relationships/hyperlink" Target="https://drive.google.com/file/d/1LyVumSWlnu3YYP2h4ij6DLRprZb71qyU/view?usp=drivesdk" TargetMode="External"/><Relationship Id="rId1757" Type="http://schemas.openxmlformats.org/officeDocument/2006/relationships/hyperlink" Target="https://drive.google.com/drive/folders/1zN_QIWc-0iYXrHE7nzx0nX3WYV9hFsEs" TargetMode="External"/><Relationship Id="rId2604" Type="http://schemas.openxmlformats.org/officeDocument/2006/relationships/hyperlink" Target="https://drive.google.com/file/d/1EKcoTBJ2NIozphWLxTlNYX7v4hfm2eoW/view?usp=drivesdk" TargetMode="External"/><Relationship Id="rId1758" Type="http://schemas.openxmlformats.org/officeDocument/2006/relationships/hyperlink" Target="https://drive.google.com/drive/folders/1jUToA73B84tomIxX04DdXbdwqTw-xdAF" TargetMode="External"/><Relationship Id="rId2605" Type="http://schemas.openxmlformats.org/officeDocument/2006/relationships/hyperlink" Target="https://drive.google.com/drive/folders/1Z4WfhNX8nt21mFh4GiMhKDHtD0myzDR1" TargetMode="External"/><Relationship Id="rId1759" Type="http://schemas.openxmlformats.org/officeDocument/2006/relationships/hyperlink" Target="https://drive.google.com/file/d/1IxKpXZ0avhbmgnhhCA0APSn-S7C95d9i/view?usp=drivesdk" TargetMode="External"/><Relationship Id="rId2606" Type="http://schemas.openxmlformats.org/officeDocument/2006/relationships/hyperlink" Target="https://drive.google.com/drive/folders/1zkWunnb6X74LJcJ2IAtmwq9pYV49FF5x" TargetMode="External"/><Relationship Id="rId808" Type="http://schemas.openxmlformats.org/officeDocument/2006/relationships/hyperlink" Target="https://drive.google.com/drive/folders/1FbIu-fT8anmGplkg9bBAXaR_m08EigaJ" TargetMode="External"/><Relationship Id="rId2607" Type="http://schemas.openxmlformats.org/officeDocument/2006/relationships/hyperlink" Target="https://drive.google.com/file/d/15rugNt86AKsInkgswufSt5W32CW7uK82/view?usp=drivesdk" TargetMode="External"/><Relationship Id="rId807" Type="http://schemas.openxmlformats.org/officeDocument/2006/relationships/hyperlink" Target="https://drive.google.com/file/d/1w6vBdunBvUiTF9W9Qv85qoEmUdPdpHD4/view?usp=drivesdk" TargetMode="External"/><Relationship Id="rId2608" Type="http://schemas.openxmlformats.org/officeDocument/2006/relationships/hyperlink" Target="https://drive.google.com/file/d/18D_RqIZMD1Ov497prYiJtwVTj9CmajCm/view?usp=drivesdk" TargetMode="External"/><Relationship Id="rId806" Type="http://schemas.openxmlformats.org/officeDocument/2006/relationships/hyperlink" Target="https://drive.google.com/file/d/1U01oj8CvJCCEJDqon1p_cMv8AjHKazY8/view?usp=drivesdk" TargetMode="External"/><Relationship Id="rId2609" Type="http://schemas.openxmlformats.org/officeDocument/2006/relationships/hyperlink" Target="https://drive.google.com/drive/folders/1K5q9jha6SpQHS5hraQ9x_DX3BFdH6GdI" TargetMode="External"/><Relationship Id="rId805" Type="http://schemas.openxmlformats.org/officeDocument/2006/relationships/hyperlink" Target="https://drive.google.com/drive/folders/1XeVuFYAmG153D7M_O68NILbBuuFjH2nO" TargetMode="External"/><Relationship Id="rId809" Type="http://schemas.openxmlformats.org/officeDocument/2006/relationships/hyperlink" Target="https://drive.google.com/drive/folders/1yXU_8LoEAPsLXjxd5-anrVRnEqu31-dH" TargetMode="External"/><Relationship Id="rId800" Type="http://schemas.openxmlformats.org/officeDocument/2006/relationships/hyperlink" Target="https://drive.google.com/drive/folders/1l3KEyA-hhm1GoirPaGnU6kPyWlmRZyzz" TargetMode="External"/><Relationship Id="rId804" Type="http://schemas.openxmlformats.org/officeDocument/2006/relationships/hyperlink" Target="https://drive.google.com/drive/folders/1feCermYRHbtVSmea3vG-AhBHFjD0-Gk4" TargetMode="External"/><Relationship Id="rId803" Type="http://schemas.openxmlformats.org/officeDocument/2006/relationships/hyperlink" Target="https://drive.google.com/file/d/1Cr2kqwYAUCUkuhtKAzSc2VeseG7CHPet/view?usp=drivesdk" TargetMode="External"/><Relationship Id="rId802" Type="http://schemas.openxmlformats.org/officeDocument/2006/relationships/hyperlink" Target="https://drive.google.com/file/d/1QJjqTAiw4TKmhuVDBneIefPli_gNjZXs/view?usp=drivesdk" TargetMode="External"/><Relationship Id="rId801" Type="http://schemas.openxmlformats.org/officeDocument/2006/relationships/hyperlink" Target="https://drive.google.com/drive/folders/1QN6oaslb6dMh7yeAe5JqQZVnPhg-FB4T" TargetMode="External"/><Relationship Id="rId1750" Type="http://schemas.openxmlformats.org/officeDocument/2006/relationships/hyperlink" Target="https://drive.google.com/drive/folders/1N40Za12SOxT3-bLVYxK3RczZtHfLoPfx" TargetMode="External"/><Relationship Id="rId1751" Type="http://schemas.openxmlformats.org/officeDocument/2006/relationships/hyperlink" Target="https://drive.google.com/file/d/1eEzcOBfB1H_rk4oie4LBBXlZUwsuI0fr/view?usp=drivesdk" TargetMode="External"/><Relationship Id="rId1741" Type="http://schemas.openxmlformats.org/officeDocument/2006/relationships/hyperlink" Target="https://drive.google.com/drive/folders/15TaHVuq649mJadkpXViq2YNST8aX67S5" TargetMode="External"/><Relationship Id="rId1742" Type="http://schemas.openxmlformats.org/officeDocument/2006/relationships/hyperlink" Target="https://drive.google.com/drive/folders/1cg15DkOExEQKJwLUx0VZWK5KwRiDaeau" TargetMode="External"/><Relationship Id="rId1743" Type="http://schemas.openxmlformats.org/officeDocument/2006/relationships/hyperlink" Target="https://drive.google.com/file/d/1o8F72oLmHhLKMx-45CDhhbIW872s7Kex/view?usp=drivesdk" TargetMode="External"/><Relationship Id="rId1744" Type="http://schemas.openxmlformats.org/officeDocument/2006/relationships/hyperlink" Target="https://drive.google.com/file/d/1ChIQJUJ_2pd1vyfa_037wfNk3zmxgs6v/view?usp=drivesdk" TargetMode="External"/><Relationship Id="rId1745" Type="http://schemas.openxmlformats.org/officeDocument/2006/relationships/hyperlink" Target="https://drive.google.com/drive/folders/1twlNBlcQlw6Rzu8sKljBNp-WV9YjXIS4" TargetMode="External"/><Relationship Id="rId1746" Type="http://schemas.openxmlformats.org/officeDocument/2006/relationships/hyperlink" Target="https://drive.google.com/drive/folders/1M_AseT-5am0HYM9LJDu_sVj9x1hJQV9S" TargetMode="External"/><Relationship Id="rId1747" Type="http://schemas.openxmlformats.org/officeDocument/2006/relationships/hyperlink" Target="https://drive.google.com/file/d/1w8xMxnvfIsFZFMoNx2O5jQLik6K78wNn/view?usp=drivesdk" TargetMode="External"/><Relationship Id="rId1748" Type="http://schemas.openxmlformats.org/officeDocument/2006/relationships/hyperlink" Target="https://drive.google.com/file/d/1DPlXrOQD7gj7pRegdl01YubUv9mXfiUf/view?usp=drivesdk" TargetMode="External"/><Relationship Id="rId1749" Type="http://schemas.openxmlformats.org/officeDocument/2006/relationships/hyperlink" Target="https://drive.google.com/drive/folders/1vW8fA6MaIGcLvYht_g44od1cVv4s9ffu" TargetMode="External"/><Relationship Id="rId1740" Type="http://schemas.openxmlformats.org/officeDocument/2006/relationships/hyperlink" Target="https://drive.google.com/file/d/1gZ4QqGcIdju69_oM8pd7B4LJ3F9tqxN6/view?usp=drivesdk" TargetMode="External"/><Relationship Id="rId1710" Type="http://schemas.openxmlformats.org/officeDocument/2006/relationships/hyperlink" Target="https://drive.google.com/drive/folders/1bd2Sj0NhFKiqqkuQR-vQhNElLVWYhKSm" TargetMode="External"/><Relationship Id="rId1711" Type="http://schemas.openxmlformats.org/officeDocument/2006/relationships/hyperlink" Target="https://drive.google.com/file/d/1I_iHP2zYU66B6N6battlaFHUpYDiOq4b/view?usp=drivesdk" TargetMode="External"/><Relationship Id="rId1712" Type="http://schemas.openxmlformats.org/officeDocument/2006/relationships/hyperlink" Target="https://drive.google.com/file/d/10YKeMJETXAQ9uThdzMwQvKgR0NWHmDQi/view?usp=drivesdk" TargetMode="External"/><Relationship Id="rId1713" Type="http://schemas.openxmlformats.org/officeDocument/2006/relationships/hyperlink" Target="https://drive.google.com/drive/folders/1kANM50ZWiggVssI6lGXv51Uh7-4VLCBB" TargetMode="External"/><Relationship Id="rId1714" Type="http://schemas.openxmlformats.org/officeDocument/2006/relationships/hyperlink" Target="https://drive.google.com/drive/folders/1YKf--mkpkRIDqxVQycBxBIALvmpuy7Ii" TargetMode="External"/><Relationship Id="rId1715" Type="http://schemas.openxmlformats.org/officeDocument/2006/relationships/hyperlink" Target="https://drive.google.com/file/d/1MoEaUY8kybpMZOHb0kk822hDv8IOcYn5/view?usp=drivesdk" TargetMode="External"/><Relationship Id="rId1716" Type="http://schemas.openxmlformats.org/officeDocument/2006/relationships/hyperlink" Target="https://drive.google.com/file/d/1ijMxt8cQRvZhtVI1h-B-SVNKP3cIP9Nq/view?usp=drivesdk" TargetMode="External"/><Relationship Id="rId1717" Type="http://schemas.openxmlformats.org/officeDocument/2006/relationships/hyperlink" Target="https://drive.google.com/drive/folders/1uSLewgOwwyVS-f4YI8a8ESNOeCLKVBwP" TargetMode="External"/><Relationship Id="rId1718" Type="http://schemas.openxmlformats.org/officeDocument/2006/relationships/hyperlink" Target="https://drive.google.com/drive/folders/1J_MLNJS0xCl3QU8qCeMTPt6H8jq3pnCz" TargetMode="External"/><Relationship Id="rId1719" Type="http://schemas.openxmlformats.org/officeDocument/2006/relationships/hyperlink" Target="https://drive.google.com/file/d/1RAm00qSzAWltp5MAJ_8GGXp5p54wVHyt/view?usp=drivesdk" TargetMode="External"/><Relationship Id="rId1700" Type="http://schemas.openxmlformats.org/officeDocument/2006/relationships/hyperlink" Target="https://drive.google.com/file/d/1Vzf10UQHDU2qpXt16M7EyH-e9AidZ-qi/view?usp=drivesdk" TargetMode="External"/><Relationship Id="rId1701" Type="http://schemas.openxmlformats.org/officeDocument/2006/relationships/hyperlink" Target="https://drive.google.com/drive/folders/1WgSfg2w5Be71rkuQ96_rdqqTsO-_ibas" TargetMode="External"/><Relationship Id="rId1702" Type="http://schemas.openxmlformats.org/officeDocument/2006/relationships/hyperlink" Target="https://drive.google.com/drive/folders/1IhmHCKxZ8ODLn_i9l6xLWyFp8KuJ80n6" TargetMode="External"/><Relationship Id="rId1703" Type="http://schemas.openxmlformats.org/officeDocument/2006/relationships/hyperlink" Target="https://drive.google.com/file/d/1Nbdf_0XdU7OZ87UvsYo8pEe05kq1cUPp/view?usp=drivesdk" TargetMode="External"/><Relationship Id="rId1704" Type="http://schemas.openxmlformats.org/officeDocument/2006/relationships/hyperlink" Target="https://drive.google.com/file/d/1KomyeOAnIWbBaM8v3KRQquFL4e3FZQzP/view?usp=drivesdk" TargetMode="External"/><Relationship Id="rId1705" Type="http://schemas.openxmlformats.org/officeDocument/2006/relationships/hyperlink" Target="https://drive.google.com/drive/folders/19SmSMAOg2wI6L5v-gMrK8GkJPTKwEaCI" TargetMode="External"/><Relationship Id="rId1706" Type="http://schemas.openxmlformats.org/officeDocument/2006/relationships/hyperlink" Target="https://drive.google.com/drive/folders/1GcNL7fwyXEThVAkYA588qpNE2-pcEi0u" TargetMode="External"/><Relationship Id="rId1707" Type="http://schemas.openxmlformats.org/officeDocument/2006/relationships/hyperlink" Target="https://drive.google.com/file/d/1X2GYEhmrI24WFXWfzP49immoJCbvg1tZ/view?usp=drivesdk" TargetMode="External"/><Relationship Id="rId1708" Type="http://schemas.openxmlformats.org/officeDocument/2006/relationships/hyperlink" Target="https://drive.google.com/file/d/19kwapwo_-tiB4PWkACoLOt32Hz4Dmfmg/view?usp=drivesdk" TargetMode="External"/><Relationship Id="rId1709" Type="http://schemas.openxmlformats.org/officeDocument/2006/relationships/hyperlink" Target="https://drive.google.com/drive/folders/1ffeOwJjPCssGz1kYjyffsqYNwhBgtqin" TargetMode="External"/><Relationship Id="rId40" Type="http://schemas.openxmlformats.org/officeDocument/2006/relationships/hyperlink" Target="https://drive.google.com/drive/folders/1LAxyklcUDeA1w8_omaTIjRSVfOZRlTO4?usp=drive_link" TargetMode="External"/><Relationship Id="rId1334" Type="http://schemas.openxmlformats.org/officeDocument/2006/relationships/hyperlink" Target="https://drive.google.com/drive/folders/1hCiJLTeTez4LXgE-PyEHLeyDpNvGF18H" TargetMode="External"/><Relationship Id="rId2665" Type="http://schemas.openxmlformats.org/officeDocument/2006/relationships/hyperlink" Target="https://drive.google.com/drive/folders/1SkrvvS9rhxzHpWz0I8Q0bDEIx-tbpayo" TargetMode="External"/><Relationship Id="rId1335" Type="http://schemas.openxmlformats.org/officeDocument/2006/relationships/hyperlink" Target="https://drive.google.com/drive/folders/1KGDAElovjofDBcx0Eet2vxGo3OJy0Yjc" TargetMode="External"/><Relationship Id="rId2666" Type="http://schemas.openxmlformats.org/officeDocument/2006/relationships/hyperlink" Target="https://drive.google.com/drive/folders/101D6A-sB99GDTazdC2pgMRFXNjwiH_eA" TargetMode="External"/><Relationship Id="rId42" Type="http://schemas.openxmlformats.org/officeDocument/2006/relationships/hyperlink" Target="https://drive.google.com/file/d/1MmQh02KEI7aYKwASRaRL9RglBkJ36naH/view?usp=drivesdk" TargetMode="External"/><Relationship Id="rId1336" Type="http://schemas.openxmlformats.org/officeDocument/2006/relationships/hyperlink" Target="https://drive.google.com/file/d/1F3kxfZMkF-_yp3QJKEPT5oTd50wnsVkX/view?usp=drivesdk" TargetMode="External"/><Relationship Id="rId2667" Type="http://schemas.openxmlformats.org/officeDocument/2006/relationships/hyperlink" Target="https://drive.google.com/open?id=1FUrMwomwAR9XM85o01K636Nrrc1HGySE&amp;usp=drive_copy" TargetMode="External"/><Relationship Id="rId41" Type="http://schemas.openxmlformats.org/officeDocument/2006/relationships/hyperlink" Target="https://drive.google.com/file/d/1AtmQv58abmu91w4rBRIhqGSZTVxIQTYe/view?usp=drivesdk" TargetMode="External"/><Relationship Id="rId1337" Type="http://schemas.openxmlformats.org/officeDocument/2006/relationships/hyperlink" Target="https://drive.google.com/file/d/1ebasQvV-X-tzjhHE6n6R9yNS-pKtlDYc/view?usp=drivesdk" TargetMode="External"/><Relationship Id="rId2668" Type="http://schemas.openxmlformats.org/officeDocument/2006/relationships/hyperlink" Target="https://drive.google.com/file/d/1y34oAYBxjYsGhw8fuxmhoX7uGt4Y0SjE/view?usp=drivesdk" TargetMode="External"/><Relationship Id="rId44" Type="http://schemas.openxmlformats.org/officeDocument/2006/relationships/hyperlink" Target="https://drive.google.com/drive/folders/1JsiAb29ZoSuM_4Uo0DqSLUD8bQu3b2XM" TargetMode="External"/><Relationship Id="rId1338" Type="http://schemas.openxmlformats.org/officeDocument/2006/relationships/hyperlink" Target="https://drive.google.com/drive/folders/1W7W_ejS4XWunyAX8fRVCz8SanOPpdDGu" TargetMode="External"/><Relationship Id="rId2669" Type="http://schemas.openxmlformats.org/officeDocument/2006/relationships/hyperlink" Target="https://drive.google.com/drive/folders/1GfpSPrUpx9hsHoM3YhXoYY-I23T2Eask" TargetMode="External"/><Relationship Id="rId43" Type="http://schemas.openxmlformats.org/officeDocument/2006/relationships/hyperlink" Target="https://drive.google.com/drive/folders/1JWCb92F0Qz6GYiCZMwSlGfgWJ4V7lRN2" TargetMode="External"/><Relationship Id="rId1339" Type="http://schemas.openxmlformats.org/officeDocument/2006/relationships/hyperlink" Target="https://drive.google.com/drive/folders/1KpAUjjmE6914EB6S-uQD0TD6i3-Q9Fq4" TargetMode="External"/><Relationship Id="rId46" Type="http://schemas.openxmlformats.org/officeDocument/2006/relationships/hyperlink" Target="https://drive.google.com/file/d/109GdhuCqGatOHrOjchz4x364B7n6Utg0/view?usp=drivesdk" TargetMode="External"/><Relationship Id="rId45" Type="http://schemas.openxmlformats.org/officeDocument/2006/relationships/hyperlink" Target="https://drive.google.com/file/d/15WyrXeU_9TSfB9yeDVnn5PtcvfaG9aHT/view?usp=drivesdk" TargetMode="External"/><Relationship Id="rId745" Type="http://schemas.openxmlformats.org/officeDocument/2006/relationships/hyperlink" Target="https://static.growthpalette.com/front/assets/hl2/img/search-contact-lens/image/data/item/PC/thumb/MIU0001-TUMC-4.jpg" TargetMode="External"/><Relationship Id="rId744" Type="http://schemas.openxmlformats.org/officeDocument/2006/relationships/hyperlink" Target="https://static.growthpalette.com/img/post/34d662ba-f7b3-4925-ac08-102ccb89d7fb/b235f56477cfdb4422656140ae1ebcc7.jpg" TargetMode="External"/><Relationship Id="rId743" Type="http://schemas.openxmlformats.org/officeDocument/2006/relationships/hyperlink" Target="https://drive.google.com/drive/folders/1Kzg-OS-3M1gdtlIBYnnCF6pr763aZwz8" TargetMode="External"/><Relationship Id="rId742" Type="http://schemas.openxmlformats.org/officeDocument/2006/relationships/hyperlink" Target="https://drive.google.com/drive/folders/1-Cl5F7ncC6EOuuJeWTf-THbENfkavvu_" TargetMode="External"/><Relationship Id="rId749" Type="http://schemas.openxmlformats.org/officeDocument/2006/relationships/hyperlink" Target="https://drive.google.com/drive/folders/1-dxIuo1ieLV21OFD_7vkplLmFTjmb2lo" TargetMode="External"/><Relationship Id="rId748" Type="http://schemas.openxmlformats.org/officeDocument/2006/relationships/hyperlink" Target="https://drive.google.com/drive/folders/1skYZYrRPpzPgySOsg6fKSJW42pWqQT9g" TargetMode="External"/><Relationship Id="rId747" Type="http://schemas.openxmlformats.org/officeDocument/2006/relationships/hyperlink" Target="https://drive.google.com/file/d/1rIXlD1YN6avCcQmEb6tYeKmxCW8FaLNW/view?usp=drivesdk" TargetMode="External"/><Relationship Id="rId746" Type="http://schemas.openxmlformats.org/officeDocument/2006/relationships/hyperlink" Target="https://drive.google.com/file/d/10t7LmFt2Jn4xc1rmRnpr_ub_8-Vs_H8v/view?usp=drive_link" TargetMode="External"/><Relationship Id="rId48" Type="http://schemas.openxmlformats.org/officeDocument/2006/relationships/hyperlink" Target="https://drive.google.com/drive/folders/1A3tlAZ3LWuj0p7UNT2GKTvP3xCDlTprX" TargetMode="External"/><Relationship Id="rId47" Type="http://schemas.openxmlformats.org/officeDocument/2006/relationships/hyperlink" Target="https://drive.google.com/drive/folders/1HYUdBKevTxI-_1Xq9SMy_lDM5NLT14as" TargetMode="External"/><Relationship Id="rId49" Type="http://schemas.openxmlformats.org/officeDocument/2006/relationships/hyperlink" Target="https://drive.google.com/file/d/1RuCirXxviTbsejBV0f4P04OKr9VHijKT/view?usp=drivesdk" TargetMode="External"/><Relationship Id="rId2660" Type="http://schemas.openxmlformats.org/officeDocument/2006/relationships/hyperlink" Target="https://drive.google.com/file/d/1q1_EYINTCz13xqW3YUwKBtNKKzOMBNg9/view?usp=drivesdk" TargetMode="External"/><Relationship Id="rId741" Type="http://schemas.openxmlformats.org/officeDocument/2006/relationships/hyperlink" Target="https://drive.google.com/file/d/1VkrTqlM5RZiA6k6UC5v4M70TH3QaS0Mj/view?usp=drivesdk" TargetMode="External"/><Relationship Id="rId1330" Type="http://schemas.openxmlformats.org/officeDocument/2006/relationships/hyperlink" Target="https://drive.google.com/drive/folders/1qu1lDE_BehcEuEi3sYQNrSjFlOn8fnfV" TargetMode="External"/><Relationship Id="rId2661" Type="http://schemas.openxmlformats.org/officeDocument/2006/relationships/hyperlink" Target="https://drive.google.com/drive/folders/1TcmcZqrJqA1TfYlKVUUy_ObZn3CJ6HMj" TargetMode="External"/><Relationship Id="rId740" Type="http://schemas.openxmlformats.org/officeDocument/2006/relationships/hyperlink" Target="https://drive.google.com/file/d/16kWL7lnAsZjJysPtrWJaTX3tEjr_XqcE/view?usp=drive_link" TargetMode="External"/><Relationship Id="rId1331" Type="http://schemas.openxmlformats.org/officeDocument/2006/relationships/hyperlink" Target="https://drive.google.com/drive/folders/1ELKz6yh9wiD_1FPbtPUTlHfo6svP-rf7" TargetMode="External"/><Relationship Id="rId2662" Type="http://schemas.openxmlformats.org/officeDocument/2006/relationships/hyperlink" Target="https://drive.google.com/drive/folders/1B7pOTmN5kCBVfXsx7Oz8LQ4SAnD5pwzr" TargetMode="External"/><Relationship Id="rId1332" Type="http://schemas.openxmlformats.org/officeDocument/2006/relationships/hyperlink" Target="https://drive.google.com/file/d/1c9VZ0vSJU8zlSAbgZsMiTe60YZ90FrzU/view?usp=drivesdk" TargetMode="External"/><Relationship Id="rId2663" Type="http://schemas.openxmlformats.org/officeDocument/2006/relationships/hyperlink" Target="https://drive.google.com/file/d/1nriUbNsQm0kIafS-qe1rUD9o634ooLZQ/view?usp=drivesdk" TargetMode="External"/><Relationship Id="rId1333" Type="http://schemas.openxmlformats.org/officeDocument/2006/relationships/hyperlink" Target="https://drive.google.com/file/d/1FvmyKAbBUPn5qDQDHrLD5vHKa-obQ0HS/view?usp=drivesdk" TargetMode="External"/><Relationship Id="rId2664" Type="http://schemas.openxmlformats.org/officeDocument/2006/relationships/hyperlink" Target="https://drive.google.com/file/d/1dNcGrNK1VXfs6XbNDQli31MnA5dZ8bCI/view?usp=drivesdk" TargetMode="External"/><Relationship Id="rId1323" Type="http://schemas.openxmlformats.org/officeDocument/2006/relationships/hyperlink" Target="https://drive.google.com/drive/folders/1aM1sofW2WFmkSHsalM_SodMDT-8kkfKM" TargetMode="External"/><Relationship Id="rId2654" Type="http://schemas.openxmlformats.org/officeDocument/2006/relationships/hyperlink" Target="https://drive.google.com/drive/folders/1DpgGH7_r7ALLijWa-XdbPPJE6sPeDKFA" TargetMode="External"/><Relationship Id="rId1324" Type="http://schemas.openxmlformats.org/officeDocument/2006/relationships/hyperlink" Target="https://drive.google.com/file/d/1lzMkv1WfDoWpcYpNoOSXKNV3eNj6QPS4/view?usp=drivesdk" TargetMode="External"/><Relationship Id="rId2655" Type="http://schemas.openxmlformats.org/officeDocument/2006/relationships/hyperlink" Target="https://drive.google.com/file/d/1BQBOBLEunXPOYalNcX_e_LAIJVPdL0SW/view?usp=drivesdk" TargetMode="External"/><Relationship Id="rId31" Type="http://schemas.openxmlformats.org/officeDocument/2006/relationships/hyperlink" Target="https://drive.google.com/file/d/1q6Gv_tcsr5O_xZ0Ue3gjXkoIv4Wu2e2T/view?usp=drivesdk" TargetMode="External"/><Relationship Id="rId1325" Type="http://schemas.openxmlformats.org/officeDocument/2006/relationships/hyperlink" Target="https://drive.google.com/file/d/1z_1U9lAPsvfPD6BUOi9NTBZX7xp6tWUz/view?usp=drivesdk" TargetMode="External"/><Relationship Id="rId2656" Type="http://schemas.openxmlformats.org/officeDocument/2006/relationships/hyperlink" Target="https://drive.google.com/file/d/1W22Os6wuCw9FRvmK-bUepH4wfkzms8v4/view?usp=drivesdk" TargetMode="External"/><Relationship Id="rId30" Type="http://schemas.openxmlformats.org/officeDocument/2006/relationships/hyperlink" Target="https://drive.google.com/file/d/1GR_5aW_bk7XMkmacmXf5x5S9guqKTE1W/view?usp=drive_link" TargetMode="External"/><Relationship Id="rId1326" Type="http://schemas.openxmlformats.org/officeDocument/2006/relationships/hyperlink" Target="https://drive.google.com/drive/folders/1mSHawTzNGIFWH_5vDxkuHMUAigDI1Gei" TargetMode="External"/><Relationship Id="rId2657" Type="http://schemas.openxmlformats.org/officeDocument/2006/relationships/hyperlink" Target="https://drive.google.com/drive/folders/1tzoC6euiJGJFgZkpsJ0SZmXiO-mkqIz_" TargetMode="External"/><Relationship Id="rId33" Type="http://schemas.openxmlformats.org/officeDocument/2006/relationships/hyperlink" Target="https://drive.google.com/drive/folders/13jkQlxKyVGhu5Edv6apEzHNC4jFYW5GR" TargetMode="External"/><Relationship Id="rId1327" Type="http://schemas.openxmlformats.org/officeDocument/2006/relationships/hyperlink" Target="https://drive.google.com/drive/folders/1ALCp83K_paZU6Tx80RIMKAMwNYwdTpq7" TargetMode="External"/><Relationship Id="rId2658" Type="http://schemas.openxmlformats.org/officeDocument/2006/relationships/hyperlink" Target="https://drive.google.com/drive/folders/1nNhqp5JVmHO9gd1wh56u6bXCVIziM8Ig" TargetMode="External"/><Relationship Id="rId32" Type="http://schemas.openxmlformats.org/officeDocument/2006/relationships/hyperlink" Target="https://drive.google.com/drive/folders/1yDeyDHpNx5XDFrCZUy_0McKC8w_X_nB6" TargetMode="External"/><Relationship Id="rId1328" Type="http://schemas.openxmlformats.org/officeDocument/2006/relationships/hyperlink" Target="https://drive.google.com/file/d/1dRpggQy3XhW1t8iPVjfvQQmRqMrnvTgd/view?usp=drivesdk" TargetMode="External"/><Relationship Id="rId2659" Type="http://schemas.openxmlformats.org/officeDocument/2006/relationships/hyperlink" Target="https://drive.google.com/open?id=1opKRFG10dNHfWcOMeeT81DyNseBkHGKy&amp;usp=drive_copy" TargetMode="External"/><Relationship Id="rId35" Type="http://schemas.openxmlformats.org/officeDocument/2006/relationships/hyperlink" Target="https://drive.google.com/file/d/1y0K7RRPL4_8YX-n3qVLHZ5cp6wwCc-JQ/view?usp=drivesdk" TargetMode="External"/><Relationship Id="rId1329" Type="http://schemas.openxmlformats.org/officeDocument/2006/relationships/hyperlink" Target="https://drive.google.com/file/d/1SagLGRLbuVQTDkKmAWeaR22ySp7HznnS/view?usp=drivesdk" TargetMode="External"/><Relationship Id="rId34" Type="http://schemas.openxmlformats.org/officeDocument/2006/relationships/hyperlink" Target="https://drive.google.com/file/d/1OAfpSS0io3EQo6vepqdhjv6GNIfP3wA8/view?usp=drivesdk" TargetMode="External"/><Relationship Id="rId739" Type="http://schemas.openxmlformats.org/officeDocument/2006/relationships/hyperlink" Target="https://static.growthpalette.com/front/assets/hl2/img/search-contact-lens/image/data/item/PC/thumb/MIU0001-SLRC-4.jpg" TargetMode="External"/><Relationship Id="rId734" Type="http://schemas.openxmlformats.org/officeDocument/2006/relationships/hyperlink" Target="https://drive.google.com/file/d/12yXeYWExQKQhQc8msXdn8sER8Dsu7KQQ/view?usp=drive_link" TargetMode="External"/><Relationship Id="rId733" Type="http://schemas.openxmlformats.org/officeDocument/2006/relationships/hyperlink" Target="https://static.growthpalette.com/front/assets/hl2/img/search-contact-lens/image/data/item/PC/thumb/MIU0001-KURG-4.jpg" TargetMode="External"/><Relationship Id="rId732" Type="http://schemas.openxmlformats.org/officeDocument/2006/relationships/hyperlink" Target="https://static.growthpalette.com/img/post/0d4f4561-0305-4bf1-9065-23a822820692/0722918b129de1fca9b3557e5c330ace.jpg" TargetMode="External"/><Relationship Id="rId731" Type="http://schemas.openxmlformats.org/officeDocument/2006/relationships/hyperlink" Target="https://drive.google.com/drive/folders/1zmfXakw4imhfogrIFAjTETLT7pn3JAj1" TargetMode="External"/><Relationship Id="rId738" Type="http://schemas.openxmlformats.org/officeDocument/2006/relationships/hyperlink" Target="https://static.growthpalette.com/img/post/46b9d7b8-c863-41d1-8f00-cc718645a46c/92f557e9393cd397cc718fea97d69418.jpg" TargetMode="External"/><Relationship Id="rId737" Type="http://schemas.openxmlformats.org/officeDocument/2006/relationships/hyperlink" Target="https://drive.google.com/drive/folders/1rPsygb5o5FFDDgvKDu76QmKUT72AhDAO" TargetMode="External"/><Relationship Id="rId736" Type="http://schemas.openxmlformats.org/officeDocument/2006/relationships/hyperlink" Target="https://drive.google.com/drive/folders/1O16twsB0fgdcFibcucMNNx61WHV8AsFv" TargetMode="External"/><Relationship Id="rId735" Type="http://schemas.openxmlformats.org/officeDocument/2006/relationships/hyperlink" Target="https://drive.google.com/file/d/1UN44XFIK1YSSE2lI6yty0ehkz1OTtwUw/view?usp=drivesdk" TargetMode="External"/><Relationship Id="rId37" Type="http://schemas.openxmlformats.org/officeDocument/2006/relationships/hyperlink" Target="https://drive.google.com/drive/folders/1tnpv_L8uUPxjUNz9b4DDfH3LPs_d04iR" TargetMode="External"/><Relationship Id="rId36" Type="http://schemas.openxmlformats.org/officeDocument/2006/relationships/hyperlink" Target="https://drive.google.com/drive/folders/1ItxtDmL-pispXx6CIp_h96PhhsfyqXcB" TargetMode="External"/><Relationship Id="rId39" Type="http://schemas.openxmlformats.org/officeDocument/2006/relationships/hyperlink" Target="https://drive.google.com/drive/folders/1XA2ZXRPs2QdKPJSg20h6BoyrupFdYegX?usp=drive_link" TargetMode="External"/><Relationship Id="rId38" Type="http://schemas.openxmlformats.org/officeDocument/2006/relationships/hyperlink" Target="https://drive.google.com/file/d/1utZlibD7NX3t7sbrtFX-aQe4lEPuohHH/view?usp=drive_link" TargetMode="External"/><Relationship Id="rId730" Type="http://schemas.openxmlformats.org/officeDocument/2006/relationships/hyperlink" Target="https://drive.google.com/drive/folders/1xKrrO1_VMqzBPG6KLZmwkyx680mWSiF7" TargetMode="External"/><Relationship Id="rId2650" Type="http://schemas.openxmlformats.org/officeDocument/2006/relationships/hyperlink" Target="https://drive.google.com/drive/folders/1UXMmOCegr-51qfbSDStIqasd9T9azInw" TargetMode="External"/><Relationship Id="rId1320" Type="http://schemas.openxmlformats.org/officeDocument/2006/relationships/hyperlink" Target="https://drive.google.com/file/d/1YrZe3in9Qx_cR42KX9UMQXXwPMeuB4HF/view?usp=drive_link" TargetMode="External"/><Relationship Id="rId2651" Type="http://schemas.openxmlformats.org/officeDocument/2006/relationships/hyperlink" Target="https://drive.google.com/open?id=1ziGVNMxOb0r9TJIwWrEBV5GLFKtIHWKY&amp;usp=drive_copy" TargetMode="External"/><Relationship Id="rId1321" Type="http://schemas.openxmlformats.org/officeDocument/2006/relationships/hyperlink" Target="https://drive.google.com/file/d/1qbMf3GRPf83QVL1060n1LXBTHNNtUgRj/view?usp=drivesdk" TargetMode="External"/><Relationship Id="rId2652" Type="http://schemas.openxmlformats.org/officeDocument/2006/relationships/hyperlink" Target="https://drive.google.com/file/d/1ratlp1vawAgIKQA4hmF21f745hil-P_G/view?usp=drivesdk" TargetMode="External"/><Relationship Id="rId1322" Type="http://schemas.openxmlformats.org/officeDocument/2006/relationships/hyperlink" Target="https://drive.google.com/drive/folders/1Mn0L3Itl9_tOtY8SYbBFakPSYf1qFHVR" TargetMode="External"/><Relationship Id="rId2653" Type="http://schemas.openxmlformats.org/officeDocument/2006/relationships/hyperlink" Target="https://drive.google.com/drive/folders/1efsCbby7KZuNm2oCO7SDJLDqX_-o2DBs" TargetMode="External"/><Relationship Id="rId1356" Type="http://schemas.openxmlformats.org/officeDocument/2006/relationships/hyperlink" Target="https://drive.google.com/open?id=1CpC_4XYPriPTIPbw_tzCmIgFB3TYWo3M&amp;usp=drive_copy" TargetMode="External"/><Relationship Id="rId2203" Type="http://schemas.openxmlformats.org/officeDocument/2006/relationships/hyperlink" Target="https://drive.google.com/file/d/15yQMGjrvgp3fD3oTum5MKY9uEsvJ1jSU/view?usp=drivesdk" TargetMode="External"/><Relationship Id="rId2687" Type="http://schemas.openxmlformats.org/officeDocument/2006/relationships/hyperlink" Target="https://drive.google.com/open?id=1yykI4a5VDAr3YoC34b-WqXnlsxRrHGen&amp;usp=drive_copy" TargetMode="External"/><Relationship Id="rId1357" Type="http://schemas.openxmlformats.org/officeDocument/2006/relationships/hyperlink" Target="https://drive.google.com/file/d/1r5-WVwZ7AZ-e8nCidIHain7Te6j_vwll/view?usp=drivesdk" TargetMode="External"/><Relationship Id="rId2204" Type="http://schemas.openxmlformats.org/officeDocument/2006/relationships/hyperlink" Target="https://drive.google.com/file/d/1lKPHxwNAp53nYCKeQtvWo1oc9UNOi6Fe/view?usp=drivesdk" TargetMode="External"/><Relationship Id="rId2688" Type="http://schemas.openxmlformats.org/officeDocument/2006/relationships/hyperlink" Target="https://drive.google.com/file/d/1uOzyAk04hL9y5OYH0RwfH65MM9rkGIn3/view?usp=drivesdk" TargetMode="External"/><Relationship Id="rId20" Type="http://schemas.openxmlformats.org/officeDocument/2006/relationships/hyperlink" Target="https://drive.google.com/drive/folders/1C3daI41HKTW2Fa1G5tnpQGVBGVQq1BN7" TargetMode="External"/><Relationship Id="rId1358" Type="http://schemas.openxmlformats.org/officeDocument/2006/relationships/hyperlink" Target="https://drive.google.com/drive/folders/1iunB58RIcr1d1G1ufijp_2jSn7uu4MnG" TargetMode="External"/><Relationship Id="rId2205" Type="http://schemas.openxmlformats.org/officeDocument/2006/relationships/hyperlink" Target="https://drive.google.com/drive/folders/1xOO88kX28PE6FsWyJgguR3RD2gf71d89" TargetMode="External"/><Relationship Id="rId2689" Type="http://schemas.openxmlformats.org/officeDocument/2006/relationships/hyperlink" Target="https://drive.google.com/drive/folders/1YjNctQeAt14q9OG1dkGL82f8WIJiTppx" TargetMode="External"/><Relationship Id="rId1359" Type="http://schemas.openxmlformats.org/officeDocument/2006/relationships/hyperlink" Target="https://drive.google.com/drive/folders/1G_ZC_A4lNCFbr6foMUNr-PSOJpY2_jeI" TargetMode="External"/><Relationship Id="rId2206" Type="http://schemas.openxmlformats.org/officeDocument/2006/relationships/hyperlink" Target="https://drive.google.com/drive/folders/13EwXyFh0tkVQBdkxglhqhWVgp6qlzH9Q" TargetMode="External"/><Relationship Id="rId22" Type="http://schemas.openxmlformats.org/officeDocument/2006/relationships/hyperlink" Target="https://drive.google.com/file/d/1tld5IwmcXnwf2d62uQ7aHW8KiE06n8Ji/view?usp=drivesdk" TargetMode="External"/><Relationship Id="rId2207" Type="http://schemas.openxmlformats.org/officeDocument/2006/relationships/hyperlink" Target="https://drive.google.com/file/d/1RV5i-kPWfGHZIl8iURTRzt0IJ4rpw3Ml/view?usp=drivesdk" TargetMode="External"/><Relationship Id="rId21" Type="http://schemas.openxmlformats.org/officeDocument/2006/relationships/hyperlink" Target="https://drive.google.com/drive/folders/1SNyrkvcm6J1WScaKde9sFl7tIrxdCfmk" TargetMode="External"/><Relationship Id="rId2208" Type="http://schemas.openxmlformats.org/officeDocument/2006/relationships/hyperlink" Target="https://drive.google.com/file/d/1w0j6G9JG99wTcNDkUr4N8yyst31hx3sH/view?usp=drivesdk" TargetMode="External"/><Relationship Id="rId24" Type="http://schemas.openxmlformats.org/officeDocument/2006/relationships/hyperlink" Target="https://drive.google.com/drive/folders/1KatXaiG6rTyXZN68kZzGJJB1KGZjTuTE" TargetMode="External"/><Relationship Id="rId2209" Type="http://schemas.openxmlformats.org/officeDocument/2006/relationships/hyperlink" Target="https://drive.google.com/drive/folders/1qnbSglNOoPswMTAzDFGZG6RaTv1vEHIw" TargetMode="External"/><Relationship Id="rId23" Type="http://schemas.openxmlformats.org/officeDocument/2006/relationships/hyperlink" Target="https://drive.google.com/file/d/1tMh-x2bHA2Ues90wyOnDy-2KmXHolXMl/view?usp=drivesdk" TargetMode="External"/><Relationship Id="rId767" Type="http://schemas.openxmlformats.org/officeDocument/2006/relationships/hyperlink" Target="https://drive.google.com/drive/folders/1oNbNPPS98xyrXFmIDegwovQmN8uXVzo2" TargetMode="External"/><Relationship Id="rId766" Type="http://schemas.openxmlformats.org/officeDocument/2006/relationships/hyperlink" Target="https://drive.google.com/drive/folders/1CagwUGS_-n4tJgPiHeRKLE7zgZ6wt9Dl" TargetMode="External"/><Relationship Id="rId765" Type="http://schemas.openxmlformats.org/officeDocument/2006/relationships/hyperlink" Target="https://drive.google.com/file/d/1AtJnw4GQI60Tf9OA6-V8V--JN0zEz08X/view?usp=drivesdk" TargetMode="External"/><Relationship Id="rId764" Type="http://schemas.openxmlformats.org/officeDocument/2006/relationships/hyperlink" Target="https://drive.google.com/file/d/1lA3pnwBsA5GbOSkWQnV8WIsyEnVtaLgZ/view?usp=drive_link" TargetMode="External"/><Relationship Id="rId769" Type="http://schemas.openxmlformats.org/officeDocument/2006/relationships/hyperlink" Target="https://static.growthpalette.com/front/assets/hl2/img/search-contact-lens/image/data/item/PC/thumb/MIU0002-BNBN-4.jpg" TargetMode="External"/><Relationship Id="rId768" Type="http://schemas.openxmlformats.org/officeDocument/2006/relationships/hyperlink" Target="https://static.growthpalette.com/img/post/1f481477-6f91-4082-a1cd-586ba0d6a5ef/3f2c88ffb692cdc81c2ceaa2a9c3899e.jpg" TargetMode="External"/><Relationship Id="rId26" Type="http://schemas.openxmlformats.org/officeDocument/2006/relationships/hyperlink" Target="https://drive.google.com/file/d/1dpt59GaHcNNItwXHpaQ8qaG6xffkN-N5/view?usp=drive_link" TargetMode="External"/><Relationship Id="rId25" Type="http://schemas.openxmlformats.org/officeDocument/2006/relationships/hyperlink" Target="https://drive.google.com/drive/folders/1HDNvc8_s4N46ztj8vTRKKH3gjMnThyKM" TargetMode="External"/><Relationship Id="rId2680" Type="http://schemas.openxmlformats.org/officeDocument/2006/relationships/hyperlink" Target="https://drive.google.com/file/d/12k0SEQ3LV26pHK0LkoHYLoqlInjszeHl/view?usp=drivesdk" TargetMode="External"/><Relationship Id="rId28" Type="http://schemas.openxmlformats.org/officeDocument/2006/relationships/hyperlink" Target="https://drive.google.com/drive/folders/1Ss7iSJLp1INO2vGkGWGKnQEX1imH__az" TargetMode="External"/><Relationship Id="rId1350" Type="http://schemas.openxmlformats.org/officeDocument/2006/relationships/hyperlink" Target="https://drive.google.com/drive/folders/1IrEqYRu_UIXXQquuXDlqqGyCJpm8AoxK" TargetMode="External"/><Relationship Id="rId2681" Type="http://schemas.openxmlformats.org/officeDocument/2006/relationships/hyperlink" Target="https://drive.google.com/drive/folders/1b4-y3Eou4bJ_SSkGpeOgrmkF2Z2v-x6O" TargetMode="External"/><Relationship Id="rId27" Type="http://schemas.openxmlformats.org/officeDocument/2006/relationships/hyperlink" Target="https://drive.google.com/file/d/1lMJWMv71Djx0TfuFX6zmB0unufWq-2qM/view?usp=drivesdk" TargetMode="External"/><Relationship Id="rId1351" Type="http://schemas.openxmlformats.org/officeDocument/2006/relationships/hyperlink" Target="https://drive.google.com/drive/folders/182GM-vL1Rx2MxJuM7oUI_N1xwE75-qyp" TargetMode="External"/><Relationship Id="rId2682" Type="http://schemas.openxmlformats.org/officeDocument/2006/relationships/hyperlink" Target="https://drive.google.com/drive/folders/14FGplaOWf_9l-weezYReY44Rx1CAuatz" TargetMode="External"/><Relationship Id="rId763" Type="http://schemas.openxmlformats.org/officeDocument/2006/relationships/hyperlink" Target="https://static.growthpalette.com/front/assets/hl2/img/search-contact-lens/image/data/item/PC/thumb/MIU0002-PRSN-4.jpg" TargetMode="External"/><Relationship Id="rId1352" Type="http://schemas.openxmlformats.org/officeDocument/2006/relationships/hyperlink" Target="https://drive.google.com/open?id=195rPMUBGXgddPrhnZnjFNIiUTh-1mGuU&amp;usp=drive_copy" TargetMode="External"/><Relationship Id="rId2683" Type="http://schemas.openxmlformats.org/officeDocument/2006/relationships/hyperlink" Target="https://drive.google.com/file/d/1JP40CosbdbMs3001q9EtkaEixT7h0rnd/view?usp=drivesdk" TargetMode="External"/><Relationship Id="rId29" Type="http://schemas.openxmlformats.org/officeDocument/2006/relationships/hyperlink" Target="https://drive.google.com/drive/folders/1HM1FwaqKwAXEuZNmCXe_62UaRQ7ATFgQ" TargetMode="External"/><Relationship Id="rId762" Type="http://schemas.openxmlformats.org/officeDocument/2006/relationships/hyperlink" Target="https://static.growthpalette.com/img/post/14f2939b-52f7-4770-9613-d8edad070865/0aab59b299afc4c91961a82f3213b7ef.jpg" TargetMode="External"/><Relationship Id="rId1353" Type="http://schemas.openxmlformats.org/officeDocument/2006/relationships/hyperlink" Target="https://drive.google.com/file/d/1aJJ3CjYDvWCd_3Sz7s4R_nX2Cod5Hp-i/view?usp=drivesdk" TargetMode="External"/><Relationship Id="rId2200" Type="http://schemas.openxmlformats.org/officeDocument/2006/relationships/hyperlink" Target="https://drive.google.com/file/d/17SAvN6mBnYAgAuV5UiseUa3065NbLp3k/view?usp=drivesdk" TargetMode="External"/><Relationship Id="rId2684" Type="http://schemas.openxmlformats.org/officeDocument/2006/relationships/hyperlink" Target="https://drive.google.com/file/d/1_39vZVWf8EgSwoo7Kj3hDzrXYoSM-Di0/view?usp=drivesdk" TargetMode="External"/><Relationship Id="rId761" Type="http://schemas.openxmlformats.org/officeDocument/2006/relationships/hyperlink" Target="https://drive.google.com/drive/folders/1VDxpTEgIMta9h4blePmQDoDS2h8_szts" TargetMode="External"/><Relationship Id="rId1354" Type="http://schemas.openxmlformats.org/officeDocument/2006/relationships/hyperlink" Target="https://drive.google.com/drive/folders/1hC40NmiIT1IOFlv4sPQfGefK4bPEMF3t" TargetMode="External"/><Relationship Id="rId2201" Type="http://schemas.openxmlformats.org/officeDocument/2006/relationships/hyperlink" Target="https://drive.google.com/drive/folders/10dtXZS_kQJQHM-fd_EJw29IsxkVlCOob" TargetMode="External"/><Relationship Id="rId2685" Type="http://schemas.openxmlformats.org/officeDocument/2006/relationships/hyperlink" Target="https://drive.google.com/drive/folders/1ReyB8nvKa1AXKkuh6368YYMjDFVpyOqd" TargetMode="External"/><Relationship Id="rId760" Type="http://schemas.openxmlformats.org/officeDocument/2006/relationships/hyperlink" Target="https://drive.google.com/drive/folders/1sioG5_124a5IkF7h6wi9fOovW7HTqWw7" TargetMode="External"/><Relationship Id="rId1355" Type="http://schemas.openxmlformats.org/officeDocument/2006/relationships/hyperlink" Target="https://drive.google.com/drive/folders/1CFe0g68QZ9OgcYIAfYWm3CGyLGnEBO3D" TargetMode="External"/><Relationship Id="rId2202" Type="http://schemas.openxmlformats.org/officeDocument/2006/relationships/hyperlink" Target="https://drive.google.com/drive/folders/1lBsNDC8JJSksSi8lJTy7mreBWTNxf7xc" TargetMode="External"/><Relationship Id="rId2686" Type="http://schemas.openxmlformats.org/officeDocument/2006/relationships/hyperlink" Target="https://drive.google.com/drive/folders/1jx9rZyentblLgk7jNag-j851KGj4GDw5" TargetMode="External"/><Relationship Id="rId1345" Type="http://schemas.openxmlformats.org/officeDocument/2006/relationships/hyperlink" Target="https://drive.google.com/file/d/10RZUXTbbUh_osG6YXKNo2_jr0Ix7y8dm/view?usp=drivesdk" TargetMode="External"/><Relationship Id="rId2676" Type="http://schemas.openxmlformats.org/officeDocument/2006/relationships/hyperlink" Target="https://drive.google.com/file/d/1s2e0XzqQdCltkOckPo-egVt6jTwFt5lS/view?usp=drivesdk" TargetMode="External"/><Relationship Id="rId1346" Type="http://schemas.openxmlformats.org/officeDocument/2006/relationships/hyperlink" Target="https://drive.google.com/drive/folders/1BBJL67NSiS8eRDerSysy1_Mb_vo1wVOD" TargetMode="External"/><Relationship Id="rId2677" Type="http://schemas.openxmlformats.org/officeDocument/2006/relationships/hyperlink" Target="https://drive.google.com/drive/folders/15-B6Yi4zUIy5EyGTMuVED0kLEEb9euFs" TargetMode="External"/><Relationship Id="rId1347" Type="http://schemas.openxmlformats.org/officeDocument/2006/relationships/hyperlink" Target="https://drive.google.com/drive/folders/1UMV_10TZbCxIp50wjuOXvZWUL4iOLA5L" TargetMode="External"/><Relationship Id="rId2678" Type="http://schemas.openxmlformats.org/officeDocument/2006/relationships/hyperlink" Target="https://drive.google.com/drive/folders/1I20OoiuxmTh3Fx8CzUf-lqSl1aLO86Iz" TargetMode="External"/><Relationship Id="rId1348" Type="http://schemas.openxmlformats.org/officeDocument/2006/relationships/hyperlink" Target="https://drive.google.com/open?id=1o-yUtTmYRrXel5YCiRDg-Qp5yDPPlpUV&amp;usp=drive_copy" TargetMode="External"/><Relationship Id="rId2679" Type="http://schemas.openxmlformats.org/officeDocument/2006/relationships/hyperlink" Target="https://drive.google.com/file/d/1uFsJUA3v_0_J5rIr8Mml2xPjz-ZjkZlB/view?usp=drivesdk" TargetMode="External"/><Relationship Id="rId11" Type="http://schemas.openxmlformats.org/officeDocument/2006/relationships/hyperlink" Target="https://drive.google.com/file/d/1OPMSDq-lr9lcsti_hXR5x001oBN0yow_/view?usp=drivesdk" TargetMode="External"/><Relationship Id="rId1349" Type="http://schemas.openxmlformats.org/officeDocument/2006/relationships/hyperlink" Target="https://drive.google.com/file/d/1x81snZRwJpS-Db25HFHqqZfFFzBjPNyO/view?usp=drivesdk" TargetMode="External"/><Relationship Id="rId10" Type="http://schemas.openxmlformats.org/officeDocument/2006/relationships/hyperlink" Target="https://drive.google.com/file/d/1RbX4XOX4tu3Oef5vpQ8fuZIN_8hbZZse/view?usp=drive_link" TargetMode="External"/><Relationship Id="rId13" Type="http://schemas.openxmlformats.org/officeDocument/2006/relationships/hyperlink" Target="https://drive.google.com/drive/folders/1rMzXn15DPQxhjFUfWA5sL7QgQpsajXqE" TargetMode="External"/><Relationship Id="rId12" Type="http://schemas.openxmlformats.org/officeDocument/2006/relationships/hyperlink" Target="https://drive.google.com/drive/folders/1prLvOWLv8SUY7aG55OHNW4f8lJwSqT1v" TargetMode="External"/><Relationship Id="rId756" Type="http://schemas.openxmlformats.org/officeDocument/2006/relationships/hyperlink" Target="https://static.growthpalette.com/img/post/b2a71752-dc42-480c-9b7b-6045be22b6d4/b05bd248daa9c9ab46f803cf4468431b.jpg" TargetMode="External"/><Relationship Id="rId755" Type="http://schemas.openxmlformats.org/officeDocument/2006/relationships/hyperlink" Target="https://drive.google.com/drive/folders/15vD7bI148SmXXADLp4v-wlQc1pL68Iid" TargetMode="External"/><Relationship Id="rId754" Type="http://schemas.openxmlformats.org/officeDocument/2006/relationships/hyperlink" Target="https://drive.google.com/drive/folders/1GJ1HCtDnfiaZTPVyVdOciQika8Ym10ub" TargetMode="External"/><Relationship Id="rId753" Type="http://schemas.openxmlformats.org/officeDocument/2006/relationships/hyperlink" Target="https://drive.google.com/file/d/1vy-q2NKuBZoM3YjFZfJBP81ra6SxSHlN/view?usp=drivesdk" TargetMode="External"/><Relationship Id="rId759" Type="http://schemas.openxmlformats.org/officeDocument/2006/relationships/hyperlink" Target="https://drive.google.com/file/d/1ZbQlzVccLg3nJL-Kpc-5_L47YUkinq-u/view?usp=drivesdk" TargetMode="External"/><Relationship Id="rId758" Type="http://schemas.openxmlformats.org/officeDocument/2006/relationships/hyperlink" Target="https://drive.google.com/file/d/1C6LC_YshEbzMPT3SjIQeDqgAdV4efvAF/view?usp=drive_link" TargetMode="External"/><Relationship Id="rId757" Type="http://schemas.openxmlformats.org/officeDocument/2006/relationships/hyperlink" Target="https://static.growthpalette.com/img/post/b42b9b41-d5b4-422f-a5e5-928b5cbbd812/c733030b2e2312242720f63fdd5df2d0.jpg" TargetMode="External"/><Relationship Id="rId15" Type="http://schemas.openxmlformats.org/officeDocument/2006/relationships/hyperlink" Target="https://drive.google.com/file/d/1HzQb_j2fMXTLPgohbm6J1EyPjkzkbtPl/view?usp=drivesdk" TargetMode="External"/><Relationship Id="rId14" Type="http://schemas.openxmlformats.org/officeDocument/2006/relationships/hyperlink" Target="https://drive.google.com/file/d/1U37lzNcU93cmlXxdC7fV-aij-cKNzsay/view?usp=drive_link" TargetMode="External"/><Relationship Id="rId17" Type="http://schemas.openxmlformats.org/officeDocument/2006/relationships/hyperlink" Target="https://drive.google.com/drive/folders/15UZlcpdpRbsRn98gQpK9_IEc-eqB8UxQ" TargetMode="External"/><Relationship Id="rId2670" Type="http://schemas.openxmlformats.org/officeDocument/2006/relationships/hyperlink" Target="https://drive.google.com/drive/folders/1UsXC0QhourvBKItd4dqYrP_EiV6xQjEc" TargetMode="External"/><Relationship Id="rId16" Type="http://schemas.openxmlformats.org/officeDocument/2006/relationships/hyperlink" Target="https://drive.google.com/drive/folders/1xNotmxAXTR_yB6ZO272uqBRYUF89B_P7" TargetMode="External"/><Relationship Id="rId1340" Type="http://schemas.openxmlformats.org/officeDocument/2006/relationships/hyperlink" Target="https://drive.google.com/open?id=1Vq_hOc31FUcSpy4eONBw6nGyx8oacAzz&amp;usp=drive_copy" TargetMode="External"/><Relationship Id="rId2671" Type="http://schemas.openxmlformats.org/officeDocument/2006/relationships/hyperlink" Target="https://drive.google.com/file/d/1_kyMOEJUOhowaSKGrPLGSmRQkLBxDMFL/view?usp=drivesdk" TargetMode="External"/><Relationship Id="rId19" Type="http://schemas.openxmlformats.org/officeDocument/2006/relationships/hyperlink" Target="https://drive.google.com/file/d/1egmx8Hm6hbhWcw-9JqNheE4CcPFx6yD-/view?usp=drivesdk" TargetMode="External"/><Relationship Id="rId752" Type="http://schemas.openxmlformats.org/officeDocument/2006/relationships/hyperlink" Target="https://drive.google.com/file/d/1WvqCVZxlrKkChycWhvJHbEm9D1-fRSpS/view?usp=drive_link" TargetMode="External"/><Relationship Id="rId1341" Type="http://schemas.openxmlformats.org/officeDocument/2006/relationships/hyperlink" Target="https://drive.google.com/file/d/1wHMzzMYdySDXgThl04XkoC1LSd5TXEU2/view?usp=drivesdk" TargetMode="External"/><Relationship Id="rId2672" Type="http://schemas.openxmlformats.org/officeDocument/2006/relationships/hyperlink" Target="https://drive.google.com/file/d/14ivZS9cUHDB6SdzCJKVKFYw3_jTOm11A/view?usp=drivesdk" TargetMode="External"/><Relationship Id="rId18" Type="http://schemas.openxmlformats.org/officeDocument/2006/relationships/hyperlink" Target="https://drive.google.com/file/d/1uG3ruxGkxBhHegyJmmv9eZrl-OkvdMu1/view?usp=drive_link" TargetMode="External"/><Relationship Id="rId751" Type="http://schemas.openxmlformats.org/officeDocument/2006/relationships/hyperlink" Target="https://static.growthpalette.com/front/assets/hl2/img/search-contact-lens/image/data/item/PC/thumb/MIU0001-PSGL-4.jpg" TargetMode="External"/><Relationship Id="rId1342" Type="http://schemas.openxmlformats.org/officeDocument/2006/relationships/hyperlink" Target="https://drive.google.com/drive/folders/1mYZ1XcpnmjwSAlLEjObiqRLZX7bp7jir" TargetMode="External"/><Relationship Id="rId2673" Type="http://schemas.openxmlformats.org/officeDocument/2006/relationships/hyperlink" Target="https://drive.google.com/drive/folders/1MiW1kTbLUKenCiuoLQ0iCXGQkXT8TNT3" TargetMode="External"/><Relationship Id="rId750" Type="http://schemas.openxmlformats.org/officeDocument/2006/relationships/hyperlink" Target="https://static.growthpalette.com/img/post/45201c60-ac46-4255-9bb4-befdb7054a05/efd3cff8b52ccf67b648e7355e89f929.jpg" TargetMode="External"/><Relationship Id="rId1343" Type="http://schemas.openxmlformats.org/officeDocument/2006/relationships/hyperlink" Target="https://drive.google.com/drive/folders/1QGDaP2Cn_NlljO_C1eAGLpkT_7r6rdYZ" TargetMode="External"/><Relationship Id="rId2674" Type="http://schemas.openxmlformats.org/officeDocument/2006/relationships/hyperlink" Target="https://drive.google.com/drive/folders/1A-fzTggEEJZFYScR9Vh0ZsYEDtI1aDqU" TargetMode="External"/><Relationship Id="rId1344" Type="http://schemas.openxmlformats.org/officeDocument/2006/relationships/hyperlink" Target="https://drive.google.com/open?id=1y9Gue-6ognP9zew24tyCJfeqRikJpDug&amp;usp=drive_copy" TargetMode="External"/><Relationship Id="rId2675" Type="http://schemas.openxmlformats.org/officeDocument/2006/relationships/hyperlink" Target="https://drive.google.com/file/d/1x6rBL-y4p1lFteiAQ40NH2t55ol6oVGs/view?usp=drivesdk" TargetMode="External"/><Relationship Id="rId84" Type="http://schemas.openxmlformats.org/officeDocument/2006/relationships/hyperlink" Target="https://drive.google.com/file/d/1tzTulNHXMiDMazR-m_PqTiRRxIc5nH18/view?usp=drivesdk" TargetMode="External"/><Relationship Id="rId1774" Type="http://schemas.openxmlformats.org/officeDocument/2006/relationships/hyperlink" Target="https://drive.google.com/drive/folders/1Xe-BDq7LE_CJk5HiPPdahhsRgcsKHc6_" TargetMode="External"/><Relationship Id="rId2621" Type="http://schemas.openxmlformats.org/officeDocument/2006/relationships/hyperlink" Target="https://drive.google.com/drive/folders/15DUpMc82Q6_Ab55IEe1_Ewo7TCZ_Ir6-" TargetMode="External"/><Relationship Id="rId83" Type="http://schemas.openxmlformats.org/officeDocument/2006/relationships/hyperlink" Target="https://drive.google.com/drive/folders/1WYbwpzcHbawRi7j3iJkzZ46FhjWfGLMM" TargetMode="External"/><Relationship Id="rId1775" Type="http://schemas.openxmlformats.org/officeDocument/2006/relationships/hyperlink" Target="https://drive.google.com/file/d/10vihMs5DebmPdyPvQk9LRWzUEXdGm2ck/view?usp=drivesdk" TargetMode="External"/><Relationship Id="rId2622" Type="http://schemas.openxmlformats.org/officeDocument/2006/relationships/hyperlink" Target="https://drive.google.com/drive/folders/15wGcmzyVi_11kUaDwD_pPhOwM2-VRuCp" TargetMode="External"/><Relationship Id="rId86" Type="http://schemas.openxmlformats.org/officeDocument/2006/relationships/hyperlink" Target="https://drive.google.com/drive/folders/1VNOU1ZG-h-M0HWy1_iEXGBMDMYVwl0U1" TargetMode="External"/><Relationship Id="rId1776" Type="http://schemas.openxmlformats.org/officeDocument/2006/relationships/hyperlink" Target="https://drive.google.com/file/d/1XrYPXRfH16GA8yjMrCwbnmtUpLCRTB5T/view?usp=drivesdk" TargetMode="External"/><Relationship Id="rId2623" Type="http://schemas.openxmlformats.org/officeDocument/2006/relationships/hyperlink" Target="https://drive.google.com/file/d/1UkaCm8U1-IEgoHcXFkl7JirbQLkaCzgP/view?usp=drivesdk" TargetMode="External"/><Relationship Id="rId85" Type="http://schemas.openxmlformats.org/officeDocument/2006/relationships/hyperlink" Target="https://drive.google.com/file/d/12-uNI5iQaFMD1rClXX8wiS0B3dzRBSIy/view?usp=drivesdk" TargetMode="External"/><Relationship Id="rId1777" Type="http://schemas.openxmlformats.org/officeDocument/2006/relationships/hyperlink" Target="https://drive.google.com/drive/folders/1g0Y-u8SrapNpFdhfmT_ascQuj3Cv9rGu" TargetMode="External"/><Relationship Id="rId2624" Type="http://schemas.openxmlformats.org/officeDocument/2006/relationships/hyperlink" Target="https://drive.google.com/file/d/1kPNlX3shlT1nPgsmGHvfCA5t-0DgooUE/view?usp=drivesdk" TargetMode="External"/><Relationship Id="rId88" Type="http://schemas.openxmlformats.org/officeDocument/2006/relationships/hyperlink" Target="https://drive.google.com/file/d/1FsI7csXMvSxJQJyrE_K2gOZclVXz6rou/view?usp=drivesdk" TargetMode="External"/><Relationship Id="rId1778" Type="http://schemas.openxmlformats.org/officeDocument/2006/relationships/hyperlink" Target="https://drive.google.com/drive/folders/1irNmgzJohl726yZ7ebiKQRfygz_-9Fjp" TargetMode="External"/><Relationship Id="rId2625" Type="http://schemas.openxmlformats.org/officeDocument/2006/relationships/hyperlink" Target="https://drive.google.com/drive/folders/1kmXaI_6EcVvPEwB7MatpEv0X5SR5NXCj" TargetMode="External"/><Relationship Id="rId87" Type="http://schemas.openxmlformats.org/officeDocument/2006/relationships/hyperlink" Target="https://drive.google.com/drive/folders/1InfNtEEgITwwQYTiUqDBQ71l7vmVSwtX" TargetMode="External"/><Relationship Id="rId1779" Type="http://schemas.openxmlformats.org/officeDocument/2006/relationships/hyperlink" Target="https://drive.google.com/file/d/17H7sukifkiBuxWZQ6P1shTZJMsMd-FEw/view?usp=drivesdk" TargetMode="External"/><Relationship Id="rId2626" Type="http://schemas.openxmlformats.org/officeDocument/2006/relationships/hyperlink" Target="https://drive.google.com/drive/folders/1rMGuru-IMRHOqlTKpaixU6iBjhSZZqah" TargetMode="External"/><Relationship Id="rId2627" Type="http://schemas.openxmlformats.org/officeDocument/2006/relationships/hyperlink" Target="https://drive.google.com/file/d/114SBmNmOU0jaYU1nmNxTwEnb-S-c9pHs/view?usp=drivesdk" TargetMode="External"/><Relationship Id="rId89" Type="http://schemas.openxmlformats.org/officeDocument/2006/relationships/hyperlink" Target="https://drive.google.com/file/d/1KDHeFYuMHJ8JAMOWmE53RhAneYNLGfwJ/view?usp=drivesdk" TargetMode="External"/><Relationship Id="rId2628" Type="http://schemas.openxmlformats.org/officeDocument/2006/relationships/hyperlink" Target="https://drive.google.com/file/d/1Ck-aUBQv-3uUlBKBtaHTDEjfS35-Ga7c/view?usp=drivesdk" TargetMode="External"/><Relationship Id="rId709" Type="http://schemas.openxmlformats.org/officeDocument/2006/relationships/hyperlink" Target="https://drive.google.com/file/d/1HPI_gXVUh50yQVKRjj-5SvHw7aFmn3dD/view?usp=drive_link" TargetMode="External"/><Relationship Id="rId2629" Type="http://schemas.openxmlformats.org/officeDocument/2006/relationships/hyperlink" Target="https://drive.google.com/drive/folders/1_9tLt2f8MN7dao4eIci1un3TINhz07Nf" TargetMode="External"/><Relationship Id="rId708" Type="http://schemas.openxmlformats.org/officeDocument/2006/relationships/hyperlink" Target="https://static.growthpalette.com/img/post/f51b71c1-de93-47a2-b216-21c3b241b1cb/300da49215317d84d1593a844351392f.jpg" TargetMode="External"/><Relationship Id="rId707" Type="http://schemas.openxmlformats.org/officeDocument/2006/relationships/hyperlink" Target="https://static.growthpalette.com/img/post/421080ab-e1b9-4e5b-9790-6efbb35beafa/339b2e34dd4ff37cbd38ca88781145df.jpg" TargetMode="External"/><Relationship Id="rId706" Type="http://schemas.openxmlformats.org/officeDocument/2006/relationships/hyperlink" Target="https://drive.google.com/drive/folders/1YZfMvS7Edkych7YIRO56HVk17bFUIZiQ" TargetMode="External"/><Relationship Id="rId80" Type="http://schemas.openxmlformats.org/officeDocument/2006/relationships/hyperlink" Target="https://drive.google.com/file/d/1QPHDLL9ui6f3_2GcXoi7P35znQ_l9HOj/view?usp=drivesdk" TargetMode="External"/><Relationship Id="rId82" Type="http://schemas.openxmlformats.org/officeDocument/2006/relationships/hyperlink" Target="https://drive.google.com/drive/folders/1bQhv5ZVw3c525ha7BAldT73u1F-2MQU9" TargetMode="External"/><Relationship Id="rId81" Type="http://schemas.openxmlformats.org/officeDocument/2006/relationships/hyperlink" Target="https://drive.google.com/file/d/1UjRS0w9gE9R5LPLCB6mmfkr6Ll5LOzBX/view?usp=drivesdk" TargetMode="External"/><Relationship Id="rId701" Type="http://schemas.openxmlformats.org/officeDocument/2006/relationships/hyperlink" Target="https://static.growthpalette.com/img/post/6a374af3-2ac8-4a40-b9dc-21ac8fe41890/0c643b031f9eb856b80f003aea0e6092.jpg" TargetMode="External"/><Relationship Id="rId700" Type="http://schemas.openxmlformats.org/officeDocument/2006/relationships/hyperlink" Target="https://drive.google.com/drive/folders/1Shgnnq_jSgWBYoy_cKA1qXfzgNJ0DXJl" TargetMode="External"/><Relationship Id="rId705" Type="http://schemas.openxmlformats.org/officeDocument/2006/relationships/hyperlink" Target="https://drive.google.com/drive/folders/1uYlznYZK7ZKVgwnHjiC42yVAlXDLfjy9" TargetMode="External"/><Relationship Id="rId704" Type="http://schemas.openxmlformats.org/officeDocument/2006/relationships/hyperlink" Target="https://drive.google.com/file/d/1VVXuKJHcTsAXVbp6NgXSCcJzPSapfzOy/view?usp=drivesdk" TargetMode="External"/><Relationship Id="rId703" Type="http://schemas.openxmlformats.org/officeDocument/2006/relationships/hyperlink" Target="https://drive.google.com/file/d/1J39QXEWxrhK15hUrrhOMN3pY0BA4kbtB/view?usp=drive_link" TargetMode="External"/><Relationship Id="rId702" Type="http://schemas.openxmlformats.org/officeDocument/2006/relationships/hyperlink" Target="https://static.growthpalette.com/img/post/6416c56c-0155-4270-8362-5e6dee6d714c/c7f3d2c34d5efa284dfba82155004212.jpg" TargetMode="External"/><Relationship Id="rId1770" Type="http://schemas.openxmlformats.org/officeDocument/2006/relationships/hyperlink" Target="https://drive.google.com/drive/folders/1t1Vj4TWe2bxGj5NHZejy-wjk986UUrUQ" TargetMode="External"/><Relationship Id="rId1771" Type="http://schemas.openxmlformats.org/officeDocument/2006/relationships/hyperlink" Target="https://drive.google.com/file/d/1zlKCHmtwSyIDZ0iZOcH9Z9qOgV-Gv6sU/view?usp=drivesdk" TargetMode="External"/><Relationship Id="rId1772" Type="http://schemas.openxmlformats.org/officeDocument/2006/relationships/hyperlink" Target="https://drive.google.com/file/d/16qOuivBhoJjq0dOF45jYJMJSM2wQ4341/view?usp=drivesdk" TargetMode="External"/><Relationship Id="rId1773" Type="http://schemas.openxmlformats.org/officeDocument/2006/relationships/hyperlink" Target="https://drive.google.com/drive/folders/10crW5zFvWOO_HtTORExvSevbXCMNjwuL" TargetMode="External"/><Relationship Id="rId2620" Type="http://schemas.openxmlformats.org/officeDocument/2006/relationships/hyperlink" Target="https://drive.google.com/file/d/1ESdhWaYiaQxzlMLmYAfP6Q86m6RF1h3H/view?usp=drivesdk" TargetMode="External"/><Relationship Id="rId73" Type="http://schemas.openxmlformats.org/officeDocument/2006/relationships/hyperlink" Target="https://drive.google.com/file/d/1q3NbJuwfUYU2z5odax5fx0TZ7FwbIUDI/view?usp=drivesdk" TargetMode="External"/><Relationship Id="rId1763" Type="http://schemas.openxmlformats.org/officeDocument/2006/relationships/hyperlink" Target="https://drive.google.com/file/d/18tKf52QPiHt2WX4rBNXSxsWCRKmeqpIm/view?usp=drivesdk" TargetMode="External"/><Relationship Id="rId2610" Type="http://schemas.openxmlformats.org/officeDocument/2006/relationships/hyperlink" Target="https://drive.google.com/drive/folders/1Z8CEtCUkvbgKw0OeYLdzgZsqYuQH7YWA" TargetMode="External"/><Relationship Id="rId72" Type="http://schemas.openxmlformats.org/officeDocument/2006/relationships/hyperlink" Target="https://drive.google.com/file/d/10CR2DQUu697ykufDulxBKbkOprfCKQg5/view?usp=drivesdk" TargetMode="External"/><Relationship Id="rId1764" Type="http://schemas.openxmlformats.org/officeDocument/2006/relationships/hyperlink" Target="https://drive.google.com/file/d/1DSVYd2qvZzMG4TQ_d93bzwSkbiIagOTP/view?usp=drivesdk" TargetMode="External"/><Relationship Id="rId2611" Type="http://schemas.openxmlformats.org/officeDocument/2006/relationships/hyperlink" Target="https://drive.google.com/file/d/1UVMA30r_rdJxN58JHq-ruu6upA-Feanl/view?usp=drivesdk" TargetMode="External"/><Relationship Id="rId75" Type="http://schemas.openxmlformats.org/officeDocument/2006/relationships/hyperlink" Target="https://drive.google.com/drive/folders/1y6XHfkMrBeh_aHjlNoLdObbcjbqQTT1R" TargetMode="External"/><Relationship Id="rId1765" Type="http://schemas.openxmlformats.org/officeDocument/2006/relationships/hyperlink" Target="https://drive.google.com/drive/folders/1HpPGB2OC1QzLZLAX4bf7WRKkevgHjRr7" TargetMode="External"/><Relationship Id="rId2612" Type="http://schemas.openxmlformats.org/officeDocument/2006/relationships/hyperlink" Target="https://drive.google.com/file/d/1hCvacC3zFLGHUaPfQaEAEexb06miYYXH/view?usp=drivesdk" TargetMode="External"/><Relationship Id="rId74" Type="http://schemas.openxmlformats.org/officeDocument/2006/relationships/hyperlink" Target="https://drive.google.com/drive/folders/1K8QbjudnvXTJ43yIYBiJSGPRLr8SdxOV" TargetMode="External"/><Relationship Id="rId1766" Type="http://schemas.openxmlformats.org/officeDocument/2006/relationships/hyperlink" Target="https://drive.google.com/drive/folders/1I3nPaQ64QyGz09TW_p7Kxy6QPIFXw8RQ" TargetMode="External"/><Relationship Id="rId2613" Type="http://schemas.openxmlformats.org/officeDocument/2006/relationships/hyperlink" Target="https://drive.google.com/drive/folders/1uYHWLlxlF8PCaONAk6rvFhGGhZcXHrxy" TargetMode="External"/><Relationship Id="rId77" Type="http://schemas.openxmlformats.org/officeDocument/2006/relationships/hyperlink" Target="https://drive.google.com/file/d/14d1CQ2-vKPeGZfI9JuSTap9Mlq2YhiBl/view?usp=drivesdk" TargetMode="External"/><Relationship Id="rId1767" Type="http://schemas.openxmlformats.org/officeDocument/2006/relationships/hyperlink" Target="https://drive.google.com/file/d/1gb2RaeWHEnLPIaU_03L2QiGk6WZ1BWG1/view?usp=drivesdk" TargetMode="External"/><Relationship Id="rId2614" Type="http://schemas.openxmlformats.org/officeDocument/2006/relationships/hyperlink" Target="https://drive.google.com/drive/folders/13BEtXzXhnzVQ8_5xJ7xqniojW7L_ZuJx" TargetMode="External"/><Relationship Id="rId76" Type="http://schemas.openxmlformats.org/officeDocument/2006/relationships/hyperlink" Target="https://drive.google.com/file/d/1EgUd9cpZSWa1CmbMSG3wOT_3qBee8Vxo/view?usp=drivesdk" TargetMode="External"/><Relationship Id="rId1768" Type="http://schemas.openxmlformats.org/officeDocument/2006/relationships/hyperlink" Target="https://drive.google.com/file/d/1tD_fnIzk105Aq07ckrR-8Eh7wRzy0Kqr/view?usp=drivesdk" TargetMode="External"/><Relationship Id="rId2615" Type="http://schemas.openxmlformats.org/officeDocument/2006/relationships/hyperlink" Target="https://drive.google.com/file/d/1O12OzSDF39_46eCF6slF-oOx_SNetKGm/view?usp=drivesdk" TargetMode="External"/><Relationship Id="rId79" Type="http://schemas.openxmlformats.org/officeDocument/2006/relationships/hyperlink" Target="https://drive.google.com/drive/folders/1EfTKtKZ4lbb-c5_yvB6nn6BPI9AhEyqM" TargetMode="External"/><Relationship Id="rId1769" Type="http://schemas.openxmlformats.org/officeDocument/2006/relationships/hyperlink" Target="https://drive.google.com/drive/folders/1j3VUF_II5CKaFxWOf7hmB6tHl1Es9sfp" TargetMode="External"/><Relationship Id="rId2616" Type="http://schemas.openxmlformats.org/officeDocument/2006/relationships/hyperlink" Target="https://drive.google.com/file/d/1MoIzSIGJSbkNo9jGYWYyZOw37LeHCcnW/view?usp=drivesdk" TargetMode="External"/><Relationship Id="rId78" Type="http://schemas.openxmlformats.org/officeDocument/2006/relationships/hyperlink" Target="https://drive.google.com/drive/folders/1ZchOUSnheUFHrdHH44wvqzh3n7tTz08z" TargetMode="External"/><Relationship Id="rId2617" Type="http://schemas.openxmlformats.org/officeDocument/2006/relationships/hyperlink" Target="https://drive.google.com/drive/folders/17NVhy3t4YwSVVRzkYdfjqGRy3lJ7b70J" TargetMode="External"/><Relationship Id="rId2618" Type="http://schemas.openxmlformats.org/officeDocument/2006/relationships/hyperlink" Target="https://drive.google.com/drive/folders/1BijmbEla4DRCtRKY9gSoM2RKbx4Flzxk" TargetMode="External"/><Relationship Id="rId2619" Type="http://schemas.openxmlformats.org/officeDocument/2006/relationships/hyperlink" Target="https://drive.google.com/file/d/1bozrjdV1KwtlO9-HYlFHPMSItBQTkpIf/view?usp=drivesdk" TargetMode="External"/><Relationship Id="rId71" Type="http://schemas.openxmlformats.org/officeDocument/2006/relationships/hyperlink" Target="https://drive.google.com/drive/folders/1nKkIoFYWkv3EqhU7JRHvih_s5caY-X5U?usp=drive_link" TargetMode="External"/><Relationship Id="rId70" Type="http://schemas.openxmlformats.org/officeDocument/2006/relationships/hyperlink" Target="https://drive.google.com/drive/folders/1UQaPyAGYkoWjmvf21SyLJRix51drydOa?usp=drive_link" TargetMode="External"/><Relationship Id="rId1760" Type="http://schemas.openxmlformats.org/officeDocument/2006/relationships/hyperlink" Target="https://drive.google.com/file/d/1B-_70SVpe3J0JkyeKWQUK9jizO1d7pst/view?usp=drivesdk" TargetMode="External"/><Relationship Id="rId1761" Type="http://schemas.openxmlformats.org/officeDocument/2006/relationships/hyperlink" Target="https://drive.google.com/drive/folders/15S2Bs_88bp6yvGBJFlb711_CRzBHaRZO" TargetMode="External"/><Relationship Id="rId1762" Type="http://schemas.openxmlformats.org/officeDocument/2006/relationships/hyperlink" Target="https://drive.google.com/drive/folders/1YfUAORdiWZ4lIqIxa3AmIXAw7U52pPwp" TargetMode="External"/><Relationship Id="rId62" Type="http://schemas.openxmlformats.org/officeDocument/2006/relationships/hyperlink" Target="https://drive.google.com/file/d/1cLupFMcMxm5enaEXfpJJOp6HlrjiEG7u/view?usp=drivesdk" TargetMode="External"/><Relationship Id="rId1312" Type="http://schemas.openxmlformats.org/officeDocument/2006/relationships/hyperlink" Target="https://drive.google.com/file/d/1u5QOs5izGpIAsjpOFygY_VrjW3-uMKPG/view?usp=drive_link" TargetMode="External"/><Relationship Id="rId1796" Type="http://schemas.openxmlformats.org/officeDocument/2006/relationships/hyperlink" Target="https://drive.google.com/file/d/18qDCGWTXzY5_K9cdvuNw2PqFvJxizbYC/view?usp=drivesdk" TargetMode="External"/><Relationship Id="rId2643" Type="http://schemas.openxmlformats.org/officeDocument/2006/relationships/hyperlink" Target="https://drive.google.com/file/d/1YzDfi7f6o_JdayzZ6i6KFynMkfot4Obe/view?usp=drivesdk" TargetMode="External"/><Relationship Id="rId61" Type="http://schemas.openxmlformats.org/officeDocument/2006/relationships/hyperlink" Target="https://drive.google.com/file/d/1AhDvzWZGFgy-Vcay9jsYVKkafKGcE4F7/view?usp=drivesdk" TargetMode="External"/><Relationship Id="rId1313" Type="http://schemas.openxmlformats.org/officeDocument/2006/relationships/hyperlink" Target="https://drive.google.com/file/d/1zIg-2UaRn3IG3ypdR_vQiiMPmILdb9aC/view?usp=drivesdk" TargetMode="External"/><Relationship Id="rId1797" Type="http://schemas.openxmlformats.org/officeDocument/2006/relationships/hyperlink" Target="https://drive.google.com/drive/folders/1h5zJbVWjubEwCDigS9YVuPtY8zEhhsxr" TargetMode="External"/><Relationship Id="rId2644" Type="http://schemas.openxmlformats.org/officeDocument/2006/relationships/hyperlink" Target="https://drive.google.com/file/d/1aBIfwQfPJW5x9IC6PtZl7hAU2tUxQBX4/view?usp=drivesdk" TargetMode="External"/><Relationship Id="rId64" Type="http://schemas.openxmlformats.org/officeDocument/2006/relationships/hyperlink" Target="https://drive.google.com/drive/folders/1aKm_0NLIaVlNXylwsFkfL6wegDyVPXfn" TargetMode="External"/><Relationship Id="rId1314" Type="http://schemas.openxmlformats.org/officeDocument/2006/relationships/hyperlink" Target="https://drive.google.com/drive/folders/1wEdxeguQXBQMH7ljwjbyP-ApELDtHA6V" TargetMode="External"/><Relationship Id="rId1798" Type="http://schemas.openxmlformats.org/officeDocument/2006/relationships/hyperlink" Target="https://drive.google.com/drive/folders/1cQA2dSo6Y3DyOvmBQKjv2IAJyijf6VLk" TargetMode="External"/><Relationship Id="rId2645" Type="http://schemas.openxmlformats.org/officeDocument/2006/relationships/hyperlink" Target="https://drive.google.com/drive/folders/1r4jBVdsEftKC6heZAPuWG77lz-ZtYqch" TargetMode="External"/><Relationship Id="rId63" Type="http://schemas.openxmlformats.org/officeDocument/2006/relationships/hyperlink" Target="https://drive.google.com/drive/folders/1g6q9pVKoXwYIiJ9ncXL4yNDhBOV38xXL" TargetMode="External"/><Relationship Id="rId1315" Type="http://schemas.openxmlformats.org/officeDocument/2006/relationships/hyperlink" Target="https://drive.google.com/drive/folders/12xYG4fToKmuXjBTzU9haeK5Irzl3tq0Z" TargetMode="External"/><Relationship Id="rId1799" Type="http://schemas.openxmlformats.org/officeDocument/2006/relationships/hyperlink" Target="https://drive.google.com/file/d/1eG6SIlOcexRiQPOolQQbomGxkHDucyEK/view?usp=drivesdk" TargetMode="External"/><Relationship Id="rId2646" Type="http://schemas.openxmlformats.org/officeDocument/2006/relationships/hyperlink" Target="https://drive.google.com/drive/folders/1AyW4-got5dOkja9nztEfip1-ZucikTUh" TargetMode="External"/><Relationship Id="rId66" Type="http://schemas.openxmlformats.org/officeDocument/2006/relationships/hyperlink" Target="https://drive.google.com/file/d/1hINf3Yi86C8NMz08oOwUndPtEXEzf0Wh/view?usp=drivesdk" TargetMode="External"/><Relationship Id="rId1316" Type="http://schemas.openxmlformats.org/officeDocument/2006/relationships/hyperlink" Target="https://drive.google.com/file/d/19VWxfUMpW84qDWg9mcVqomoOjtTsiwjR/view?usp=drive_link" TargetMode="External"/><Relationship Id="rId2647" Type="http://schemas.openxmlformats.org/officeDocument/2006/relationships/hyperlink" Target="https://drive.google.com/file/d/1MvSG_2E4Rqi-lpExZaolgN3jETyHvD3b/view?usp=drivesdk" TargetMode="External"/><Relationship Id="rId65" Type="http://schemas.openxmlformats.org/officeDocument/2006/relationships/hyperlink" Target="https://drive.google.com/file/d/1wH4pcc5SFs0TI_4ZHf9aaY7GbUGfJSoV/view?usp=drivesdk" TargetMode="External"/><Relationship Id="rId1317" Type="http://schemas.openxmlformats.org/officeDocument/2006/relationships/hyperlink" Target="https://drive.google.com/file/d/1a5OJe9Y4PxGoYg43_SstJGsOvny9eG5x/view?usp=drivesdk" TargetMode="External"/><Relationship Id="rId2648" Type="http://schemas.openxmlformats.org/officeDocument/2006/relationships/hyperlink" Target="https://drive.google.com/file/d/1Hwy7W1tq41W91DCQB590qu4-reDQrTDn/view?usp=drivesdk" TargetMode="External"/><Relationship Id="rId68" Type="http://schemas.openxmlformats.org/officeDocument/2006/relationships/hyperlink" Target="https://drive.google.com/drive/folders/1zRYUuyYvvJsWCpFtcoCHyI-aShPa9gSM" TargetMode="External"/><Relationship Id="rId1318" Type="http://schemas.openxmlformats.org/officeDocument/2006/relationships/hyperlink" Target="https://drive.google.com/drive/folders/1SDmcK5Zxkh1sama5KdrZZFHPplQiy2eC" TargetMode="External"/><Relationship Id="rId2649" Type="http://schemas.openxmlformats.org/officeDocument/2006/relationships/hyperlink" Target="https://drive.google.com/drive/folders/1o-G9rQQn6AYxRbSd4nnCVyMZagG6e9g0" TargetMode="External"/><Relationship Id="rId67" Type="http://schemas.openxmlformats.org/officeDocument/2006/relationships/hyperlink" Target="https://drive.google.com/drive/folders/1Bd5TkIrjcmQaJZCQsbX2fVLzmvLNbF0d" TargetMode="External"/><Relationship Id="rId1319" Type="http://schemas.openxmlformats.org/officeDocument/2006/relationships/hyperlink" Target="https://drive.google.com/drive/folders/1-fjBIrsN-ppTsLbBSe-xmz44S5gf0znJ" TargetMode="External"/><Relationship Id="rId729" Type="http://schemas.openxmlformats.org/officeDocument/2006/relationships/hyperlink" Target="https://drive.google.com/file/d/1J8qenmWARwiZGOb9pqmdIO0MDTw33nMy/view?usp=drivesdk" TargetMode="External"/><Relationship Id="rId728" Type="http://schemas.openxmlformats.org/officeDocument/2006/relationships/hyperlink" Target="https://drive.google.com/file/d/14_XuJwTFFrA7sDohunkitABzc-vOuxjq/view?usp=drive_link" TargetMode="External"/><Relationship Id="rId60" Type="http://schemas.openxmlformats.org/officeDocument/2006/relationships/hyperlink" Target="https://drive.google.com/drive/folders/1fX_aXGTrstueaR8zW_la2TEhe9jiw9Mj" TargetMode="External"/><Relationship Id="rId723" Type="http://schemas.openxmlformats.org/officeDocument/2006/relationships/hyperlink" Target="https://drive.google.com/file/d/1oqlTgR9pv3P-uJG4eh3m_NMtk47wE6lX/view?usp=drivesdk" TargetMode="External"/><Relationship Id="rId722" Type="http://schemas.openxmlformats.org/officeDocument/2006/relationships/hyperlink" Target="https://drive.google.com/file/d/1EEQW9K7DsejBslb-JQmcYaqcb7SBLkAE/view?usp=drivesdk" TargetMode="External"/><Relationship Id="rId721" Type="http://schemas.openxmlformats.org/officeDocument/2006/relationships/hyperlink" Target="https://drive.google.com/drive/folders/1bw-S0YFShdHWoZ3BHGy4h_idmLuAK8Nz?usp=drive_link" TargetMode="External"/><Relationship Id="rId720" Type="http://schemas.openxmlformats.org/officeDocument/2006/relationships/hyperlink" Target="https://drive.google.com/drive/folders/1sQgfxKER3w1ne8ornl7JRHTSbx0PfZeL?usp=drive_link" TargetMode="External"/><Relationship Id="rId727" Type="http://schemas.openxmlformats.org/officeDocument/2006/relationships/hyperlink" Target="https://static.growthpalette.com/img/post/a6d3a095-1f71-4513-89bc-069f68fc8839/0cd21b9676d01fff6d1eb992a73de16d.jpg" TargetMode="External"/><Relationship Id="rId726" Type="http://schemas.openxmlformats.org/officeDocument/2006/relationships/hyperlink" Target="https://static.growthpalette.com/img/post/9c38055d-2780-4365-be52-f8f331d43c77/dcb309554dda0481307bbe7d24496509.jpg" TargetMode="External"/><Relationship Id="rId725" Type="http://schemas.openxmlformats.org/officeDocument/2006/relationships/hyperlink" Target="https://drive.google.com/drive/folders/1Se_2fnY4Cfn00_tXMYRfC4R43NJlguEb" TargetMode="External"/><Relationship Id="rId724" Type="http://schemas.openxmlformats.org/officeDocument/2006/relationships/hyperlink" Target="https://drive.google.com/drive/folders/1AswHjiC7eboYBR4J1QMbJLEClWxMrq5f" TargetMode="External"/><Relationship Id="rId69" Type="http://schemas.openxmlformats.org/officeDocument/2006/relationships/hyperlink" Target="https://drive.google.com/file/d/1Enoo0-K0oxLE16DyFZLXHdIcv8QFJt1O/view?usp=sharing" TargetMode="External"/><Relationship Id="rId1790" Type="http://schemas.openxmlformats.org/officeDocument/2006/relationships/hyperlink" Target="https://drive.google.com/drive/folders/1f6ZYm7NYAdDE9h8_tKa5vOEbBqzxJOTf" TargetMode="External"/><Relationship Id="rId1791" Type="http://schemas.openxmlformats.org/officeDocument/2006/relationships/hyperlink" Target="https://drive.google.com/file/d/1ofVuVSuKjfKOy2LkUio36OtyaMz-OU5S/view?usp=drivesdk" TargetMode="External"/><Relationship Id="rId1792" Type="http://schemas.openxmlformats.org/officeDocument/2006/relationships/hyperlink" Target="https://drive.google.com/file/d/1ieB3eh54s2LhQUzqrEeaoYMrGI1-gUo9/view?usp=drivesdk" TargetMode="External"/><Relationship Id="rId1793" Type="http://schemas.openxmlformats.org/officeDocument/2006/relationships/hyperlink" Target="https://drive.google.com/drive/folders/1_2Q786_YyZfqyMUvFTulYQi9m75GYN70" TargetMode="External"/><Relationship Id="rId2640" Type="http://schemas.openxmlformats.org/officeDocument/2006/relationships/hyperlink" Target="https://drive.google.com/file/d/1kejUB2vbmoZytVSBqO7PfFGL1so7ioec/view?usp=drivesdk" TargetMode="External"/><Relationship Id="rId1310" Type="http://schemas.openxmlformats.org/officeDocument/2006/relationships/hyperlink" Target="https://drive.google.com/drive/folders/1UwOjAELyt-J1HGkTEAuXjtw97Hhhb4Pw" TargetMode="External"/><Relationship Id="rId1794" Type="http://schemas.openxmlformats.org/officeDocument/2006/relationships/hyperlink" Target="https://drive.google.com/drive/folders/1g0WKqNSrsieCDIRx7EMLkhoeIN1wgYQa" TargetMode="External"/><Relationship Id="rId2641" Type="http://schemas.openxmlformats.org/officeDocument/2006/relationships/hyperlink" Target="https://drive.google.com/drive/folders/1QNbq8bhtyy5WAFiF2zruHNyRrmnFJ1jz" TargetMode="External"/><Relationship Id="rId1311" Type="http://schemas.openxmlformats.org/officeDocument/2006/relationships/hyperlink" Target="https://drive.google.com/drive/folders/1vDWffmL1HeokZTig6PbsQw7oqwmELS7w" TargetMode="External"/><Relationship Id="rId1795" Type="http://schemas.openxmlformats.org/officeDocument/2006/relationships/hyperlink" Target="https://drive.google.com/file/d/1ghs44m-Zln42P01BmPNJC8WWR_Rlb96-/view?usp=drivesdk" TargetMode="External"/><Relationship Id="rId2642" Type="http://schemas.openxmlformats.org/officeDocument/2006/relationships/hyperlink" Target="https://drive.google.com/drive/folders/1Vvjue2kG_dcSiZPBjNwPSxrCaCaijboy" TargetMode="External"/><Relationship Id="rId51" Type="http://schemas.openxmlformats.org/officeDocument/2006/relationships/hyperlink" Target="https://drive.google.com/drive/folders/1q1kEW3uUZqMX-107pc_Bx-lUaoM2NYgP" TargetMode="External"/><Relationship Id="rId1301" Type="http://schemas.openxmlformats.org/officeDocument/2006/relationships/hyperlink" Target="https://drive.google.com/file/d/1c_d24r38IqefuoVheL7rRQ6DY3r8PPiy/view?usp=drivesdk" TargetMode="External"/><Relationship Id="rId1785" Type="http://schemas.openxmlformats.org/officeDocument/2006/relationships/hyperlink" Target="https://drive.google.com/drive/folders/1dAgRqpNqWX8oKFc4j0tKW5j7ICZ4KvM7" TargetMode="External"/><Relationship Id="rId2632" Type="http://schemas.openxmlformats.org/officeDocument/2006/relationships/hyperlink" Target="https://drive.google.com/file/d/1wV7upWvKJntA4gsaxK8_C5U-zw0uzN9c/view?usp=drivesdk" TargetMode="External"/><Relationship Id="rId50" Type="http://schemas.openxmlformats.org/officeDocument/2006/relationships/hyperlink" Target="https://drive.google.com/file/d/1z3QzU2h2agS1q5YGFE259TA3bobMP-by/view?usp=drivesdk" TargetMode="External"/><Relationship Id="rId1302" Type="http://schemas.openxmlformats.org/officeDocument/2006/relationships/hyperlink" Target="https://drive.google.com/drive/folders/1ExqxlO5aO6LteuormIKNddWGpO2a5U3j" TargetMode="External"/><Relationship Id="rId1786" Type="http://schemas.openxmlformats.org/officeDocument/2006/relationships/hyperlink" Target="https://drive.google.com/drive/folders/1XU77XyR1aZsDrNxC-ocH4SC4iPFVcfHa" TargetMode="External"/><Relationship Id="rId2633" Type="http://schemas.openxmlformats.org/officeDocument/2006/relationships/hyperlink" Target="https://drive.google.com/drive/folders/1rGkqC3Dwtjk9AMWpl0GSQ9_yT0drNIq1" TargetMode="External"/><Relationship Id="rId53" Type="http://schemas.openxmlformats.org/officeDocument/2006/relationships/hyperlink" Target="https://drive.google.com/file/d/1KOTLw0PpAV5Irlye54XcGd0gIwmu_T4T/view?usp=drivesdk" TargetMode="External"/><Relationship Id="rId1303" Type="http://schemas.openxmlformats.org/officeDocument/2006/relationships/hyperlink" Target="https://drive.google.com/drive/folders/1HSfESsA4zlWA7Li9FbvcLPbw5-vdjbHD" TargetMode="External"/><Relationship Id="rId1787" Type="http://schemas.openxmlformats.org/officeDocument/2006/relationships/hyperlink" Target="https://drive.google.com/file/d/1k5HNEAvBtfMR7Oimw7Nz79IcaZS8iOvJ/view?usp=drivesdk" TargetMode="External"/><Relationship Id="rId2634" Type="http://schemas.openxmlformats.org/officeDocument/2006/relationships/hyperlink" Target="https://drive.google.com/drive/folders/14aVrk4gsChHK1UXTLgGp9X_9c9CfQb_N" TargetMode="External"/><Relationship Id="rId52" Type="http://schemas.openxmlformats.org/officeDocument/2006/relationships/hyperlink" Target="https://drive.google.com/drive/folders/1xLc7qnhIPK4aJ-X7CWib79HIafRnyEnn" TargetMode="External"/><Relationship Id="rId1304" Type="http://schemas.openxmlformats.org/officeDocument/2006/relationships/hyperlink" Target="https://drive.google.com/file/d/10QT2XslxXaKar9-v3I7L6I4819vP_dSt/view?usp=drivesdk" TargetMode="External"/><Relationship Id="rId1788" Type="http://schemas.openxmlformats.org/officeDocument/2006/relationships/hyperlink" Target="https://drive.google.com/file/d/1kiv5JIh4AlSI3NNpmYNGCL5GgxaU7Oka/view?usp=drivesdk" TargetMode="External"/><Relationship Id="rId2635" Type="http://schemas.openxmlformats.org/officeDocument/2006/relationships/hyperlink" Target="https://drive.google.com/file/d/115eyxuIuSepmMiCPhtPjt7O5RQX7AfUE/view?usp=drivesdk" TargetMode="External"/><Relationship Id="rId55" Type="http://schemas.openxmlformats.org/officeDocument/2006/relationships/hyperlink" Target="https://drive.google.com/drive/folders/1mT-JU4nJkZDrRch1pKmvI2RLyUHggP6O" TargetMode="External"/><Relationship Id="rId1305" Type="http://schemas.openxmlformats.org/officeDocument/2006/relationships/hyperlink" Target="https://drive.google.com/file/d/1I-qPXL7427X4e8TUcUoSvD4STaDp13U1/view?usp=drivesdk" TargetMode="External"/><Relationship Id="rId1789" Type="http://schemas.openxmlformats.org/officeDocument/2006/relationships/hyperlink" Target="https://drive.google.com/drive/folders/1SMs9pKC9DC6vuAXhyeX78QB82xaMNxoH" TargetMode="External"/><Relationship Id="rId2636" Type="http://schemas.openxmlformats.org/officeDocument/2006/relationships/hyperlink" Target="https://drive.google.com/file/d/1aczSrwqt5n3ADdKtX-Li4o2b8r8GH_ss/view?usp=drivesdk" TargetMode="External"/><Relationship Id="rId54" Type="http://schemas.openxmlformats.org/officeDocument/2006/relationships/hyperlink" Target="https://drive.google.com/file/d/1kqDplU5TPJT99KJompjQnqU90m11vNMz/view?usp=drivesdk" TargetMode="External"/><Relationship Id="rId1306" Type="http://schemas.openxmlformats.org/officeDocument/2006/relationships/hyperlink" Target="https://drive.google.com/drive/folders/1XHAAET89tGmvJ5JK0QAO7rNdVijXsYAS" TargetMode="External"/><Relationship Id="rId2637" Type="http://schemas.openxmlformats.org/officeDocument/2006/relationships/hyperlink" Target="https://drive.google.com/drive/folders/1VYmTZD1_2UmPMM9Jb1Kho6zaA0Iwm39I" TargetMode="External"/><Relationship Id="rId57" Type="http://schemas.openxmlformats.org/officeDocument/2006/relationships/hyperlink" Target="https://drive.google.com/file/d/1jHN0Uqtkg-x6mVoqFlphwwl0_1EX6j1y/view?usp=drivesdk" TargetMode="External"/><Relationship Id="rId1307" Type="http://schemas.openxmlformats.org/officeDocument/2006/relationships/hyperlink" Target="https://drive.google.com/drive/folders/1pMzWjwPyrcO3EyqonwEyVL24FPbxikGN" TargetMode="External"/><Relationship Id="rId2638" Type="http://schemas.openxmlformats.org/officeDocument/2006/relationships/hyperlink" Target="https://drive.google.com/drive/folders/13U27EXyfcAEuLsdzKq6xS9xEVwedvICE" TargetMode="External"/><Relationship Id="rId56" Type="http://schemas.openxmlformats.org/officeDocument/2006/relationships/hyperlink" Target="https://drive.google.com/drive/folders/1_53Sj-1AaBSRXFSRIFaTB0t5H-5nIq7W" TargetMode="External"/><Relationship Id="rId1308" Type="http://schemas.openxmlformats.org/officeDocument/2006/relationships/hyperlink" Target="https://drive.google.com/file/d/1MZGCe8XZFMTABqz1z8DjrBYr8kQjsZ0a/view?usp=drive_link" TargetMode="External"/><Relationship Id="rId2639" Type="http://schemas.openxmlformats.org/officeDocument/2006/relationships/hyperlink" Target="https://drive.google.com/file/d/1T4vUWSbeWaTfJdmOAh9439Vs_1qWy5sZ/view?usp=drivesdk" TargetMode="External"/><Relationship Id="rId1309" Type="http://schemas.openxmlformats.org/officeDocument/2006/relationships/hyperlink" Target="https://drive.google.com/file/d/1cJZPwmomEMzSUcDVnb08xfKPRn5uAZAU/view?usp=drivesdk" TargetMode="External"/><Relationship Id="rId719" Type="http://schemas.openxmlformats.org/officeDocument/2006/relationships/hyperlink" Target="https://drive.google.com/file/d/1ZZ11fzlixBpXo4p3rzkT_Hks_mDKnbG4/view?usp=drive_link" TargetMode="External"/><Relationship Id="rId718" Type="http://schemas.openxmlformats.org/officeDocument/2006/relationships/hyperlink" Target="https://static.growthpalette.com/img/post/4dc027e1-11a7-4505-9eb8-ccdac0d70cdd/c27cfc99455d4ace8fbc7a681fb4c6a5.jpg" TargetMode="External"/><Relationship Id="rId717" Type="http://schemas.openxmlformats.org/officeDocument/2006/relationships/hyperlink" Target="https://static.growthpalette.com/img/post/db290123-a329-4ab0-97f3-13f63b980d36/b114c55b1e7cccea2354204ffe85ec0a.jpg" TargetMode="External"/><Relationship Id="rId712" Type="http://schemas.openxmlformats.org/officeDocument/2006/relationships/hyperlink" Target="https://drive.google.com/drive/folders/1jIYjRkk1jLK4XBq-sHNcEjOeQ7tkOx-f?usp=drive_link" TargetMode="External"/><Relationship Id="rId711" Type="http://schemas.openxmlformats.org/officeDocument/2006/relationships/hyperlink" Target="https://drive.google.com/drive/folders/1pjZoTbX52F06taYQeL6yCsEPYIz6l7D_?usp=drive_link" TargetMode="External"/><Relationship Id="rId710" Type="http://schemas.openxmlformats.org/officeDocument/2006/relationships/hyperlink" Target="https://drive.google.com/file/d/1l0CggCvDuGbol0n233zwJ4q492nghqnX/view?usp=drive_link" TargetMode="External"/><Relationship Id="rId716" Type="http://schemas.openxmlformats.org/officeDocument/2006/relationships/hyperlink" Target="https://drive.google.com/drive/folders/1gcSMveEQvUqzd7qt_xYDuz1se4zN8Yd4" TargetMode="External"/><Relationship Id="rId715" Type="http://schemas.openxmlformats.org/officeDocument/2006/relationships/hyperlink" Target="https://drive.google.com/drive/folders/1nEf_yEQ0unGvKsH2SQYGanUp9Pavi3wR" TargetMode="External"/><Relationship Id="rId714" Type="http://schemas.openxmlformats.org/officeDocument/2006/relationships/hyperlink" Target="https://drive.google.com/file/d/1VjiyCSQuPkivheejs4jKLT0LRTMCN3_m/view?usp=drivesdk" TargetMode="External"/><Relationship Id="rId713" Type="http://schemas.openxmlformats.org/officeDocument/2006/relationships/hyperlink" Target="https://drive.google.com/file/d/1gTWSuOh-hQv8GNLtB3FNy50RIFACfuwk/view?usp=drivesdk" TargetMode="External"/><Relationship Id="rId59" Type="http://schemas.openxmlformats.org/officeDocument/2006/relationships/hyperlink" Target="https://drive.google.com/drive/folders/1kCyM_i8Dex5mzinv-pHYOFFeAsc8Dh8m" TargetMode="External"/><Relationship Id="rId58" Type="http://schemas.openxmlformats.org/officeDocument/2006/relationships/hyperlink" Target="https://drive.google.com/file/d/1vhiVuuoPgQSWF06_M_ELlLy-VaH5i3iV/view?usp=drivesdk" TargetMode="External"/><Relationship Id="rId1780" Type="http://schemas.openxmlformats.org/officeDocument/2006/relationships/hyperlink" Target="https://drive.google.com/file/d/1968NWionFKNqM2RSzsXVoe9gEGQQZnHl/view?usp=drivesdk" TargetMode="External"/><Relationship Id="rId1781" Type="http://schemas.openxmlformats.org/officeDocument/2006/relationships/hyperlink" Target="https://drive.google.com/drive/folders/1Easq5GPw-MVE_Z_HesMfKISWQjklAXW7" TargetMode="External"/><Relationship Id="rId1782" Type="http://schemas.openxmlformats.org/officeDocument/2006/relationships/hyperlink" Target="https://drive.google.com/drive/folders/1Ym6jgDE6pvkCzOtuHfhOsdNgU0ejdpUW" TargetMode="External"/><Relationship Id="rId1783" Type="http://schemas.openxmlformats.org/officeDocument/2006/relationships/hyperlink" Target="https://drive.google.com/file/d/19NkyT41inlNhokHAEH_7iOSs4pjiVYG3/view?usp=drivesdk" TargetMode="External"/><Relationship Id="rId2630" Type="http://schemas.openxmlformats.org/officeDocument/2006/relationships/hyperlink" Target="https://drive.google.com/drive/folders/1vzivmsDO5cWjSj7RmPS96DqGoAfXJLTg" TargetMode="External"/><Relationship Id="rId1300" Type="http://schemas.openxmlformats.org/officeDocument/2006/relationships/hyperlink" Target="https://drive.google.com/file/d/1nWNibjUMtoR2wVtkKwuK015af4RM9vVc/view?usp=drive_link" TargetMode="External"/><Relationship Id="rId1784" Type="http://schemas.openxmlformats.org/officeDocument/2006/relationships/hyperlink" Target="https://drive.google.com/file/d/1E34BG6qbUxWqhhH2aTi5Ce-tPLmRonob/view?usp=drivesdk" TargetMode="External"/><Relationship Id="rId2631" Type="http://schemas.openxmlformats.org/officeDocument/2006/relationships/hyperlink" Target="https://drive.google.com/file/d/1z870g-bSXlGZkrB76D8oj_dqv_zSxFwC/view?usp=drivesdk" TargetMode="External"/><Relationship Id="rId2269" Type="http://schemas.openxmlformats.org/officeDocument/2006/relationships/hyperlink" Target="https://drive.google.com/drive/folders/1QKPY7aoVVoGQetT9xzSNLaV_2DXRk56g?usp=drive_link" TargetMode="External"/><Relationship Id="rId349" Type="http://schemas.openxmlformats.org/officeDocument/2006/relationships/hyperlink" Target="https://static.growthpalette.com/img/post/848c8db6-2244-4688-ba4c-51c252cbbaea/06996f5212a9b3f2f789006fe9ae95fb.jpg" TargetMode="External"/><Relationship Id="rId348" Type="http://schemas.openxmlformats.org/officeDocument/2006/relationships/hyperlink" Target="https://drive.google.com/drive/folders/1BspfEJSiFtU4DA-oF7g4j_UnqH2lfv1O" TargetMode="External"/><Relationship Id="rId347" Type="http://schemas.openxmlformats.org/officeDocument/2006/relationships/hyperlink" Target="https://drive.google.com/drive/folders/1njsCE5mVX_oxiItItE6KUbWaOD60YsoE" TargetMode="External"/><Relationship Id="rId346" Type="http://schemas.openxmlformats.org/officeDocument/2006/relationships/hyperlink" Target="https://drive.google.com/file/d/1KLMKUvdycSp4JIE_1ICmoD40tiVyLBgE/view?usp=drivesdk" TargetMode="External"/><Relationship Id="rId2260" Type="http://schemas.openxmlformats.org/officeDocument/2006/relationships/hyperlink" Target="https://drive.google.com/file/d/1kL8KcvLA-HaSVB3D6MJ1Xgusz5i7CMIT/view?usp=drive_link" TargetMode="External"/><Relationship Id="rId341" Type="http://schemas.openxmlformats.org/officeDocument/2006/relationships/hyperlink" Target="https://drive.google.com/drive/folders/1YuHZjMoFqTzHiraur5JxaXmBTJlnAIlW" TargetMode="External"/><Relationship Id="rId2261" Type="http://schemas.openxmlformats.org/officeDocument/2006/relationships/hyperlink" Target="https://drive.google.com/drive/folders/1cosQbTE-oFP_A2k57gFRBgjygZiRX3M2?usp=drive_link" TargetMode="External"/><Relationship Id="rId340" Type="http://schemas.openxmlformats.org/officeDocument/2006/relationships/hyperlink" Target="https://drive.google.com/file/d/155a7yxBfVv01Qq1C6jGIwyrWv8JeinWs/view?usp=drivesdk" TargetMode="External"/><Relationship Id="rId2262" Type="http://schemas.openxmlformats.org/officeDocument/2006/relationships/hyperlink" Target="https://drive.google.com/drive/folders/1CQSv2nhk20LWtpkrfGR_HRQNsCEnfoZY?usp=drive_link" TargetMode="External"/><Relationship Id="rId2263" Type="http://schemas.openxmlformats.org/officeDocument/2006/relationships/hyperlink" Target="https://drive.google.com/file/d/1Z0MJpWKMnPPYPnY_ChbNCK9hFOUds3O1/view?usp=drive_link" TargetMode="External"/><Relationship Id="rId2264" Type="http://schemas.openxmlformats.org/officeDocument/2006/relationships/hyperlink" Target="https://drive.google.com/file/d/18LWaDTJFT9i2Qf-hGRLBX9EB_hcXXCMi/view?usp=drive_link" TargetMode="External"/><Relationship Id="rId345" Type="http://schemas.openxmlformats.org/officeDocument/2006/relationships/hyperlink" Target="https://drive.google.com/file/d/1_25rU5XjJUYMzwxFUeyIfnNq5c_0T52j/view?usp=drivesdk" TargetMode="External"/><Relationship Id="rId2265" Type="http://schemas.openxmlformats.org/officeDocument/2006/relationships/hyperlink" Target="https://drive.google.com/drive/folders/1T571elrQ8uiqj4mLf3lFGfbNCtp68kZQ?usp=drive_link" TargetMode="External"/><Relationship Id="rId344" Type="http://schemas.openxmlformats.org/officeDocument/2006/relationships/hyperlink" Target="https://static.growthpalette.com/img/post/3a027f2f-1469-4a66-b9eb-299037fd65c4/3ccefe7838bc18a2fb86f8b89531dcfb.jpg" TargetMode="External"/><Relationship Id="rId2266" Type="http://schemas.openxmlformats.org/officeDocument/2006/relationships/hyperlink" Target="https://drive.google.com/drive/folders/1dIzx93ihoZV7G478ck-HdQlltxvC6N7r?usp=drive_link" TargetMode="External"/><Relationship Id="rId343" Type="http://schemas.openxmlformats.org/officeDocument/2006/relationships/hyperlink" Target="https://static.growthpalette.com/img/post/660beb9b-10c9-49c2-b371-e0c6d07ea71e/7641eadfaf0e4c2f709f6672c646c4d3.jpg" TargetMode="External"/><Relationship Id="rId2267" Type="http://schemas.openxmlformats.org/officeDocument/2006/relationships/hyperlink" Target="https://drive.google.com/file/d/1pBkT243HYHcYNl6e0YKdmgI7o6_5YiUL/view?usp=drive_link" TargetMode="External"/><Relationship Id="rId342" Type="http://schemas.openxmlformats.org/officeDocument/2006/relationships/hyperlink" Target="https://drive.google.com/drive/folders/1lc3YC47CkJjC1Knmfl70VW0VcnPe2ffT" TargetMode="External"/><Relationship Id="rId2268" Type="http://schemas.openxmlformats.org/officeDocument/2006/relationships/hyperlink" Target="https://drive.google.com/file/d/1S9dW4okm0Em2rvlBwR78-mcepNMKZ4wf/view?usp=drive_link" TargetMode="External"/><Relationship Id="rId2258" Type="http://schemas.openxmlformats.org/officeDocument/2006/relationships/hyperlink" Target="https://drive.google.com/drive/folders/1_r-JECOri_KnIQhMurZU-ccp4GksmTJx?usp=drive_link" TargetMode="External"/><Relationship Id="rId2259" Type="http://schemas.openxmlformats.org/officeDocument/2006/relationships/hyperlink" Target="https://drive.google.com/file/d/15xNfrhM0j1NT0F4pXGkebXedN0AxCCc9/view?usp=drive_link" TargetMode="External"/><Relationship Id="rId338" Type="http://schemas.openxmlformats.org/officeDocument/2006/relationships/hyperlink" Target="https://drive.google.com/drive/folders/1k-NkOE5Idklp3ckXhZKLOY2yDtFkE3VW" TargetMode="External"/><Relationship Id="rId337" Type="http://schemas.openxmlformats.org/officeDocument/2006/relationships/hyperlink" Target="https://drive.google.com/drive/folders/14vuSv0TloAhxObuylz2vIl-eqaQ8GNmv" TargetMode="External"/><Relationship Id="rId336" Type="http://schemas.openxmlformats.org/officeDocument/2006/relationships/hyperlink" Target="https://drive.google.com/file/d/1vdPj6Gpu4bgGPsfd-KB8vmiwY9yJ-sHP/view?usp=drivesdk" TargetMode="External"/><Relationship Id="rId335" Type="http://schemas.openxmlformats.org/officeDocument/2006/relationships/hyperlink" Target="https://drive.google.com/file/d/1iEgwT8Rc7w4mP04ZPAUgj8hgLJqyK85x/view?usp=drivesdk" TargetMode="External"/><Relationship Id="rId339" Type="http://schemas.openxmlformats.org/officeDocument/2006/relationships/hyperlink" Target="https://drive.google.com/file/d/1DYRLqThQQ2DYMR4B-wBypRRAZHT-RUKw/view?usp=drivesdk" TargetMode="External"/><Relationship Id="rId330" Type="http://schemas.openxmlformats.org/officeDocument/2006/relationships/hyperlink" Target="https://drive.google.com/drive/folders/1zXrqZp1bYafzOv-TCsBE6mUOTJbaTCvZ" TargetMode="External"/><Relationship Id="rId2250" Type="http://schemas.openxmlformats.org/officeDocument/2006/relationships/hyperlink" Target="https://drive.google.com/drive/folders/1gNDDjyQN2qSHdug1FAQhCLY_-nybPcQp?usp=drive_link" TargetMode="External"/><Relationship Id="rId2251" Type="http://schemas.openxmlformats.org/officeDocument/2006/relationships/hyperlink" Target="https://drive.google.com/file/d/1WCIbQP37ANgVdMASTxqWcsyAXdaBmj4q/view?usp=drive_link" TargetMode="External"/><Relationship Id="rId2252" Type="http://schemas.openxmlformats.org/officeDocument/2006/relationships/hyperlink" Target="https://drive.google.com/file/d/1hwaBO4fdVyqdnc42tSltcQUPOuKHilIe/view?usp=drive_link" TargetMode="External"/><Relationship Id="rId2253" Type="http://schemas.openxmlformats.org/officeDocument/2006/relationships/hyperlink" Target="https://drive.google.com/drive/folders/1RNIFMDourJP5rGn3TWhcuAZR4PSoieqN?usp=drive_link" TargetMode="External"/><Relationship Id="rId334" Type="http://schemas.openxmlformats.org/officeDocument/2006/relationships/hyperlink" Target="https://drive.google.com/drive/folders/1ImfWnZ62r2FWCYJxBPpRdD09wwLTmk2u" TargetMode="External"/><Relationship Id="rId2254" Type="http://schemas.openxmlformats.org/officeDocument/2006/relationships/hyperlink" Target="https://drive.google.com/drive/folders/1BRwKrQogEictBZxGiuWUYKe4qoVuiogx?usp=drive_link" TargetMode="External"/><Relationship Id="rId333" Type="http://schemas.openxmlformats.org/officeDocument/2006/relationships/hyperlink" Target="https://drive.google.com/drive/folders/1Vsgx02hq2jkAM2QRz8iAhiywYXjiDgq6" TargetMode="External"/><Relationship Id="rId2255" Type="http://schemas.openxmlformats.org/officeDocument/2006/relationships/hyperlink" Target="https://drive.google.com/file/d/1A1Z-o8Yocoyr1rjEPtTXAF4vHUv0nE7P/view?usp=drive_link" TargetMode="External"/><Relationship Id="rId332" Type="http://schemas.openxmlformats.org/officeDocument/2006/relationships/hyperlink" Target="https://drive.google.com/file/d/1pc4c_2JUQ3BX108oNziNJH1k1RwSUV5b/view?usp=drivesdk" TargetMode="External"/><Relationship Id="rId2256" Type="http://schemas.openxmlformats.org/officeDocument/2006/relationships/hyperlink" Target="https://drive.google.com/file/d/1wbKx5vxbbubYn4n6j_FtDyp019nCWd1v/view?usp=drive_link" TargetMode="External"/><Relationship Id="rId331" Type="http://schemas.openxmlformats.org/officeDocument/2006/relationships/hyperlink" Target="https://drive.google.com/file/d/1W_N4xzMbZLW9meE3JdgZwTrF_cWaRe2C/view?usp=drivesdk" TargetMode="External"/><Relationship Id="rId2257" Type="http://schemas.openxmlformats.org/officeDocument/2006/relationships/hyperlink" Target="https://drive.google.com/drive/folders/1yYq5ukcn9RiIDyTm0EIpBdAJXZ29UDZi?usp=drive_link" TargetMode="External"/><Relationship Id="rId370" Type="http://schemas.openxmlformats.org/officeDocument/2006/relationships/hyperlink" Target="https://drive.google.com/file/d/1_25GoGNsPxNsVVWQffUgokb6TQ_zX1U0/view?usp=drive_link" TargetMode="External"/><Relationship Id="rId369" Type="http://schemas.openxmlformats.org/officeDocument/2006/relationships/hyperlink" Target="https://drive.google.com/file/d/1CFKhzlez4q-l_a-xH4sa3fdH45S_ccFO/view?usp=drive_link" TargetMode="External"/><Relationship Id="rId368" Type="http://schemas.openxmlformats.org/officeDocument/2006/relationships/hyperlink" Target="https://static.growthpalette.com/front/assets/hl2/img/search-contact-lens/image/data/item/PC/thumb/HK0011-CHGR-5.jpg" TargetMode="External"/><Relationship Id="rId2280" Type="http://schemas.openxmlformats.org/officeDocument/2006/relationships/hyperlink" Target="https://drive.google.com/file/d/1YIGCrvAfwvR2IqKJZY5zOewldW2e6ygM/view?usp=drive_link" TargetMode="External"/><Relationship Id="rId2281" Type="http://schemas.openxmlformats.org/officeDocument/2006/relationships/hyperlink" Target="https://drive.google.com/drive/folders/1d_2K1-2YSmew19rfoKeuzoCNEDaFPdJY?usp=drive_link" TargetMode="External"/><Relationship Id="rId2282" Type="http://schemas.openxmlformats.org/officeDocument/2006/relationships/hyperlink" Target="https://drive.google.com/drive/folders/1ARvfq5UFfjl-GZ5ZvaQRto9NJPPI54y1?usp=drive_link" TargetMode="External"/><Relationship Id="rId363" Type="http://schemas.openxmlformats.org/officeDocument/2006/relationships/hyperlink" Target="https://drive.google.com/file/d/17pcf3tJwrPbiwpYeL6w1b_sndFHffD9t/view?usp=drive_link" TargetMode="External"/><Relationship Id="rId2283" Type="http://schemas.openxmlformats.org/officeDocument/2006/relationships/hyperlink" Target="https://drive.google.com/file/d/1V6IJxvA2XivQOU6d5N6ednOwSwqumRoT/view?usp=drive_link" TargetMode="External"/><Relationship Id="rId362" Type="http://schemas.openxmlformats.org/officeDocument/2006/relationships/hyperlink" Target="https://static.growthpalette.com/img/post/3bff02d4-a30b-4d9d-85ba-b027e65cfa8f/41bed0c908666d508fd6b97621988680.jpg" TargetMode="External"/><Relationship Id="rId2284" Type="http://schemas.openxmlformats.org/officeDocument/2006/relationships/hyperlink" Target="https://drive.google.com/file/d/1oEInwUrVTuhpkRbJl1XgiTunRF4TZ-JD/view?usp=drive_link" TargetMode="External"/><Relationship Id="rId361" Type="http://schemas.openxmlformats.org/officeDocument/2006/relationships/hyperlink" Target="https://static.growthpalette.com/img/post/372d563c-cfce-4d80-83df-0cd9e27d2edb/db6d543272c2f1289346b773b88bab32.jpg" TargetMode="External"/><Relationship Id="rId2285" Type="http://schemas.openxmlformats.org/officeDocument/2006/relationships/hyperlink" Target="https://drive.google.com/drive/folders/1a5PAEhJRXldWNiWa84--8mzcNQRk2fB5?usp=drive_link" TargetMode="External"/><Relationship Id="rId360" Type="http://schemas.openxmlformats.org/officeDocument/2006/relationships/hyperlink" Target="https://drive.google.com/drive/folders/1-JsQ_kQLt8z2Mt-Srk-nPA0a23F6Jqyd" TargetMode="External"/><Relationship Id="rId2286" Type="http://schemas.openxmlformats.org/officeDocument/2006/relationships/hyperlink" Target="https://drive.google.com/drive/folders/1trp53-Ee5IQDnvNGdOX1dp_wXUkFjNyP?usp=drive_link" TargetMode="External"/><Relationship Id="rId367" Type="http://schemas.openxmlformats.org/officeDocument/2006/relationships/hyperlink" Target="https://static.growthpalette.com/img/post/1456018b-1aea-4335-ba84-3286d87e1f6c/d0f50396d99c5093cf6cb419311244fa.jpg" TargetMode="External"/><Relationship Id="rId2287" Type="http://schemas.openxmlformats.org/officeDocument/2006/relationships/hyperlink" Target="https://drive.google.com/file/d/12876VbqfdRA7sBx4S3ePvH-o1dcVWlzE/view?usp=drive_link" TargetMode="External"/><Relationship Id="rId366" Type="http://schemas.openxmlformats.org/officeDocument/2006/relationships/hyperlink" Target="https://drive.google.com/drive/folders/1gyGjYdUCSkvPkI8X5DVj0t9tVWPZjjiw" TargetMode="External"/><Relationship Id="rId2288" Type="http://schemas.openxmlformats.org/officeDocument/2006/relationships/hyperlink" Target="https://drive.google.com/file/d/1aybLzqpzOYn86GFvi8J1w9D1oiW0BAqs/view?usp=drive_link" TargetMode="External"/><Relationship Id="rId365" Type="http://schemas.openxmlformats.org/officeDocument/2006/relationships/hyperlink" Target="https://drive.google.com/drive/folders/1IDmdOo-wOuTcCptEbFy_qQ2CsmnL1mTz" TargetMode="External"/><Relationship Id="rId2289" Type="http://schemas.openxmlformats.org/officeDocument/2006/relationships/hyperlink" Target="https://drive.google.com/drive/folders/1lgaAlFU_NMLu3MeC2HeffvqfdhnubADk?usp=drive_link" TargetMode="External"/><Relationship Id="rId364" Type="http://schemas.openxmlformats.org/officeDocument/2006/relationships/hyperlink" Target="https://drive.google.com/file/d/1PeOdsC1SCiUes7nOkJ5I9yM22fusPQOV/view?usp=drivesdk" TargetMode="External"/><Relationship Id="rId95" Type="http://schemas.openxmlformats.org/officeDocument/2006/relationships/hyperlink" Target="https://drive.google.com/file/d/1dlVRGHjJdbNspw3YVYUkSoJhbrU01SOP/view?usp=drivesdk" TargetMode="External"/><Relationship Id="rId94" Type="http://schemas.openxmlformats.org/officeDocument/2006/relationships/hyperlink" Target="https://drive.google.com/drive/folders/1HCMxn_E6lYg0koMtJFORC0z5h27o1yzJ?usp=drive_link" TargetMode="External"/><Relationship Id="rId97" Type="http://schemas.openxmlformats.org/officeDocument/2006/relationships/hyperlink" Target="https://drive.google.com/drive/folders/1Ide-RAeNRTddGw52VTEqutmaysvnOevP" TargetMode="External"/><Relationship Id="rId96" Type="http://schemas.openxmlformats.org/officeDocument/2006/relationships/hyperlink" Target="https://drive.google.com/file/d/1Gg6QodZjq9RXHQzpPbAk3wHJwJMxU6c6/view?usp=drivesdk" TargetMode="External"/><Relationship Id="rId99" Type="http://schemas.openxmlformats.org/officeDocument/2006/relationships/hyperlink" Target="https://drive.google.com/file/d/1ygo0Lm-kpHCYPFDVrdS9NQPpHpqbrIJB/view?usp=drivesdk" TargetMode="External"/><Relationship Id="rId98" Type="http://schemas.openxmlformats.org/officeDocument/2006/relationships/hyperlink" Target="https://drive.google.com/drive/folders/1-z6ZCRP0l8C4y8ixxG7EoGAiAUyDSZRc" TargetMode="External"/><Relationship Id="rId91" Type="http://schemas.openxmlformats.org/officeDocument/2006/relationships/hyperlink" Target="https://drive.google.com/drive/folders/1UaTTDUKqTAY627sAWyVHm_2KS7Nj14Ym" TargetMode="External"/><Relationship Id="rId90" Type="http://schemas.openxmlformats.org/officeDocument/2006/relationships/hyperlink" Target="https://drive.google.com/drive/folders/1S4UgSs7AbtEWj9sV3kRL5Xp1rx15qOyv" TargetMode="External"/><Relationship Id="rId93" Type="http://schemas.openxmlformats.org/officeDocument/2006/relationships/hyperlink" Target="https://drive.google.com/drive/folders/1NSImfTAPDnxUO5FtJ5JwXUN1VqVGgCpC?usp=drive_link" TargetMode="External"/><Relationship Id="rId92" Type="http://schemas.openxmlformats.org/officeDocument/2006/relationships/hyperlink" Target="https://drive.google.com/file/d/1gvv-9bnb0OU-hwNkDCm-m7Rvip0L0_ML/view?usp=drive_link" TargetMode="External"/><Relationship Id="rId359" Type="http://schemas.openxmlformats.org/officeDocument/2006/relationships/hyperlink" Target="https://drive.google.com/drive/folders/11I8rinzFysMpBzf1_hQW_YR5utoiTqFw" TargetMode="External"/><Relationship Id="rId358" Type="http://schemas.openxmlformats.org/officeDocument/2006/relationships/hyperlink" Target="https://drive.google.com/file/d/1IewOzUMI9Z_9SjbqBmrONu28_pJ9wccP/view?usp=drivesdk" TargetMode="External"/><Relationship Id="rId357" Type="http://schemas.openxmlformats.org/officeDocument/2006/relationships/hyperlink" Target="https://drive.google.com/file/d/16O_-ub2a67UJOA8KPZ4HRzndhmkNGucp/view?usp=drive_link" TargetMode="External"/><Relationship Id="rId2270" Type="http://schemas.openxmlformats.org/officeDocument/2006/relationships/hyperlink" Target="https://drive.google.com/drive/folders/1UHMhevc5Njz1zdv4rF9SthMAZZIMy009?usp=drive_link" TargetMode="External"/><Relationship Id="rId2271" Type="http://schemas.openxmlformats.org/officeDocument/2006/relationships/hyperlink" Target="https://drive.google.com/file/d/1pmUjuYyhM7IIkf5KFvKGHX1eAjHZa6H0/view?usp=drive_link" TargetMode="External"/><Relationship Id="rId352" Type="http://schemas.openxmlformats.org/officeDocument/2006/relationships/hyperlink" Target="https://drive.google.com/file/d/1FVmp3Qvinzlb4ZWfBIm0YJPtnKshb4Yt/view?usp=drivesdk" TargetMode="External"/><Relationship Id="rId2272" Type="http://schemas.openxmlformats.org/officeDocument/2006/relationships/hyperlink" Target="https://drive.google.com/file/d/1qZYQ3Qi_zqj6pdgU3aq7v4SZknhoIej5/view?usp=drive_link" TargetMode="External"/><Relationship Id="rId351" Type="http://schemas.openxmlformats.org/officeDocument/2006/relationships/hyperlink" Target="https://drive.google.com/file/d/1wRLUsOHfDuXhscoZyUtvRQ7PGcZmG667/view?usp=drive_link" TargetMode="External"/><Relationship Id="rId2273" Type="http://schemas.openxmlformats.org/officeDocument/2006/relationships/hyperlink" Target="https://drive.google.com/drive/folders/1WT9P1TZn7XERe4dxIuyuc1AhvdI2OUwq?usp=drive_link" TargetMode="External"/><Relationship Id="rId350" Type="http://schemas.openxmlformats.org/officeDocument/2006/relationships/hyperlink" Target="https://static.growthpalette.com/img/post/642c52c9-00e8-4758-81d1-784539f1a8a3/d0c59280010fd5629d52b9adf9e910fa.jpg" TargetMode="External"/><Relationship Id="rId2274" Type="http://schemas.openxmlformats.org/officeDocument/2006/relationships/hyperlink" Target="https://drive.google.com/drive/folders/1UuxZ_LOyjhn7MF5VXMiu5hh6R-Muf-RU?usp=drive_link" TargetMode="External"/><Relationship Id="rId2275" Type="http://schemas.openxmlformats.org/officeDocument/2006/relationships/hyperlink" Target="https://drive.google.com/file/d/1hpXBPW17BGtXuDjPIGvgtJ3LC5SfVlQF/view?usp=drive_link" TargetMode="External"/><Relationship Id="rId356" Type="http://schemas.openxmlformats.org/officeDocument/2006/relationships/hyperlink" Target="https://static.growthpalette.com/front/assets/hl2/img/search-contact-lens/image/data/item/PC/thumb/HK0011-CHAP-5.jpg" TargetMode="External"/><Relationship Id="rId2276" Type="http://schemas.openxmlformats.org/officeDocument/2006/relationships/hyperlink" Target="https://drive.google.com/file/d/1z-QnLAm7z7ctqPnUxNGQeIE1AiiR26yJ/view?usp=drive_link" TargetMode="External"/><Relationship Id="rId355" Type="http://schemas.openxmlformats.org/officeDocument/2006/relationships/hyperlink" Target="https://static.growthpalette.com/img/post/9ad6c5a6-4e9f-4a0d-b679-746893e3555e/ed5f7194d3996482fbc480a8dfc46dbe.jpg" TargetMode="External"/><Relationship Id="rId2277" Type="http://schemas.openxmlformats.org/officeDocument/2006/relationships/hyperlink" Target="https://drive.google.com/drive/folders/1Zsw_1-bVhXssygEwd5B1FN-Bo-TOiLJ-?usp=drive_link" TargetMode="External"/><Relationship Id="rId354" Type="http://schemas.openxmlformats.org/officeDocument/2006/relationships/hyperlink" Target="https://drive.google.com/drive/folders/1w9AGgHIR4zL3QX41pkXbVSiKnXxPWOX7" TargetMode="External"/><Relationship Id="rId2278" Type="http://schemas.openxmlformats.org/officeDocument/2006/relationships/hyperlink" Target="https://drive.google.com/drive/folders/1FP12vhMkfZSH5BmXaPe47GWadSnPpjBb?usp=drive_link" TargetMode="External"/><Relationship Id="rId353" Type="http://schemas.openxmlformats.org/officeDocument/2006/relationships/hyperlink" Target="https://drive.google.com/drive/folders/1HfyQytL5Xpa1FjyCpNFt2EntizD-9FRw" TargetMode="External"/><Relationship Id="rId2279" Type="http://schemas.openxmlformats.org/officeDocument/2006/relationships/hyperlink" Target="https://drive.google.com/file/d/1Bpv8OLV6MOVkYj1_Cp0QDL9gNCo-Lox6/view?usp=drive_link" TargetMode="External"/><Relationship Id="rId1378" Type="http://schemas.openxmlformats.org/officeDocument/2006/relationships/hyperlink" Target="https://drive.google.com/drive/folders/1Jma7_ROTSDlpMTGnQEmeLU9csQzuUEOB" TargetMode="External"/><Relationship Id="rId2225" Type="http://schemas.openxmlformats.org/officeDocument/2006/relationships/hyperlink" Target="https://drive.google.com/drive/folders/1AiuTdhKB_cybt5WHDgxz_ueS0k5U9Sax" TargetMode="External"/><Relationship Id="rId1379" Type="http://schemas.openxmlformats.org/officeDocument/2006/relationships/hyperlink" Target="https://drive.google.com/drive/folders/1AauqsG_DXcgfkVHSGyBrbdVrRC_bc1Kg" TargetMode="External"/><Relationship Id="rId2226" Type="http://schemas.openxmlformats.org/officeDocument/2006/relationships/hyperlink" Target="https://drive.google.com/drive/folders/1EQCE5ZHQ7z2u5Mgy8X23K4lgaEAGpNJy" TargetMode="External"/><Relationship Id="rId2227" Type="http://schemas.openxmlformats.org/officeDocument/2006/relationships/hyperlink" Target="https://drive.google.com/file/d/1jQLf5MXnjGy507GF056r146WR_Moq7OJ/view?usp=drivesdk" TargetMode="External"/><Relationship Id="rId2228" Type="http://schemas.openxmlformats.org/officeDocument/2006/relationships/hyperlink" Target="https://drive.google.com/file/d/1SQ_ZSoUaDATQIEVBlp13pNxxlmpD272h/view?usp=drivesdk" TargetMode="External"/><Relationship Id="rId2229" Type="http://schemas.openxmlformats.org/officeDocument/2006/relationships/hyperlink" Target="https://drive.google.com/drive/folders/1bT-rb4ies0j09swn1fqCu64wno6LJ5CP" TargetMode="External"/><Relationship Id="rId305" Type="http://schemas.openxmlformats.org/officeDocument/2006/relationships/hyperlink" Target="https://drive.google.com/drive/folders/1dYGPShc7VUXyzZXgZpFpByT7yb9rYqPO" TargetMode="External"/><Relationship Id="rId789" Type="http://schemas.openxmlformats.org/officeDocument/2006/relationships/hyperlink" Target="https://static.growthpalette.com/front/assets/hl2/img/search-contact-lens/image/data/item/PC/thumb/MIU0005-TUMC-4.jpg" TargetMode="External"/><Relationship Id="rId304" Type="http://schemas.openxmlformats.org/officeDocument/2006/relationships/hyperlink" Target="https://drive.google.com/file/d/1SXFzfqPDLzLkKmoVHRDgwSteGqQ1pdOH/view?usp=drivesdk" TargetMode="External"/><Relationship Id="rId788" Type="http://schemas.openxmlformats.org/officeDocument/2006/relationships/hyperlink" Target="https://static.growthpalette.com/img/post/a28e7c45-a927-4760-8e13-283be28b521a/cf98b0bbc325669982e4aff3e043e992.jpg" TargetMode="External"/><Relationship Id="rId303" Type="http://schemas.openxmlformats.org/officeDocument/2006/relationships/hyperlink" Target="https://drive.google.com/file/d/1gDCCysdcIhutdEuVJNyJ5I_45CQ5y1r_/view?usp=drivesdk" TargetMode="External"/><Relationship Id="rId787" Type="http://schemas.openxmlformats.org/officeDocument/2006/relationships/hyperlink" Target="https://drive.google.com/drive/folders/1rhbAYEQwBRkazBrslsb97QicvNAzYA5L" TargetMode="External"/><Relationship Id="rId302" Type="http://schemas.openxmlformats.org/officeDocument/2006/relationships/hyperlink" Target="https://drive.google.com/drive/folders/1CdUPpeIIJT6fEYUEDuQZ0ZVStmA8V4EH" TargetMode="External"/><Relationship Id="rId786" Type="http://schemas.openxmlformats.org/officeDocument/2006/relationships/hyperlink" Target="https://drive.google.com/drive/folders/1XcSR-GQ0n5U4IESYmARZNyFDkHAATbo4" TargetMode="External"/><Relationship Id="rId309" Type="http://schemas.openxmlformats.org/officeDocument/2006/relationships/hyperlink" Target="https://drive.google.com/drive/folders/1JJwLpL-5D35HkYqT7EJlZzZqdbRR8MPc" TargetMode="External"/><Relationship Id="rId308" Type="http://schemas.openxmlformats.org/officeDocument/2006/relationships/hyperlink" Target="https://drive.google.com/file/d/1NJS1ZKDKkFkkCRoL5-e9jXYQz2CbEQuv/view?usp=drivesdk" TargetMode="External"/><Relationship Id="rId307" Type="http://schemas.openxmlformats.org/officeDocument/2006/relationships/hyperlink" Target="https://drive.google.com/file/d/1M7xWbVJlU6K7RyI0qRl19EAFcq95u7aT/view?usp=drivesdk" TargetMode="External"/><Relationship Id="rId306" Type="http://schemas.openxmlformats.org/officeDocument/2006/relationships/hyperlink" Target="https://drive.google.com/drive/folders/19_RbDwx2CwWKnMNs2kzWAuWNevQuwKR3" TargetMode="External"/><Relationship Id="rId781" Type="http://schemas.openxmlformats.org/officeDocument/2006/relationships/hyperlink" Target="https://drive.google.com/drive/folders/11VenFlBEPr2G8jwHvoBPenHjLsD_9Rzf" TargetMode="External"/><Relationship Id="rId1370" Type="http://schemas.openxmlformats.org/officeDocument/2006/relationships/hyperlink" Target="https://drive.google.com/drive/folders/1sqmvqMYEtNhtiapXOtaTib7YMs1ZFM63" TargetMode="External"/><Relationship Id="rId780" Type="http://schemas.openxmlformats.org/officeDocument/2006/relationships/hyperlink" Target="https://drive.google.com/drive/folders/1_QdnjoKjECGBNCnxsNaeWXHROs32msqQ" TargetMode="External"/><Relationship Id="rId1371" Type="http://schemas.openxmlformats.org/officeDocument/2006/relationships/hyperlink" Target="https://drive.google.com/drive/folders/10vE4ml5yG9K5C8sMYiNzh5fzEP65bLK5" TargetMode="External"/><Relationship Id="rId1372" Type="http://schemas.openxmlformats.org/officeDocument/2006/relationships/hyperlink" Target="https://drive.google.com/open?id=1DNuUBZcLxPvi0sjRJC14mhDqtxlcKRFd&amp;usp=drive_copy" TargetMode="External"/><Relationship Id="rId1373" Type="http://schemas.openxmlformats.org/officeDocument/2006/relationships/hyperlink" Target="https://drive.google.com/file/d/1ynnsJ-ieSkQr_S6JoHFt24bpUTcPCfRg/view?usp=drivesdk" TargetMode="External"/><Relationship Id="rId2220" Type="http://schemas.openxmlformats.org/officeDocument/2006/relationships/hyperlink" Target="https://drive.google.com/file/d/1YOZHhXFSJKGFNhgooeIFSEQU7AGzxqt1/view?usp=drivesdk" TargetMode="External"/><Relationship Id="rId301" Type="http://schemas.openxmlformats.org/officeDocument/2006/relationships/hyperlink" Target="https://drive.google.com/drive/folders/1YeAr44KFCWfunFx7ng5AXWNyUfRQDcge" TargetMode="External"/><Relationship Id="rId785" Type="http://schemas.openxmlformats.org/officeDocument/2006/relationships/hyperlink" Target="https://drive.google.com/file/d/1T_TZLggtg8aqfCWNnj80MsfBkR4nIiOm/view?usp=drivesdk" TargetMode="External"/><Relationship Id="rId1374" Type="http://schemas.openxmlformats.org/officeDocument/2006/relationships/hyperlink" Target="https://drive.google.com/drive/folders/1scNtnVHY2oxVAAvuQbVpKiGVtLGcv22q" TargetMode="External"/><Relationship Id="rId2221" Type="http://schemas.openxmlformats.org/officeDocument/2006/relationships/hyperlink" Target="https://drive.google.com/drive/folders/1EjlMC0_soGM72kkpbrlMd3j22zKbv2-M" TargetMode="External"/><Relationship Id="rId300" Type="http://schemas.openxmlformats.org/officeDocument/2006/relationships/hyperlink" Target="https://drive.google.com/file/d/1E79PUKvKKQWOxCvlTR6K6ZZlcUgkiCws/view?usp=drivesdk" TargetMode="External"/><Relationship Id="rId784" Type="http://schemas.openxmlformats.org/officeDocument/2006/relationships/hyperlink" Target="https://drive.google.com/file/d/10d19Yqt1uHF_2JvLNnMaPb0C1aH44t1B/view?usp=drive_link" TargetMode="External"/><Relationship Id="rId1375" Type="http://schemas.openxmlformats.org/officeDocument/2006/relationships/hyperlink" Target="https://drive.google.com/drive/folders/1NSImzlwzMVixqkoauWIlLwG1E36PrWBO" TargetMode="External"/><Relationship Id="rId2222" Type="http://schemas.openxmlformats.org/officeDocument/2006/relationships/hyperlink" Target="https://drive.google.com/drive/folders/1u5Zkxniv11bPclHhiMAxjOK0VHs5oO1T" TargetMode="External"/><Relationship Id="rId783" Type="http://schemas.openxmlformats.org/officeDocument/2006/relationships/hyperlink" Target="https://static.growthpalette.com/img/post/6d4da1e0-674e-4322-b024-f1c2cc5ab8ce/744ad8930d7362c3601b50a97d92a079.jpg" TargetMode="External"/><Relationship Id="rId1376" Type="http://schemas.openxmlformats.org/officeDocument/2006/relationships/hyperlink" Target="https://drive.google.com/open?id=1JiP-gAr_jnSzsArX2bnwfxGgBZ-0Pm0b&amp;usp=drive_copy" TargetMode="External"/><Relationship Id="rId2223" Type="http://schemas.openxmlformats.org/officeDocument/2006/relationships/hyperlink" Target="https://drive.google.com/file/d/118IXZVkaI9yKa51JyLdVQRMhJ2aB5LBa/view?usp=drivesdk" TargetMode="External"/><Relationship Id="rId782" Type="http://schemas.openxmlformats.org/officeDocument/2006/relationships/hyperlink" Target="https://static.growthpalette.com/img/post/0ce4f307-5a8b-4d6d-97ae-317bdd0427b4/b62c2b19dc7520f2b0d180308253e3a7.jpg" TargetMode="External"/><Relationship Id="rId1377" Type="http://schemas.openxmlformats.org/officeDocument/2006/relationships/hyperlink" Target="https://drive.google.com/file/d/11ggsmwxzrIl-2r78xspEUAWyAGEP6R6O/view?usp=drivesdk" TargetMode="External"/><Relationship Id="rId2224" Type="http://schemas.openxmlformats.org/officeDocument/2006/relationships/hyperlink" Target="https://drive.google.com/file/d/194_ZNuTdzItk7JsFVMs9IWSe2HV3NCYV/view?usp=drivesdk" TargetMode="External"/><Relationship Id="rId1367" Type="http://schemas.openxmlformats.org/officeDocument/2006/relationships/hyperlink" Target="https://drive.google.com/drive/folders/1GKvWHftn2abjkAEnW9WJId_5HhjrvvME" TargetMode="External"/><Relationship Id="rId2214" Type="http://schemas.openxmlformats.org/officeDocument/2006/relationships/hyperlink" Target="https://drive.google.com/drive/folders/1LCyQaMq8DVWDjLmBZURQLl0b7dcVTepS" TargetMode="External"/><Relationship Id="rId2698" Type="http://schemas.openxmlformats.org/officeDocument/2006/relationships/hyperlink" Target="https://drive.google.com/drive/folders/1ZMUuW0Rw_kmZ1F4HNDqVTmi7GBjSBaY2" TargetMode="External"/><Relationship Id="rId1368" Type="http://schemas.openxmlformats.org/officeDocument/2006/relationships/hyperlink" Target="https://drive.google.com/open?id=1NvjX6odSggWjvrMSeyAnVshJslNlYOv5&amp;usp=drive_copy" TargetMode="External"/><Relationship Id="rId2215" Type="http://schemas.openxmlformats.org/officeDocument/2006/relationships/hyperlink" Target="https://drive.google.com/file/d/1RSwDbFt4aXwnJFCg52QJmu5Bcr_qGvPc/view?usp=drivesdk" TargetMode="External"/><Relationship Id="rId2699" Type="http://schemas.openxmlformats.org/officeDocument/2006/relationships/hyperlink" Target="https://drive.google.com/open?id=1PlTQYkHdpq6BANvn7FuoaL0jOz4aXept&amp;usp=drive_copy" TargetMode="External"/><Relationship Id="rId1369" Type="http://schemas.openxmlformats.org/officeDocument/2006/relationships/hyperlink" Target="https://drive.google.com/file/d/1-FP67INZeqvod4QC-5WA8h1ZY6mPbjhY/view?usp=drivesdk" TargetMode="External"/><Relationship Id="rId2216" Type="http://schemas.openxmlformats.org/officeDocument/2006/relationships/hyperlink" Target="https://drive.google.com/file/d/1iY3iOY70m3Uex3WbRJhQISY_C8oAHASa/view?usp=drivesdk" TargetMode="External"/><Relationship Id="rId2217" Type="http://schemas.openxmlformats.org/officeDocument/2006/relationships/hyperlink" Target="https://drive.google.com/drive/folders/1uLJRxMG9v5YH89wTSeyK67tvr8HqYFvE" TargetMode="External"/><Relationship Id="rId2218" Type="http://schemas.openxmlformats.org/officeDocument/2006/relationships/hyperlink" Target="https://drive.google.com/drive/folders/1BqgAfvzOkZ2rRi5eQHhVd_cKMrx3Z9-T" TargetMode="External"/><Relationship Id="rId2219" Type="http://schemas.openxmlformats.org/officeDocument/2006/relationships/hyperlink" Target="https://drive.google.com/file/d/13ulp5Bm5ZaAKlDyyyoD9c0WomXB39HKv/view?usp=drivesdk" TargetMode="External"/><Relationship Id="rId778" Type="http://schemas.openxmlformats.org/officeDocument/2006/relationships/hyperlink" Target="https://drive.google.com/file/d/17WtY5KSh9Sq2dIFx7FqcQRd73Qai9h9T/view?usp=drive_link" TargetMode="External"/><Relationship Id="rId777" Type="http://schemas.openxmlformats.org/officeDocument/2006/relationships/hyperlink" Target="https://static.growthpalette.com/img/post/00521e16-0a85-4b3b-b7d3-aa492e3fce2f/a12fd1fbb263543ca9956d5b6b3288dd.jpg" TargetMode="External"/><Relationship Id="rId776" Type="http://schemas.openxmlformats.org/officeDocument/2006/relationships/hyperlink" Target="https://static.growthpalette.com/img/post/6d54602d-f2bc-4c90-bfb6-04b8d4ddc94d/54164604d43711549983eaa0f20c56a0.jpg" TargetMode="External"/><Relationship Id="rId775" Type="http://schemas.openxmlformats.org/officeDocument/2006/relationships/hyperlink" Target="https://drive.google.com/drive/folders/10rMb1NnrMXv2z2W2LKqAaTzQ1SG6tAt0" TargetMode="External"/><Relationship Id="rId779" Type="http://schemas.openxmlformats.org/officeDocument/2006/relationships/hyperlink" Target="https://drive.google.com/file/d/1AV8XJv3Ngzltor16XVHONNPQKKECUjRt/view?usp=drivesdk" TargetMode="External"/><Relationship Id="rId770" Type="http://schemas.openxmlformats.org/officeDocument/2006/relationships/hyperlink" Target="https://drive.google.com/file/d/1vNsqIBznibpmshxmHHWozYsHEANn6M6H/view?usp=drive_link" TargetMode="External"/><Relationship Id="rId2690" Type="http://schemas.openxmlformats.org/officeDocument/2006/relationships/hyperlink" Target="https://drive.google.com/drive/folders/12UIIhAlMfOwnRSf-LwVBKfOQvQrwg-OQ" TargetMode="External"/><Relationship Id="rId1360" Type="http://schemas.openxmlformats.org/officeDocument/2006/relationships/hyperlink" Target="https://drive.google.com/open?id=1-vApQyPRdGYpYhhaKdHmeuy9TZRLRXQn&amp;usp=drive_copy" TargetMode="External"/><Relationship Id="rId2691" Type="http://schemas.openxmlformats.org/officeDocument/2006/relationships/hyperlink" Target="https://drive.google.com/file/d/1mt69Aq9mKpHJ9DV9rmPHpXBjHMogANxA/view?usp=drivesdk" TargetMode="External"/><Relationship Id="rId1361" Type="http://schemas.openxmlformats.org/officeDocument/2006/relationships/hyperlink" Target="https://drive.google.com/file/d/1M6pxH4WAGiaFETrWD4RbVFbqH5cF3H7K/view?usp=drivesdk" TargetMode="External"/><Relationship Id="rId2692" Type="http://schemas.openxmlformats.org/officeDocument/2006/relationships/hyperlink" Target="https://drive.google.com/file/d/1rA9Y3C24MJOaq5HGO6Dj9sgFOUhXHj7x/view?usp=drivesdk" TargetMode="External"/><Relationship Id="rId1362" Type="http://schemas.openxmlformats.org/officeDocument/2006/relationships/hyperlink" Target="https://drive.google.com/drive/folders/15lXbrWt95XGNfptHYxiSGRv7E0pjj3LS" TargetMode="External"/><Relationship Id="rId2693" Type="http://schemas.openxmlformats.org/officeDocument/2006/relationships/hyperlink" Target="https://drive.google.com/drive/folders/1gTsPPxjvYa4-4UXhBFW3TgmhOc-WyNVm" TargetMode="External"/><Relationship Id="rId774" Type="http://schemas.openxmlformats.org/officeDocument/2006/relationships/hyperlink" Target="https://drive.google.com/drive/folders/1jJsgxHoW_0vydbynXt-A298DeS_OiWhp" TargetMode="External"/><Relationship Id="rId1363" Type="http://schemas.openxmlformats.org/officeDocument/2006/relationships/hyperlink" Target="https://drive.google.com/drive/folders/15aTbQUYuo2AZetVlp5fSHPmpz118kBbE" TargetMode="External"/><Relationship Id="rId2210" Type="http://schemas.openxmlformats.org/officeDocument/2006/relationships/hyperlink" Target="https://drive.google.com/drive/folders/1Hzlwx2MPy8eMgDxkaZKQIb3J3JJm9fjt" TargetMode="External"/><Relationship Id="rId2694" Type="http://schemas.openxmlformats.org/officeDocument/2006/relationships/hyperlink" Target="https://drive.google.com/drive/folders/1fMSDFmaUuEoL6qL_Bc5etDh2Zt4cAiHo" TargetMode="External"/><Relationship Id="rId773" Type="http://schemas.openxmlformats.org/officeDocument/2006/relationships/hyperlink" Target="https://drive.google.com/file/d/1eI-S2vaGcpz8MbY4hLdHR7qQsTNHDR0e/view?usp=drivesdk" TargetMode="External"/><Relationship Id="rId1364" Type="http://schemas.openxmlformats.org/officeDocument/2006/relationships/hyperlink" Target="https://drive.google.com/open?id=15mwKND0LTB3g0vx8KqwY5WOtMZy_FNl8&amp;usp=drive_copy" TargetMode="External"/><Relationship Id="rId2211" Type="http://schemas.openxmlformats.org/officeDocument/2006/relationships/hyperlink" Target="https://drive.google.com/file/d/1pld9uMmkWQiAypGBTPcCUzFCHbB_B5Xk/view?usp=drivesdk" TargetMode="External"/><Relationship Id="rId2695" Type="http://schemas.openxmlformats.org/officeDocument/2006/relationships/hyperlink" Target="https://drive.google.com/file/d/1hMnUmflO4fb-0KOqzulKSV57gc5_k78o/view?usp=drivesdk" TargetMode="External"/><Relationship Id="rId772" Type="http://schemas.openxmlformats.org/officeDocument/2006/relationships/hyperlink" Target="https://drive.google.com/file/d/1Qa290Fbq7xakfQA7i3e_e3k3CIYBZARZ/view?usp=drive_link" TargetMode="External"/><Relationship Id="rId1365" Type="http://schemas.openxmlformats.org/officeDocument/2006/relationships/hyperlink" Target="https://drive.google.com/file/d/1-NwfKXjTArV3cz126Fo9FdzRyS7jXkNA/view?usp=drivesdk" TargetMode="External"/><Relationship Id="rId2212" Type="http://schemas.openxmlformats.org/officeDocument/2006/relationships/hyperlink" Target="https://drive.google.com/file/d/17vVtQO5DqIiB2SQg9AScsyV4ArHnkQah/view?usp=drivesdk" TargetMode="External"/><Relationship Id="rId2696" Type="http://schemas.openxmlformats.org/officeDocument/2006/relationships/hyperlink" Target="https://drive.google.com/file/d/1jAI4y26d8CF71oLnnoU670pYYFed2w_C/view?usp=drivesdk" TargetMode="External"/><Relationship Id="rId771" Type="http://schemas.openxmlformats.org/officeDocument/2006/relationships/hyperlink" Target="https://drive.google.com/file/d/1Ewnne9cfAPvoRdyfZm_H-sVue0x4QQ55/view?usp=drive_link" TargetMode="External"/><Relationship Id="rId1366" Type="http://schemas.openxmlformats.org/officeDocument/2006/relationships/hyperlink" Target="https://drive.google.com/drive/folders/1WjM51i9HoY7KqZ3INLZ9ZOFRQVFPQtAt" TargetMode="External"/><Relationship Id="rId2213" Type="http://schemas.openxmlformats.org/officeDocument/2006/relationships/hyperlink" Target="https://drive.google.com/drive/folders/1s3Rw3UlgvW9ClbRISqcXhQLNhrwWV9C2" TargetMode="External"/><Relationship Id="rId2697" Type="http://schemas.openxmlformats.org/officeDocument/2006/relationships/hyperlink" Target="https://drive.google.com/drive/folders/1PD-Xc8oXWxFsCYAd9_aBaoHK1hx4EgGZ" TargetMode="External"/><Relationship Id="rId2247" Type="http://schemas.openxmlformats.org/officeDocument/2006/relationships/hyperlink" Target="https://drive.google.com/file/d/1zpq0OWpGwBiEDcfPvrfQsoQ5vveJsAqq/view?usp=drive_link" TargetMode="External"/><Relationship Id="rId2248" Type="http://schemas.openxmlformats.org/officeDocument/2006/relationships/hyperlink" Target="https://drive.google.com/file/d/1zp9Hr2zSn6IxD1CwqZzQY1xlo8enSeec/view?usp=drive_link" TargetMode="External"/><Relationship Id="rId2249" Type="http://schemas.openxmlformats.org/officeDocument/2006/relationships/hyperlink" Target="https://drive.google.com/drive/folders/1Qtnqh7FhEszwaJzFPnYLesx-SnevUNq_?usp=drive_link" TargetMode="External"/><Relationship Id="rId327" Type="http://schemas.openxmlformats.org/officeDocument/2006/relationships/hyperlink" Target="https://drive.google.com/file/d/18tRro-LCRcSTdbgrVvt5nmiELrkDkXhJ/view?usp=drivesdk" TargetMode="External"/><Relationship Id="rId326" Type="http://schemas.openxmlformats.org/officeDocument/2006/relationships/hyperlink" Target="https://drive.google.com/drive/folders/1_xJZNGE24W75J-1B8WqGMt2swGj7xvrF" TargetMode="External"/><Relationship Id="rId325" Type="http://schemas.openxmlformats.org/officeDocument/2006/relationships/hyperlink" Target="https://drive.google.com/drive/folders/1ItxL7Os49DcUZEqEAgl2rV9Dj3vR5V5f" TargetMode="External"/><Relationship Id="rId324" Type="http://schemas.openxmlformats.org/officeDocument/2006/relationships/hyperlink" Target="https://drive.google.com/file/d/1qVi55sEUwQRwRybujUaDNPKZPLaai_Lm/view?usp=drivesdk" TargetMode="External"/><Relationship Id="rId329" Type="http://schemas.openxmlformats.org/officeDocument/2006/relationships/hyperlink" Target="https://drive.google.com/drive/folders/1jtTQaA5Gw3LcAx_0ghluJAZLa5XrQSl6" TargetMode="External"/><Relationship Id="rId1390" Type="http://schemas.openxmlformats.org/officeDocument/2006/relationships/hyperlink" Target="https://drive.google.com/open?id=1tH3B1aMSBvU-pEp8ViQ2MIuqxHBkswBr&amp;usp=drive_copy" TargetMode="External"/><Relationship Id="rId328" Type="http://schemas.openxmlformats.org/officeDocument/2006/relationships/hyperlink" Target="https://drive.google.com/file/d/1S-y7291kdEj1gcHZg_CQGONvWq3T2bTb/view?usp=drivesdk" TargetMode="External"/><Relationship Id="rId1391" Type="http://schemas.openxmlformats.org/officeDocument/2006/relationships/hyperlink" Target="https://drive.google.com/open?id=1DAceAEoDNnjwl5Ibk-R-8QkCMbNn-lsP&amp;usp=drive_copy" TargetMode="External"/><Relationship Id="rId1392" Type="http://schemas.openxmlformats.org/officeDocument/2006/relationships/hyperlink" Target="https://drive.google.com/open?id=1lDMj-LqAH5Vr-eNrvHUQ6c9YX_Seir0e&amp;usp=drive_copy" TargetMode="External"/><Relationship Id="rId1393" Type="http://schemas.openxmlformats.org/officeDocument/2006/relationships/hyperlink" Target="https://drive.google.com/file/d/1DxXBE4MfJsdoLM1uZ1Aco0lNuPsPw9J7/view?usp=drivesdk" TargetMode="External"/><Relationship Id="rId2240" Type="http://schemas.openxmlformats.org/officeDocument/2006/relationships/hyperlink" Target="https://drive.google.com/file/d/1N6B4Uo5bU-uJPON7thDZo1XGWqrKoEI5/view?usp=drivesdk" TargetMode="External"/><Relationship Id="rId1394" Type="http://schemas.openxmlformats.org/officeDocument/2006/relationships/hyperlink" Target="https://drive.google.com/drive/folders/1i8f4B_oCh_ggc7xVUVBmvnQRSSillrLD" TargetMode="External"/><Relationship Id="rId2241" Type="http://schemas.openxmlformats.org/officeDocument/2006/relationships/hyperlink" Target="https://drive.google.com/drive/folders/1rWCL_tCN6OGlXRiL34_ICnhwQEymlR_u" TargetMode="External"/><Relationship Id="rId1395" Type="http://schemas.openxmlformats.org/officeDocument/2006/relationships/hyperlink" Target="https://drive.google.com/drive/folders/1eVpsyZncKo16B8TNYb_5KGgGwnRHhG42" TargetMode="External"/><Relationship Id="rId2242" Type="http://schemas.openxmlformats.org/officeDocument/2006/relationships/hyperlink" Target="https://drive.google.com/drive/folders/1xMbF5D1xy9lHCoIMQQ0IuewzsXc-Y0sl" TargetMode="External"/><Relationship Id="rId323" Type="http://schemas.openxmlformats.org/officeDocument/2006/relationships/hyperlink" Target="https://drive.google.com/file/d/1ybyhJY63a9efPyjr8_oVMlLTDlgcgJOE/view?usp=drivesdk" TargetMode="External"/><Relationship Id="rId1396" Type="http://schemas.openxmlformats.org/officeDocument/2006/relationships/hyperlink" Target="https://drive.google.com/open?id=1t1dlkxU1rjDe-Gkv618fpOW0NW8t89zW&amp;usp=drive_copy" TargetMode="External"/><Relationship Id="rId2243" Type="http://schemas.openxmlformats.org/officeDocument/2006/relationships/hyperlink" Target="https://drive.google.com/file/d/1v7W11yegXSg_hKCsBhlwcZbEcoO02PGH/view?usp=drive_link" TargetMode="External"/><Relationship Id="rId322" Type="http://schemas.openxmlformats.org/officeDocument/2006/relationships/hyperlink" Target="https://drive.google.com/drive/folders/1yf4yUVhQ1B9ofN_v9tddWgd0C3wj6pnA" TargetMode="External"/><Relationship Id="rId1397" Type="http://schemas.openxmlformats.org/officeDocument/2006/relationships/hyperlink" Target="https://drive.google.com/file/d/19YqAmtmzv7xpApe6NkWEvDdsEte5-5a6/view?usp=drivesdk" TargetMode="External"/><Relationship Id="rId2244" Type="http://schemas.openxmlformats.org/officeDocument/2006/relationships/hyperlink" Target="https://drive.google.com/file/d/1os7VlzE60aDqydUigwS8Zzqps83o7tya/view?usp=drive_link" TargetMode="External"/><Relationship Id="rId321" Type="http://schemas.openxmlformats.org/officeDocument/2006/relationships/hyperlink" Target="https://drive.google.com/drive/folders/16Oo7E4C6zSB9gmsLYw7haD8iPGkLgRZh" TargetMode="External"/><Relationship Id="rId1398" Type="http://schemas.openxmlformats.org/officeDocument/2006/relationships/hyperlink" Target="https://drive.google.com/drive/folders/1uWZ2FA_AxAHL6TcWy89l2rsQp1qnFBYm" TargetMode="External"/><Relationship Id="rId2245" Type="http://schemas.openxmlformats.org/officeDocument/2006/relationships/hyperlink" Target="https://drive.google.com/drive/folders/1l_c1w_hPEW2xzTIaCB42NVYhu7q1adXM?usp=drive_link" TargetMode="External"/><Relationship Id="rId320" Type="http://schemas.openxmlformats.org/officeDocument/2006/relationships/hyperlink" Target="https://drive.google.com/file/d/12o9NWWYl-XmUcfW4vDkjpvJLqnU_nIJv/view?usp=drivesdk" TargetMode="External"/><Relationship Id="rId1399" Type="http://schemas.openxmlformats.org/officeDocument/2006/relationships/hyperlink" Target="https://drive.google.com/drive/folders/1OQqwQwTF9PSbZHhAuYbn4yE3oXDDdPyr" TargetMode="External"/><Relationship Id="rId2246" Type="http://schemas.openxmlformats.org/officeDocument/2006/relationships/hyperlink" Target="https://drive.google.com/drive/folders/1FrowOoT0nWTcWeoxSgC4_C9tqjyOPTSN?usp=drive_link" TargetMode="External"/><Relationship Id="rId1389" Type="http://schemas.openxmlformats.org/officeDocument/2006/relationships/hyperlink" Target="https://drive.google.com/open?id=1YLaLIouC1vpitR4qOHphqltowMAw8Vb5&amp;usp=drive_copy" TargetMode="External"/><Relationship Id="rId2236" Type="http://schemas.openxmlformats.org/officeDocument/2006/relationships/hyperlink" Target="https://drive.google.com/file/d/1JqY4oAME-ztv2o5pUNmkyYQ5BTy8Hv7P/view?usp=drivesdk" TargetMode="External"/><Relationship Id="rId2237" Type="http://schemas.openxmlformats.org/officeDocument/2006/relationships/hyperlink" Target="https://drive.google.com/drive/folders/1QpKYdN5tjgmZai_1o5BsL2IlKmfthPr0" TargetMode="External"/><Relationship Id="rId2238" Type="http://schemas.openxmlformats.org/officeDocument/2006/relationships/hyperlink" Target="https://drive.google.com/drive/folders/1Nc5Yc8HMNPpeTY1aoVWcjTHext3k0-lp" TargetMode="External"/><Relationship Id="rId2239" Type="http://schemas.openxmlformats.org/officeDocument/2006/relationships/hyperlink" Target="https://drive.google.com/file/d/18TjSVuUzclov3PvU-28Ha6sWtDfptkAp/view?usp=drivesdk" TargetMode="External"/><Relationship Id="rId316" Type="http://schemas.openxmlformats.org/officeDocument/2006/relationships/hyperlink" Target="https://drive.google.com/file/d/1IPMm2FPFJbejTIoRYFZTAmhu_J4rRHHo/view?usp=drivesdk" TargetMode="External"/><Relationship Id="rId315" Type="http://schemas.openxmlformats.org/officeDocument/2006/relationships/hyperlink" Target="https://drive.google.com/file/d/1OkP7UKm0uqP0bgFzJu-226aIa6YZjosA/view?usp=drivesdk" TargetMode="External"/><Relationship Id="rId799" Type="http://schemas.openxmlformats.org/officeDocument/2006/relationships/hyperlink" Target="https://drive.google.com/file/d/1CZOZCMF6c8MY2Vkd06pPoES_FuaDmrA8/view?usp=drivesdk" TargetMode="External"/><Relationship Id="rId314" Type="http://schemas.openxmlformats.org/officeDocument/2006/relationships/hyperlink" Target="https://drive.google.com/drive/folders/1kLIpUcTQS8A2iUsckBtL9etoKCFmlkPn" TargetMode="External"/><Relationship Id="rId798" Type="http://schemas.openxmlformats.org/officeDocument/2006/relationships/hyperlink" Target="https://drive.google.com/file/d/17PQBh40m9F-okMgCSDu9zTuYK_KwrPSE/view?usp=drivesdk" TargetMode="External"/><Relationship Id="rId313" Type="http://schemas.openxmlformats.org/officeDocument/2006/relationships/hyperlink" Target="https://drive.google.com/drive/folders/1wN1ybtq5OVKkEPmw7Ch24C4yXQz6ZJtF" TargetMode="External"/><Relationship Id="rId797" Type="http://schemas.openxmlformats.org/officeDocument/2006/relationships/hyperlink" Target="https://drive.google.com/drive/folders/1T2W-tpPviZ9xE8Yb_gqwfrpgL9Qh2ApD" TargetMode="External"/><Relationship Id="rId319" Type="http://schemas.openxmlformats.org/officeDocument/2006/relationships/hyperlink" Target="https://drive.google.com/file/d/1TO_pdjOBU0YtiZb0N50o57R8E3cP0XQs/view?usp=drivesdk" TargetMode="External"/><Relationship Id="rId318" Type="http://schemas.openxmlformats.org/officeDocument/2006/relationships/hyperlink" Target="https://drive.google.com/drive/folders/1XMlRqnnqrhTXReK4-2bAJqbdSMUzMSBd" TargetMode="External"/><Relationship Id="rId317" Type="http://schemas.openxmlformats.org/officeDocument/2006/relationships/hyperlink" Target="https://drive.google.com/drive/folders/1mnLG7HVf--qRUcA7sVtXRmzOPKh60401" TargetMode="External"/><Relationship Id="rId1380" Type="http://schemas.openxmlformats.org/officeDocument/2006/relationships/hyperlink" Target="https://drive.google.com/open?id=1QHNFXblAX_f7jN6DXE3MnRRLdImzXQo0&amp;usp=drive_copy" TargetMode="External"/><Relationship Id="rId792" Type="http://schemas.openxmlformats.org/officeDocument/2006/relationships/hyperlink" Target="https://drive.google.com/drive/folders/1E4fYS877qcWRw8sKiZsmN9PLvg2-jlvm" TargetMode="External"/><Relationship Id="rId1381" Type="http://schemas.openxmlformats.org/officeDocument/2006/relationships/hyperlink" Target="https://drive.google.com/file/d/1iaVqTpPRXuetinq8KGPdV2BYFoi_QHUO/view?usp=drivesdk" TargetMode="External"/><Relationship Id="rId791" Type="http://schemas.openxmlformats.org/officeDocument/2006/relationships/hyperlink" Target="https://drive.google.com/file/d/1E7_WIC-dMUEiOInyx1r2n-n0N40_EWke/view?usp=drivesdk" TargetMode="External"/><Relationship Id="rId1382" Type="http://schemas.openxmlformats.org/officeDocument/2006/relationships/hyperlink" Target="https://drive.google.com/drive/folders/10F7g4dPAXKpv2VesRFlpCnjZcmlayQt2" TargetMode="External"/><Relationship Id="rId790" Type="http://schemas.openxmlformats.org/officeDocument/2006/relationships/hyperlink" Target="https://drive.google.com/file/d/1xp7KtFoiLEihZwEpfSpf49VjDkowOK1D/view?usp=drivesdk" TargetMode="External"/><Relationship Id="rId1383" Type="http://schemas.openxmlformats.org/officeDocument/2006/relationships/hyperlink" Target="https://drive.google.com/drive/folders/1qhl82cjBqNnCDqNi23m5gwAc-fIjJ4Hi" TargetMode="External"/><Relationship Id="rId2230" Type="http://schemas.openxmlformats.org/officeDocument/2006/relationships/hyperlink" Target="https://drive.google.com/drive/folders/1eDzVAzxDQ1a1lpphfWjQ1MLbAn3n28u7" TargetMode="External"/><Relationship Id="rId1384" Type="http://schemas.openxmlformats.org/officeDocument/2006/relationships/hyperlink" Target="https://drive.google.com/open?id=1QzGHvCARHM6OgLjdBfl7amlhMmDvZhfV&amp;usp=drive_copy" TargetMode="External"/><Relationship Id="rId2231" Type="http://schemas.openxmlformats.org/officeDocument/2006/relationships/hyperlink" Target="https://drive.google.com/file/d/1zO2C0QfItjlj9l0UCm478vxn1WDh3jWu/view?usp=drivesdk" TargetMode="External"/><Relationship Id="rId312" Type="http://schemas.openxmlformats.org/officeDocument/2006/relationships/hyperlink" Target="https://drive.google.com/file/d/17HhhhA0Hhy8_QqYUDMH1XkRPQY6z9_ln/view?usp=drivesdk" TargetMode="External"/><Relationship Id="rId796" Type="http://schemas.openxmlformats.org/officeDocument/2006/relationships/hyperlink" Target="https://drive.google.com/drive/folders/1KW4kZI_utwVl7DFxv3PD0x7MB6wgaPga" TargetMode="External"/><Relationship Id="rId1385" Type="http://schemas.openxmlformats.org/officeDocument/2006/relationships/hyperlink" Target="https://drive.google.com/file/d/1IEt4T1-6QxrHi-XAV6N6Wk27mENXLNET/view?usp=drivesdk" TargetMode="External"/><Relationship Id="rId2232" Type="http://schemas.openxmlformats.org/officeDocument/2006/relationships/hyperlink" Target="https://drive.google.com/file/d/1Eri1F63nogrAlwlTSX1JKuogT2TPtHMe/view?usp=drivesdk" TargetMode="External"/><Relationship Id="rId311" Type="http://schemas.openxmlformats.org/officeDocument/2006/relationships/hyperlink" Target="https://drive.google.com/file/d/178_JHjLa8MQf1-khh7qL1-Vq5WvQdsV6/view?usp=drivesdk" TargetMode="External"/><Relationship Id="rId795" Type="http://schemas.openxmlformats.org/officeDocument/2006/relationships/hyperlink" Target="https://drive.google.com/file/d/1-MBMjbwragfPVZ7SABUILOpc-MlzVr__/view?usp=drivesdk" TargetMode="External"/><Relationship Id="rId1386" Type="http://schemas.openxmlformats.org/officeDocument/2006/relationships/hyperlink" Target="https://drive.google.com/drive/folders/1ULxZTd86LX7slxQCJ0rSDpZD0CU2ojgH" TargetMode="External"/><Relationship Id="rId2233" Type="http://schemas.openxmlformats.org/officeDocument/2006/relationships/hyperlink" Target="https://drive.google.com/drive/folders/15d6OJc86orE0Ojr7wDRswS-7nRps9zUV" TargetMode="External"/><Relationship Id="rId310" Type="http://schemas.openxmlformats.org/officeDocument/2006/relationships/hyperlink" Target="https://drive.google.com/drive/folders/1nRydNHDJUs2p5IyEWSOFvwro_3c6GlR9" TargetMode="External"/><Relationship Id="rId794" Type="http://schemas.openxmlformats.org/officeDocument/2006/relationships/hyperlink" Target="https://drive.google.com/file/d/1FFs6S-osbsfXcehYq7x5UuQZ8XYwrHgv/view?usp=drivesdk" TargetMode="External"/><Relationship Id="rId1387" Type="http://schemas.openxmlformats.org/officeDocument/2006/relationships/hyperlink" Target="https://drive.google.com/drive/folders/1hGiVoCApQeHo3Mcp2DIY6YirXb6mjcjT" TargetMode="External"/><Relationship Id="rId2234" Type="http://schemas.openxmlformats.org/officeDocument/2006/relationships/hyperlink" Target="https://drive.google.com/drive/folders/1MUX4BCb9ShsOfXlnfz16nvBrUxokLyoT" TargetMode="External"/><Relationship Id="rId793" Type="http://schemas.openxmlformats.org/officeDocument/2006/relationships/hyperlink" Target="https://drive.google.com/drive/folders/1KrIUmK9Dj_EgWtqiMPCqTzwUNyM69faj" TargetMode="External"/><Relationship Id="rId1388" Type="http://schemas.openxmlformats.org/officeDocument/2006/relationships/hyperlink" Target="https://drive.google.com/open?id=1ugfOwa8g9zoZShmrBRxeMIZAdKS6IqUE&amp;usp=drive_copy" TargetMode="External"/><Relationship Id="rId2235" Type="http://schemas.openxmlformats.org/officeDocument/2006/relationships/hyperlink" Target="https://drive.google.com/file/d/1FU37oWYMvW107Za5ofxPuu3WQly-pyD1/view?usp=drivesdk" TargetMode="External"/><Relationship Id="rId297" Type="http://schemas.openxmlformats.org/officeDocument/2006/relationships/hyperlink" Target="https://drive.google.com/drive/folders/1DXgNq56xQ7SS1BOKUCeucHsE6XmK9DBn" TargetMode="External"/><Relationship Id="rId296" Type="http://schemas.openxmlformats.org/officeDocument/2006/relationships/hyperlink" Target="https://drive.google.com/file/d/1uWfnqO3pJ2MQYJmWIQVheupVs-NQo_Zk/view?usp=drivesdk" TargetMode="External"/><Relationship Id="rId295" Type="http://schemas.openxmlformats.org/officeDocument/2006/relationships/hyperlink" Target="https://drive.google.com/file/d/1RAvTJAp2AdR1AwluSxHFmZqmDeSlVLNN/view?usp=drivesdk" TargetMode="External"/><Relationship Id="rId294" Type="http://schemas.openxmlformats.org/officeDocument/2006/relationships/hyperlink" Target="https://drive.google.com/drive/folders/1bGmGjrlvt5__lF6RrSQv7pPwawMV0U-Z" TargetMode="External"/><Relationship Id="rId299" Type="http://schemas.openxmlformats.org/officeDocument/2006/relationships/hyperlink" Target="https://drive.google.com/file/d/1bdV4GfZDx0g1xksyYQp2SdHKgmxMzxod/view?usp=drivesdk" TargetMode="External"/><Relationship Id="rId298" Type="http://schemas.openxmlformats.org/officeDocument/2006/relationships/hyperlink" Target="https://drive.google.com/drive/folders/1lJGlbgMQSVoZAMkNQyW0WSqhZZeYXuwx" TargetMode="External"/><Relationship Id="rId271" Type="http://schemas.openxmlformats.org/officeDocument/2006/relationships/hyperlink" Target="https://drive.google.com/file/d/1pFcf0gUdR6gjiV_ztp8gL7TDldUy3cP_/view?usp=drivesdk" TargetMode="External"/><Relationship Id="rId270" Type="http://schemas.openxmlformats.org/officeDocument/2006/relationships/hyperlink" Target="https://drive.google.com/drive/folders/1mITSiwpiEHi15qs8mzmR3x0M3gcrj4HC" TargetMode="External"/><Relationship Id="rId269" Type="http://schemas.openxmlformats.org/officeDocument/2006/relationships/hyperlink" Target="https://drive.google.com/drive/folders/13JgY7PWzIX5lDh4YpDt_M3Wq2vyWVeuN" TargetMode="External"/><Relationship Id="rId264" Type="http://schemas.openxmlformats.org/officeDocument/2006/relationships/hyperlink" Target="https://drive.google.com/file/d/17FgNOplkEX5n87bXtkXOuEPEVlJuQuyA/view?usp=drivesdk" TargetMode="External"/><Relationship Id="rId263" Type="http://schemas.openxmlformats.org/officeDocument/2006/relationships/hyperlink" Target="https://drive.google.com/file/d/1409vWIX7cyXfMt6mZOyuvQtmrSIjQA52/view?usp=drivesdk" TargetMode="External"/><Relationship Id="rId262" Type="http://schemas.openxmlformats.org/officeDocument/2006/relationships/hyperlink" Target="https://drive.google.com/drive/folders/1xumw31gtvJf8YKLYZT2e7otyAYPgm_EL" TargetMode="External"/><Relationship Id="rId261" Type="http://schemas.openxmlformats.org/officeDocument/2006/relationships/hyperlink" Target="https://drive.google.com/drive/folders/1W4ugk_D9zc7stO_BqiUh2A3oaYA4nMQ0" TargetMode="External"/><Relationship Id="rId268" Type="http://schemas.openxmlformats.org/officeDocument/2006/relationships/hyperlink" Target="https://drive.google.com/file/d/1oN1mgTGpgM0oZw8GfBFtP_bQj2w_QEN-/view?usp=drivesdk" TargetMode="External"/><Relationship Id="rId267" Type="http://schemas.openxmlformats.org/officeDocument/2006/relationships/hyperlink" Target="https://drive.google.com/file/d/1Om8-ufmMawB-QC5vFRBvVTY7N4X8QwR-/view?usp=drivesdk" TargetMode="External"/><Relationship Id="rId266" Type="http://schemas.openxmlformats.org/officeDocument/2006/relationships/hyperlink" Target="https://drive.google.com/drive/folders/1gbq6SM797Q8ejuh8T9L4WpitVds9fcE2" TargetMode="External"/><Relationship Id="rId265" Type="http://schemas.openxmlformats.org/officeDocument/2006/relationships/hyperlink" Target="https://drive.google.com/drive/folders/1iGCBiGe5_YGfVT-En5j8b4G_mvgRNd8c" TargetMode="External"/><Relationship Id="rId260" Type="http://schemas.openxmlformats.org/officeDocument/2006/relationships/hyperlink" Target="https://drive.google.com/file/d/1M22G-F2iCsA4BVK2QAmjl7ZnvuZI5rEC/view?usp=drivesdk" TargetMode="External"/><Relationship Id="rId259" Type="http://schemas.openxmlformats.org/officeDocument/2006/relationships/hyperlink" Target="https://drive.google.com/file/d/15hbqvR_7FCjZGlQL3-pMaIIc01jULMPu/view?usp=drivesdk" TargetMode="External"/><Relationship Id="rId258" Type="http://schemas.openxmlformats.org/officeDocument/2006/relationships/hyperlink" Target="https://drive.google.com/drive/folders/1sjm5Xsh2CqF1zbCXTszrpSfQiHq_nmDy" TargetMode="External"/><Relationship Id="rId2290" Type="http://schemas.openxmlformats.org/officeDocument/2006/relationships/hyperlink" Target="https://drive.google.com/drive/folders/1wDYu1OZwgb1Y4efOSc85mpnsmGLwiJvV?usp=drive_link" TargetMode="External"/><Relationship Id="rId2291" Type="http://schemas.openxmlformats.org/officeDocument/2006/relationships/hyperlink" Target="https://drive.google.com/file/d/1EpzXrYqwGImYJTsxjkdr3MdV0eMfuFyr/view?usp=drive_link" TargetMode="External"/><Relationship Id="rId2292" Type="http://schemas.openxmlformats.org/officeDocument/2006/relationships/hyperlink" Target="https://drive.google.com/file/d/1bdxmAHYIjB8jtCqptAtje5l8_qHqYBBm/view?usp=drive_link" TargetMode="External"/><Relationship Id="rId2293" Type="http://schemas.openxmlformats.org/officeDocument/2006/relationships/hyperlink" Target="https://drive.google.com/drive/folders/1zih5fjLcbRpOcH0xYiT-TUQaupDF8Vew?usp=drive_link" TargetMode="External"/><Relationship Id="rId253" Type="http://schemas.openxmlformats.org/officeDocument/2006/relationships/hyperlink" Target="https://drive.google.com/drive/folders/1Ez8M_qXxehiZj7sLt1SAG_xEDXEOPfWw" TargetMode="External"/><Relationship Id="rId2294" Type="http://schemas.openxmlformats.org/officeDocument/2006/relationships/hyperlink" Target="https://drive.google.com/drive/folders/1z3YAlYvnE5uhpzNxmljeYoY_qHEM1Azv?usp=drive_link" TargetMode="External"/><Relationship Id="rId252" Type="http://schemas.openxmlformats.org/officeDocument/2006/relationships/hyperlink" Target="https://drive.google.com/file/d/1vHZHB3b8hDgxF2BZ32xwzzzu78ByFRjY/view?usp=drivesdk" TargetMode="External"/><Relationship Id="rId2295" Type="http://schemas.openxmlformats.org/officeDocument/2006/relationships/hyperlink" Target="https://drive.google.com/file/d/1X-BbJgGwp5x5d59D1QNntYf6JWIvlWFN/view?usp=drive_link" TargetMode="External"/><Relationship Id="rId251" Type="http://schemas.openxmlformats.org/officeDocument/2006/relationships/hyperlink" Target="https://drive.google.com/file/d/1FgeptJYEzAGCLyjHjmc9Rz8jSTYeGcAV/view?usp=drivesdk" TargetMode="External"/><Relationship Id="rId2296" Type="http://schemas.openxmlformats.org/officeDocument/2006/relationships/hyperlink" Target="https://drive.google.com/file/d/1s9oLUpJS3dh8CHLORkKP0s428Hn1LpUY/view?usp=drive_link" TargetMode="External"/><Relationship Id="rId250" Type="http://schemas.openxmlformats.org/officeDocument/2006/relationships/hyperlink" Target="https://drive.google.com/drive/folders/1T5r3y5j82Ia1uUe8waonx11uwT0eqvKd" TargetMode="External"/><Relationship Id="rId2297" Type="http://schemas.openxmlformats.org/officeDocument/2006/relationships/hyperlink" Target="https://drive.google.com/open?id=1Ppz1_tC9-5JSMg91FOSdeJLtjKAHd7dG&amp;usp=drive_copy" TargetMode="External"/><Relationship Id="rId257" Type="http://schemas.openxmlformats.org/officeDocument/2006/relationships/hyperlink" Target="https://drive.google.com/drive/folders/1CzFSFJTIjcySmo05sHFfXAxdDopghi6D" TargetMode="External"/><Relationship Id="rId2298" Type="http://schemas.openxmlformats.org/officeDocument/2006/relationships/hyperlink" Target="https://drive.google.com/open?id=1VnKwqeq3tfpl8TtzUgBEAVP8GPp4QiAj&amp;usp=drive_copy" TargetMode="External"/><Relationship Id="rId256" Type="http://schemas.openxmlformats.org/officeDocument/2006/relationships/hyperlink" Target="https://drive.google.com/file/d/1pycnSLwte6k2Saon6DX8aQ4kb13686Rs/view?usp=drivesdk" TargetMode="External"/><Relationship Id="rId2299" Type="http://schemas.openxmlformats.org/officeDocument/2006/relationships/hyperlink" Target="https://drive.google.com/file/d/1KXogU8LsMljiARcqH_GXaJXSkn1Vhaxj/view?usp=drive_link" TargetMode="External"/><Relationship Id="rId255" Type="http://schemas.openxmlformats.org/officeDocument/2006/relationships/hyperlink" Target="https://drive.google.com/file/d/1rjc6AzuoKUewcVTd27KNvhLhXzDnhszK/view?usp=drivesdk" TargetMode="External"/><Relationship Id="rId254" Type="http://schemas.openxmlformats.org/officeDocument/2006/relationships/hyperlink" Target="https://drive.google.com/drive/folders/1wyTh9pTDiabDKs4wdf-8TS-MTLyYnFn-" TargetMode="External"/><Relationship Id="rId293" Type="http://schemas.openxmlformats.org/officeDocument/2006/relationships/hyperlink" Target="https://drive.google.com/drive/folders/1d-agi4nSofPPV5-Y9uehKk8X4B2vCTWI" TargetMode="External"/><Relationship Id="rId292" Type="http://schemas.openxmlformats.org/officeDocument/2006/relationships/hyperlink" Target="https://drive.google.com/file/d/14C-5haYs6JV6vxn8ZGFfrFRsujP8COCt/view?usp=drivesdk" TargetMode="External"/><Relationship Id="rId291" Type="http://schemas.openxmlformats.org/officeDocument/2006/relationships/hyperlink" Target="https://drive.google.com/file/d/1N3xjMG5xSOrWJ5DRJsffaTET06OPUHZ5/view?usp=drivesdk" TargetMode="External"/><Relationship Id="rId290" Type="http://schemas.openxmlformats.org/officeDocument/2006/relationships/hyperlink" Target="https://drive.google.com/drive/folders/1KQTsEcu_NoH_b5uFZPuaNJwyuAs8wmfG" TargetMode="External"/><Relationship Id="rId286" Type="http://schemas.openxmlformats.org/officeDocument/2006/relationships/hyperlink" Target="https://drive.google.com/drive/folders/1Vgzqe7iIWT2FGaVsKN-6Oz12JS7rq0LW" TargetMode="External"/><Relationship Id="rId285" Type="http://schemas.openxmlformats.org/officeDocument/2006/relationships/hyperlink" Target="https://drive.google.com/drive/folders/1IxV6KBYJq7lbK1nQ4PxOQsfEzsit-cT5" TargetMode="External"/><Relationship Id="rId284" Type="http://schemas.openxmlformats.org/officeDocument/2006/relationships/hyperlink" Target="https://drive.google.com/file/d/1YtuueyZ6I9203CERp2LTN86Ps_5eHr8g/view?usp=drivesdk" TargetMode="External"/><Relationship Id="rId283" Type="http://schemas.openxmlformats.org/officeDocument/2006/relationships/hyperlink" Target="https://drive.google.com/file/d/1miJ2V5OKpCNP-4W-__dJq7Rj2wSWI5H9/view?usp=drivesdk" TargetMode="External"/><Relationship Id="rId289" Type="http://schemas.openxmlformats.org/officeDocument/2006/relationships/hyperlink" Target="https://drive.google.com/drive/folders/1TLA63Na6myGus2PXi6stwCb1uasGaaMX" TargetMode="External"/><Relationship Id="rId288" Type="http://schemas.openxmlformats.org/officeDocument/2006/relationships/hyperlink" Target="https://drive.google.com/file/d/1_zrSeHyhVKEHtEwvOfLP0crfQzS37Iq6/view?usp=drivesdk" TargetMode="External"/><Relationship Id="rId287" Type="http://schemas.openxmlformats.org/officeDocument/2006/relationships/hyperlink" Target="https://drive.google.com/file/d/1APPjY9qJHItLr2mb6jRhitQRg7RrmqW8/view?usp=drivesdk" TargetMode="External"/><Relationship Id="rId282" Type="http://schemas.openxmlformats.org/officeDocument/2006/relationships/hyperlink" Target="https://drive.google.com/drive/folders/1N9VM4JBo_vSRwLVbldoeQpFpJlMrDB7N" TargetMode="External"/><Relationship Id="rId281" Type="http://schemas.openxmlformats.org/officeDocument/2006/relationships/hyperlink" Target="https://drive.google.com/drive/folders/1_oFkzEOIV7R9qN7DbfTUQ4p5DMG8cpOK" TargetMode="External"/><Relationship Id="rId280" Type="http://schemas.openxmlformats.org/officeDocument/2006/relationships/hyperlink" Target="https://drive.google.com/file/d/1WQBVyVFESccXb-YzIIX3_Lqj299RPLqC/view?usp=drivesdk" TargetMode="External"/><Relationship Id="rId275" Type="http://schemas.openxmlformats.org/officeDocument/2006/relationships/hyperlink" Target="https://drive.google.com/file/d/1lQMWDqywyAoufNc8QruH6cXIXxSMf4fE/view?usp=drivesdk" TargetMode="External"/><Relationship Id="rId274" Type="http://schemas.openxmlformats.org/officeDocument/2006/relationships/hyperlink" Target="https://drive.google.com/drive/folders/1l7g4H5YrF00L5gwffkUIUZYtdkJT9_oB" TargetMode="External"/><Relationship Id="rId273" Type="http://schemas.openxmlformats.org/officeDocument/2006/relationships/hyperlink" Target="https://drive.google.com/drive/folders/1Po74C3106MZKwH6UFdApi493Ewr6nJ5j" TargetMode="External"/><Relationship Id="rId272" Type="http://schemas.openxmlformats.org/officeDocument/2006/relationships/hyperlink" Target="https://drive.google.com/file/d/1lY3lKpaJvr2Ti01DAJ2dTRXQ_ud_QyXa/view?usp=drivesdk" TargetMode="External"/><Relationship Id="rId279" Type="http://schemas.openxmlformats.org/officeDocument/2006/relationships/hyperlink" Target="https://drive.google.com/file/d/1wTBerEjItZrO0iPh4BYLYF6W5fiY1Wjc/view?usp=drivesdk" TargetMode="External"/><Relationship Id="rId278" Type="http://schemas.openxmlformats.org/officeDocument/2006/relationships/hyperlink" Target="https://drive.google.com/drive/folders/1qrmQ-JLZbjv52S2ntU9LSUE4Z5rrNZqM" TargetMode="External"/><Relationship Id="rId277" Type="http://schemas.openxmlformats.org/officeDocument/2006/relationships/hyperlink" Target="https://drive.google.com/drive/folders/1oU8kjU1RCQf4uQpuK9RUz0D7BwJFAuQD" TargetMode="External"/><Relationship Id="rId276" Type="http://schemas.openxmlformats.org/officeDocument/2006/relationships/hyperlink" Target="https://drive.google.com/file/d/1nE7x6LLwA2cktExZAKz8WQ-tQumLZqgE/view?usp=drivesdk" TargetMode="External"/><Relationship Id="rId1851" Type="http://schemas.openxmlformats.org/officeDocument/2006/relationships/hyperlink" Target="https://drive.google.com/open?id=14OwM8c26Eiegbsjs3sYGlt3SU_vx8ADB&amp;usp=drive_copy" TargetMode="External"/><Relationship Id="rId1852" Type="http://schemas.openxmlformats.org/officeDocument/2006/relationships/hyperlink" Target="https://drive.google.com/file/d/1KB32AV2ZuqrRB15TfqvQRBdlKynDP3G3/view?usp=drivesdk" TargetMode="External"/><Relationship Id="rId1853" Type="http://schemas.openxmlformats.org/officeDocument/2006/relationships/hyperlink" Target="https://drive.google.com/drive/folders/1znz194vYqYAw0PKxT3hD1qR8aA6xdJ7t" TargetMode="External"/><Relationship Id="rId2700" Type="http://schemas.openxmlformats.org/officeDocument/2006/relationships/hyperlink" Target="https://drive.google.com/file/d/1NwTjVXcmTffjRo3SdR1XgIrs7vO6KcVk/view?usp=drivesdk" TargetMode="External"/><Relationship Id="rId1854" Type="http://schemas.openxmlformats.org/officeDocument/2006/relationships/hyperlink" Target="https://drive.google.com/drive/folders/1e0-9S6LLroLuap8ONne6va7lN08DKerY" TargetMode="External"/><Relationship Id="rId2701" Type="http://schemas.openxmlformats.org/officeDocument/2006/relationships/hyperlink" Target="https://drive.google.com/drive/folders/1d9hEY5BSW647kuPZS6Yoo4P8y2Euvq_8" TargetMode="External"/><Relationship Id="rId1855" Type="http://schemas.openxmlformats.org/officeDocument/2006/relationships/hyperlink" Target="https://drive.google.com/open?id=1UwQeD3hpGBH3nVVQfycX7MSYO3RSEIwy&amp;usp=drive_copy" TargetMode="External"/><Relationship Id="rId2702" Type="http://schemas.openxmlformats.org/officeDocument/2006/relationships/hyperlink" Target="https://drive.google.com/drive/folders/1X0qqrPaHu6UgGZAL5X9G4mu4kj_ghbPf" TargetMode="External"/><Relationship Id="rId1856" Type="http://schemas.openxmlformats.org/officeDocument/2006/relationships/hyperlink" Target="https://drive.google.com/file/d/1dNUdtfj5J8DBNnF5LX7rFa2teim8jVC5/view?usp=drivesdk" TargetMode="External"/><Relationship Id="rId2703" Type="http://schemas.openxmlformats.org/officeDocument/2006/relationships/hyperlink" Target="https://drive.google.com/open?id=1hPOxfQNpASesnzzjTUGzp3Y7GskniTnu&amp;usp=drive_copy" TargetMode="External"/><Relationship Id="rId1857" Type="http://schemas.openxmlformats.org/officeDocument/2006/relationships/hyperlink" Target="https://drive.google.com/drive/folders/1StFQc-rpsYA-M2lQifkhe_6ANHK9b7u3" TargetMode="External"/><Relationship Id="rId2704" Type="http://schemas.openxmlformats.org/officeDocument/2006/relationships/hyperlink" Target="https://drive.google.com/file/d/1WAfDvsG-pQRH9VuFPeN5SCb7pzSIxU3l/view?usp=drivesdk" TargetMode="External"/><Relationship Id="rId1858" Type="http://schemas.openxmlformats.org/officeDocument/2006/relationships/hyperlink" Target="https://drive.google.com/drive/folders/1CVV7MOQ4nA6LyN28cgT7N23qL0__8nAQ" TargetMode="External"/><Relationship Id="rId2705" Type="http://schemas.openxmlformats.org/officeDocument/2006/relationships/hyperlink" Target="https://drive.google.com/drive/folders/1pXuyDJRv4C27PQLW8XqiHeU3IyTqiczJ" TargetMode="External"/><Relationship Id="rId1859" Type="http://schemas.openxmlformats.org/officeDocument/2006/relationships/hyperlink" Target="https://drive.google.com/open?id=1jenQgrkirJLQ7vQhwN8Q8wuQiCaqNifU&amp;usp=drive_copy" TargetMode="External"/><Relationship Id="rId2706" Type="http://schemas.openxmlformats.org/officeDocument/2006/relationships/hyperlink" Target="https://drive.google.com/drive/folders/1W8Cp3GJAktDHCYjVpM4SHiH8Q81UcWWg" TargetMode="External"/><Relationship Id="rId2707" Type="http://schemas.openxmlformats.org/officeDocument/2006/relationships/hyperlink" Target="https://drive.google.com/open?id=1ZwbjCvXZOV7oA0NnX1UDRkkL1rERvEB4&amp;usp=drive_copy" TargetMode="External"/><Relationship Id="rId2708" Type="http://schemas.openxmlformats.org/officeDocument/2006/relationships/hyperlink" Target="https://drive.google.com/file/d/1TLt0Sc1NE-MnsquilggidkEdfKAb_TJP/view?usp=drivesdk" TargetMode="External"/><Relationship Id="rId2709" Type="http://schemas.openxmlformats.org/officeDocument/2006/relationships/hyperlink" Target="https://drive.google.com/drive/folders/1EEEtCcgAUSvx_he7Ac1guqm43IV2tf5I" TargetMode="External"/><Relationship Id="rId1850" Type="http://schemas.openxmlformats.org/officeDocument/2006/relationships/hyperlink" Target="https://drive.google.com/drive/folders/1wZuHPukscyppPadV7F9Fqm8FlX4vII_m" TargetMode="External"/><Relationship Id="rId1840" Type="http://schemas.openxmlformats.org/officeDocument/2006/relationships/hyperlink" Target="https://drive.google.com/file/d/10PhavzQLEyoPvSR8900yjhsSfuB7RML5/view?usp=drivesdk" TargetMode="External"/><Relationship Id="rId1841" Type="http://schemas.openxmlformats.org/officeDocument/2006/relationships/hyperlink" Target="https://drive.google.com/drive/folders/1SLDAXNCqnagNmNIwzmFPuZpeHhPLZb_C" TargetMode="External"/><Relationship Id="rId1842" Type="http://schemas.openxmlformats.org/officeDocument/2006/relationships/hyperlink" Target="https://drive.google.com/drive/folders/159j4mHDLQXkYFSl9EiPoOUOCvRN3L6JR" TargetMode="External"/><Relationship Id="rId1843" Type="http://schemas.openxmlformats.org/officeDocument/2006/relationships/hyperlink" Target="https://drive.google.com/drive/folders/1e25DaHVXEOPNdVxUVbMNSgMq0ncdxzO9?usp=drive_link" TargetMode="External"/><Relationship Id="rId1844" Type="http://schemas.openxmlformats.org/officeDocument/2006/relationships/hyperlink" Target="https://drive.google.com/file/d/1Da5mZJ2jT0aCvcVYewSqAqSI8PvNItgU/view?usp=drivesdk" TargetMode="External"/><Relationship Id="rId1845" Type="http://schemas.openxmlformats.org/officeDocument/2006/relationships/hyperlink" Target="https://drive.google.com/drive/folders/18LecK3hcSvPNr46DuekCQD_z0JaBp6aT" TargetMode="External"/><Relationship Id="rId1846" Type="http://schemas.openxmlformats.org/officeDocument/2006/relationships/hyperlink" Target="https://drive.google.com/drive/folders/1Q9kSRLNjkGkleYouqZ2_UhIfC88ZwI0H" TargetMode="External"/><Relationship Id="rId1847" Type="http://schemas.openxmlformats.org/officeDocument/2006/relationships/hyperlink" Target="https://drive.google.com/file/d/145uPXMAXDCu_JsFhX25k-3mt6Rc_Adjg/view?usp=drive_link" TargetMode="External"/><Relationship Id="rId1848" Type="http://schemas.openxmlformats.org/officeDocument/2006/relationships/hyperlink" Target="https://drive.google.com/file/d/1wUkp5oDcG-I_JHvv0LkSWHWNTruI6j4z/view?usp=drivesdk" TargetMode="External"/><Relationship Id="rId1849" Type="http://schemas.openxmlformats.org/officeDocument/2006/relationships/hyperlink" Target="https://drive.google.com/drive/folders/1Z576TLEGubGMHKZx8uTP7Gi3MDl1LChg" TargetMode="External"/><Relationship Id="rId1873" Type="http://schemas.openxmlformats.org/officeDocument/2006/relationships/hyperlink" Target="https://drive.google.com/drive/folders/1hGQPdaI7QFfO12pyG6ajbex00bUqksB4" TargetMode="External"/><Relationship Id="rId2720" Type="http://schemas.openxmlformats.org/officeDocument/2006/relationships/hyperlink" Target="https://drive.google.com/file/d/1N2YCd_Sa-bceaWxU2v2wnaWSOS8LkYCp/view?usp=drivesdk" TargetMode="External"/><Relationship Id="rId1874" Type="http://schemas.openxmlformats.org/officeDocument/2006/relationships/hyperlink" Target="https://drive.google.com/drive/folders/1Cbtr0INqipAFPaXjsJxRRs36EWbUhe3G" TargetMode="External"/><Relationship Id="rId2721" Type="http://schemas.openxmlformats.org/officeDocument/2006/relationships/hyperlink" Target="https://drive.google.com/drive/folders/1-nPX_K4SqcccK7_6C8Xk4Gkrn2Sh5r1I" TargetMode="External"/><Relationship Id="rId1875" Type="http://schemas.openxmlformats.org/officeDocument/2006/relationships/hyperlink" Target="https://drive.google.com/open?id=1klo7FRPnURYswqtJQADngMNoio_SvWhT&amp;usp=drive_copy" TargetMode="External"/><Relationship Id="rId2722" Type="http://schemas.openxmlformats.org/officeDocument/2006/relationships/hyperlink" Target="https://drive.google.com/drive/folders/1DjOPHBboCQxOZipzUG4yMfp6JLkpjnsL" TargetMode="External"/><Relationship Id="rId1876" Type="http://schemas.openxmlformats.org/officeDocument/2006/relationships/hyperlink" Target="https://drive.google.com/file/d/1UEx0D5zGF_ku0rDTLcyjV6PJ_rWlNPRF/view?usp=drivesdk" TargetMode="External"/><Relationship Id="rId2723" Type="http://schemas.openxmlformats.org/officeDocument/2006/relationships/hyperlink" Target="https://drive.google.com/open?id=1cL51pJuLO4JwQItaF8VLs7vDKlk55_OW&amp;usp=drive_copy" TargetMode="External"/><Relationship Id="rId1877" Type="http://schemas.openxmlformats.org/officeDocument/2006/relationships/hyperlink" Target="https://drive.google.com/drive/folders/1OPUZA7gRUb5PVmXdfDneFP2x9nFPQEqI" TargetMode="External"/><Relationship Id="rId2724" Type="http://schemas.openxmlformats.org/officeDocument/2006/relationships/hyperlink" Target="https://drive.google.com/file/d/1uEKv9EaNqDUUVTHgCqZ4rhnfPK2XN15G/view?usp=drivesdk" TargetMode="External"/><Relationship Id="rId1878" Type="http://schemas.openxmlformats.org/officeDocument/2006/relationships/hyperlink" Target="https://drive.google.com/drive/folders/1uNem4vlRFBvM3Ww-roFbtS74ing0VmMo" TargetMode="External"/><Relationship Id="rId2725" Type="http://schemas.openxmlformats.org/officeDocument/2006/relationships/hyperlink" Target="https://drive.google.com/drive/folders/1a4Jh-S_x4NrrQaVc9IhPAL7Xjm4-JWjD" TargetMode="External"/><Relationship Id="rId1879" Type="http://schemas.openxmlformats.org/officeDocument/2006/relationships/hyperlink" Target="https://drive.google.com/file/d/1dw1m9Rd6gALNiMhqTYOoD4ABM649_N66/view?usp=drivesdk" TargetMode="External"/><Relationship Id="rId2726" Type="http://schemas.openxmlformats.org/officeDocument/2006/relationships/hyperlink" Target="https://drive.google.com/drive/folders/1oJzcb86ygebfKv2u38eQRhPgp2P_7FK3" TargetMode="External"/><Relationship Id="rId2727" Type="http://schemas.openxmlformats.org/officeDocument/2006/relationships/hyperlink" Target="https://drive.google.com/file/d/1SV6de1dpCgVT6wxzAHuSFypBkQWAz29x/view?usp=drivesdk" TargetMode="External"/><Relationship Id="rId2728" Type="http://schemas.openxmlformats.org/officeDocument/2006/relationships/hyperlink" Target="https://drive.google.com/file/d/1oFML_AxXJYG1-lFkHnhh_ymlK4uy4vwm/view?usp=drivesdk" TargetMode="External"/><Relationship Id="rId2729" Type="http://schemas.openxmlformats.org/officeDocument/2006/relationships/hyperlink" Target="https://drive.google.com/drive/folders/16pZTzywPa7aiuc6N0mUk829vOzfrHRa4" TargetMode="External"/><Relationship Id="rId1870" Type="http://schemas.openxmlformats.org/officeDocument/2006/relationships/hyperlink" Target="https://drive.google.com/drive/folders/1kHXFQ4qHLaGWB8E8fdd4txmu-MJuw2Xa" TargetMode="External"/><Relationship Id="rId1871" Type="http://schemas.openxmlformats.org/officeDocument/2006/relationships/hyperlink" Target="https://drive.google.com/open?id=1rk0rJEnLm42AIBu7pIisbnTS1QrVO_Zr&amp;usp=drive_copy" TargetMode="External"/><Relationship Id="rId1872" Type="http://schemas.openxmlformats.org/officeDocument/2006/relationships/hyperlink" Target="https://drive.google.com/file/d/1Kmv8aqjwZddU3dGeZW7YROAh8fM1JKad/view?usp=drivesdk" TargetMode="External"/><Relationship Id="rId1862" Type="http://schemas.openxmlformats.org/officeDocument/2006/relationships/hyperlink" Target="https://drive.google.com/drive/folders/1DLicoq0olF8evMFp2Cgi_pUNfxOkMuhz" TargetMode="External"/><Relationship Id="rId1863" Type="http://schemas.openxmlformats.org/officeDocument/2006/relationships/hyperlink" Target="https://drive.google.com/file/d/1eW4kYqlGDfHXlWeFb2dCljOcur8SC6fE/view?usp=drivesdk" TargetMode="External"/><Relationship Id="rId2710" Type="http://schemas.openxmlformats.org/officeDocument/2006/relationships/hyperlink" Target="https://drive.google.com/drive/folders/1b3UvSLmEGbXwEqHQkbwGSXHZ4VUUYL9_" TargetMode="External"/><Relationship Id="rId1864" Type="http://schemas.openxmlformats.org/officeDocument/2006/relationships/hyperlink" Target="https://drive.google.com/file/d/1kkjbbqymyCMPeMN5kbY4TRsRc_MHS5Jf/view?usp=drivesdk" TargetMode="External"/><Relationship Id="rId2711" Type="http://schemas.openxmlformats.org/officeDocument/2006/relationships/hyperlink" Target="https://drive.google.com/file/d/1xa_7RMSk6gLNdtDyAZUf4kqEfn1YoFAp/view?usp=drivesdk" TargetMode="External"/><Relationship Id="rId1865" Type="http://schemas.openxmlformats.org/officeDocument/2006/relationships/hyperlink" Target="https://drive.google.com/drive/folders/1wfcbB2kdcMwK5hTB9y8FZ9B-8D0YjyPq" TargetMode="External"/><Relationship Id="rId2712" Type="http://schemas.openxmlformats.org/officeDocument/2006/relationships/hyperlink" Target="https://drive.google.com/file/d/1hcpuUJETc_d87u6RA-jZrU7yoHv3Sx3f/view?usp=drivesdk" TargetMode="External"/><Relationship Id="rId1866" Type="http://schemas.openxmlformats.org/officeDocument/2006/relationships/hyperlink" Target="https://drive.google.com/drive/folders/19u4CGTybhuxQdOQCEiIUn7Qx0ObN07Sn" TargetMode="External"/><Relationship Id="rId2713" Type="http://schemas.openxmlformats.org/officeDocument/2006/relationships/hyperlink" Target="https://drive.google.com/drive/folders/13vrWqSU1avyaPtntwZUQL8Qj59s7v3dj" TargetMode="External"/><Relationship Id="rId1867" Type="http://schemas.openxmlformats.org/officeDocument/2006/relationships/hyperlink" Target="https://drive.google.com/file/d/1N4WuaCXAVDepj9rPPgkLKQXOFEMIyg-T/view?usp=drivesdk" TargetMode="External"/><Relationship Id="rId2714" Type="http://schemas.openxmlformats.org/officeDocument/2006/relationships/hyperlink" Target="https://drive.google.com/drive/folders/1suviN7cWU1SPLrzZoGIve7_soAkO2qm5" TargetMode="External"/><Relationship Id="rId1868" Type="http://schemas.openxmlformats.org/officeDocument/2006/relationships/hyperlink" Target="https://drive.google.com/file/d/11wHNZPFyIN0m7TKxoMV4fqUC5rd4P8Xb/view?usp=drivesdk" TargetMode="External"/><Relationship Id="rId2715" Type="http://schemas.openxmlformats.org/officeDocument/2006/relationships/hyperlink" Target="https://drive.google.com/open?id=15HKsaSgmaCtTJ1DtoKuvDB5TZ3E6YU0H&amp;usp=drive_copy" TargetMode="External"/><Relationship Id="rId1869" Type="http://schemas.openxmlformats.org/officeDocument/2006/relationships/hyperlink" Target="https://drive.google.com/drive/folders/1xS8Dn-FXejsHsBZzUXKXCkom0a8VX_Vf" TargetMode="External"/><Relationship Id="rId2716" Type="http://schemas.openxmlformats.org/officeDocument/2006/relationships/hyperlink" Target="https://drive.google.com/file/d/1xhkTAvVJ0o6tCZBosi0JwfzAyurtCmGP/view?usp=drivesdk" TargetMode="External"/><Relationship Id="rId2717" Type="http://schemas.openxmlformats.org/officeDocument/2006/relationships/hyperlink" Target="https://drive.google.com/drive/folders/1hQea4qu5eGldVWOBRRHJKSsG3djH-pKj" TargetMode="External"/><Relationship Id="rId2718" Type="http://schemas.openxmlformats.org/officeDocument/2006/relationships/hyperlink" Target="https://drive.google.com/drive/folders/1r1pNm-Td5S5KAEpUdS3DuDCezYF1yuGE" TargetMode="External"/><Relationship Id="rId2719" Type="http://schemas.openxmlformats.org/officeDocument/2006/relationships/hyperlink" Target="https://drive.google.com/open?id=1UnrznIUlh3GTq0P8uLhUGFEtVFNHuzdr&amp;usp=drive_copy" TargetMode="External"/><Relationship Id="rId1860" Type="http://schemas.openxmlformats.org/officeDocument/2006/relationships/hyperlink" Target="https://drive.google.com/file/d/13cMwzAG_edHOwY2TGgGO1MTvtf6IznpA/view?usp=drivesdk" TargetMode="External"/><Relationship Id="rId1861" Type="http://schemas.openxmlformats.org/officeDocument/2006/relationships/hyperlink" Target="https://drive.google.com/drive/folders/1QNMIey_H_gjj-CgvKOgJzXhzA3SCOO8o" TargetMode="External"/><Relationship Id="rId1810" Type="http://schemas.openxmlformats.org/officeDocument/2006/relationships/hyperlink" Target="https://drive.google.com/drive/folders/18ZxzTSOT4FVMvKym8P3cP0mBhc65PRJF" TargetMode="External"/><Relationship Id="rId1811" Type="http://schemas.openxmlformats.org/officeDocument/2006/relationships/hyperlink" Target="https://drive.google.com/drive/folders/1LO1vzjbtu5IUtT891NHlHnn_me-Atsjr?usp=drive_link" TargetMode="External"/><Relationship Id="rId1812" Type="http://schemas.openxmlformats.org/officeDocument/2006/relationships/hyperlink" Target="https://drive.google.com/file/d/1r_PHoeWRdUDlygVnzBbl_ix-mtQjoBog/view?usp=drivesdk" TargetMode="External"/><Relationship Id="rId1813" Type="http://schemas.openxmlformats.org/officeDocument/2006/relationships/hyperlink" Target="https://drive.google.com/drive/folders/1fnNvhnHNKM4K2cUwSoDmFkOxbY_j2JNU" TargetMode="External"/><Relationship Id="rId1814" Type="http://schemas.openxmlformats.org/officeDocument/2006/relationships/hyperlink" Target="https://drive.google.com/drive/folders/1JSSfAfw03MmVoo2htw_zAmXO9UWCYswD" TargetMode="External"/><Relationship Id="rId1815" Type="http://schemas.openxmlformats.org/officeDocument/2006/relationships/hyperlink" Target="https://drive.google.com/drive/folders/18kPSTdaXqmXaDgLWib-AIWs2xSGqavFT?usp=drive_link" TargetMode="External"/><Relationship Id="rId1816" Type="http://schemas.openxmlformats.org/officeDocument/2006/relationships/hyperlink" Target="https://drive.google.com/file/d/1fkUxVQG_vH6mjN-4jwu1F7lVMKywKZfZ/view?usp=drivesdk" TargetMode="External"/><Relationship Id="rId1817" Type="http://schemas.openxmlformats.org/officeDocument/2006/relationships/hyperlink" Target="https://drive.google.com/drive/folders/15NEhsG5EJ9FWmlnZ_sDYWwrzkARNtvWI" TargetMode="External"/><Relationship Id="rId1818" Type="http://schemas.openxmlformats.org/officeDocument/2006/relationships/hyperlink" Target="https://drive.google.com/drive/folders/1cJnbvpvgdr2N0NEbV_P_xCH9gdhcxVqt" TargetMode="External"/><Relationship Id="rId1819" Type="http://schemas.openxmlformats.org/officeDocument/2006/relationships/hyperlink" Target="https://drive.google.com/drive/folders/1WKT77iZYE9f7QZAom_ZTcQfWBY09Coir?usp=drive_link" TargetMode="External"/><Relationship Id="rId1800" Type="http://schemas.openxmlformats.org/officeDocument/2006/relationships/hyperlink" Target="https://drive.google.com/file/d/1nKQ87vu_f2a7AmJVB_ZXucJrtVQH-E04/view?usp=drivesdk" TargetMode="External"/><Relationship Id="rId1801" Type="http://schemas.openxmlformats.org/officeDocument/2006/relationships/hyperlink" Target="https://drive.google.com/drive/folders/1ZBzqbvsoR-pMXCSsXCFTPPkyPXSN-L_y" TargetMode="External"/><Relationship Id="rId1802" Type="http://schemas.openxmlformats.org/officeDocument/2006/relationships/hyperlink" Target="https://drive.google.com/drive/folders/1ZRLKxmym_aEOPtlFIXHWbinPXt0hPqIl" TargetMode="External"/><Relationship Id="rId1803" Type="http://schemas.openxmlformats.org/officeDocument/2006/relationships/hyperlink" Target="https://drive.google.com/drive/folders/165bakehLYsTHaB06VXjEpEbp07qEScpT?usp=drive_link" TargetMode="External"/><Relationship Id="rId1804" Type="http://schemas.openxmlformats.org/officeDocument/2006/relationships/hyperlink" Target="https://drive.google.com/file/d/1Tncrbkdp7cECdebdFxg9Ulxq52yionMa/view?usp=drivesdk" TargetMode="External"/><Relationship Id="rId1805" Type="http://schemas.openxmlformats.org/officeDocument/2006/relationships/hyperlink" Target="https://drive.google.com/drive/folders/1iPgzQqr8VPWKS5YoKMAbHA3_TBoGi458" TargetMode="External"/><Relationship Id="rId1806" Type="http://schemas.openxmlformats.org/officeDocument/2006/relationships/hyperlink" Target="https://drive.google.com/drive/folders/1n56QcObvczQEO03kBimbqviPQhP4atP1" TargetMode="External"/><Relationship Id="rId1807" Type="http://schemas.openxmlformats.org/officeDocument/2006/relationships/hyperlink" Target="https://drive.google.com/drive/folders/1k6QZmY4vMeNtOYse4YEVxJf-qH63xMwH?usp=drive_link" TargetMode="External"/><Relationship Id="rId1808" Type="http://schemas.openxmlformats.org/officeDocument/2006/relationships/hyperlink" Target="https://drive.google.com/file/d/1OYo3FiAzJKgsONDK8aQXilgBWwgs0CGj/view?usp=drivesdk" TargetMode="External"/><Relationship Id="rId1809" Type="http://schemas.openxmlformats.org/officeDocument/2006/relationships/hyperlink" Target="https://drive.google.com/drive/folders/1Chn1JKNbxlZ5S8Z2XU7EhXtRyHd19fyr" TargetMode="External"/><Relationship Id="rId1830" Type="http://schemas.openxmlformats.org/officeDocument/2006/relationships/hyperlink" Target="https://drive.google.com/drive/folders/10lxER2ud9adpJuVJddOUlKfGyOlp5zUb" TargetMode="External"/><Relationship Id="rId1831" Type="http://schemas.openxmlformats.org/officeDocument/2006/relationships/hyperlink" Target="https://drive.google.com/drive/folders/1ZUYeLmw1fCr01LGHuCeXRpNpM6O3P6dX?usp=drive_link" TargetMode="External"/><Relationship Id="rId1832" Type="http://schemas.openxmlformats.org/officeDocument/2006/relationships/hyperlink" Target="https://drive.google.com/file/d/1klVDFym313iBa6vVgY8lmmv7sSIV65fg/view?usp=drivesdk" TargetMode="External"/><Relationship Id="rId1833" Type="http://schemas.openxmlformats.org/officeDocument/2006/relationships/hyperlink" Target="https://drive.google.com/drive/folders/1kTzlWpUsIcTltxW63MmD_AGeH3ZGBSrI" TargetMode="External"/><Relationship Id="rId1834" Type="http://schemas.openxmlformats.org/officeDocument/2006/relationships/hyperlink" Target="https://drive.google.com/drive/folders/1ORNRhxpohSQjeIuACMtEWOFZMbq2Wgxm" TargetMode="External"/><Relationship Id="rId1835" Type="http://schemas.openxmlformats.org/officeDocument/2006/relationships/hyperlink" Target="https://drive.google.com/drive/folders/17cxM2ZaDq91tPlE6mfR2ewfSHZsot8sI?usp=drive_link" TargetMode="External"/><Relationship Id="rId1836" Type="http://schemas.openxmlformats.org/officeDocument/2006/relationships/hyperlink" Target="https://drive.google.com/file/d/14SmYy67jFo5x83vEtOP4mlEud3qsLR_D/view?usp=drivesdk" TargetMode="External"/><Relationship Id="rId1837" Type="http://schemas.openxmlformats.org/officeDocument/2006/relationships/hyperlink" Target="https://drive.google.com/drive/folders/1zKs8d7cAMoR07m_IFKEKFnKjg0nlVyTG" TargetMode="External"/><Relationship Id="rId1838" Type="http://schemas.openxmlformats.org/officeDocument/2006/relationships/hyperlink" Target="https://drive.google.com/drive/folders/11WiAPMMTRjBX0jC6HlG_mtb-MGborCOe" TargetMode="External"/><Relationship Id="rId1839" Type="http://schemas.openxmlformats.org/officeDocument/2006/relationships/hyperlink" Target="https://drive.google.com/drive/folders/1lPQNQueXPH8lS8PSu9ehXJQXXdO5T1sz?usp=drive_link" TargetMode="External"/><Relationship Id="rId1820" Type="http://schemas.openxmlformats.org/officeDocument/2006/relationships/hyperlink" Target="https://drive.google.com/file/d/1J3-Mi2pjNfl3aJoCkjfexEyioZ-uU0HH/view?usp=drivesdk" TargetMode="External"/><Relationship Id="rId1821" Type="http://schemas.openxmlformats.org/officeDocument/2006/relationships/hyperlink" Target="https://drive.google.com/drive/folders/1EW2M6_Sw2mb6mObcwmsP3xadhUsu1CmU" TargetMode="External"/><Relationship Id="rId1822" Type="http://schemas.openxmlformats.org/officeDocument/2006/relationships/hyperlink" Target="https://drive.google.com/drive/folders/14EE13tw2Zk3rL3_2x83We1ViuVGrwztU" TargetMode="External"/><Relationship Id="rId1823" Type="http://schemas.openxmlformats.org/officeDocument/2006/relationships/hyperlink" Target="https://drive.google.com/drive/folders/1NZjvbkixoLOwWb_VBsTIe8Y2C6Ppc69K?usp=drive_link" TargetMode="External"/><Relationship Id="rId1824" Type="http://schemas.openxmlformats.org/officeDocument/2006/relationships/hyperlink" Target="https://drive.google.com/file/d/1HjDKpU7Dnot2oVaQHdWh_EaSpj9HRefM/view?usp=drivesdk" TargetMode="External"/><Relationship Id="rId1825" Type="http://schemas.openxmlformats.org/officeDocument/2006/relationships/hyperlink" Target="https://drive.google.com/drive/folders/1qr2h2QhQyT9ECs7sAuGxd_QW-ywoIgdn" TargetMode="External"/><Relationship Id="rId1826" Type="http://schemas.openxmlformats.org/officeDocument/2006/relationships/hyperlink" Target="https://drive.google.com/drive/folders/1VYl1aC5ePdXwzbFaDM3_-_EgdC6kzOKb" TargetMode="External"/><Relationship Id="rId1827" Type="http://schemas.openxmlformats.org/officeDocument/2006/relationships/hyperlink" Target="https://drive.google.com/drive/folders/1smtDvH-YBeHU7OBlG8DOBa38rfjr0l3P?usp=drive_link" TargetMode="External"/><Relationship Id="rId1828" Type="http://schemas.openxmlformats.org/officeDocument/2006/relationships/hyperlink" Target="https://drive.google.com/file/d/17hsAsUtOMSwzak5I_okZUmy7BwFzS2Cp/view?usp=drivesdk" TargetMode="External"/><Relationship Id="rId1829" Type="http://schemas.openxmlformats.org/officeDocument/2006/relationships/hyperlink" Target="https://drive.google.com/drive/folders/1e91LsBnpwATMOVQk4rECgeVaf7eRfn7N" TargetMode="External"/><Relationship Id="rId1455" Type="http://schemas.openxmlformats.org/officeDocument/2006/relationships/hyperlink" Target="https://drive.google.com/file/d/1eHlFOmcrqXe33YmBcs9sMB9R4BFOn8uh/view?usp=drivesdk" TargetMode="External"/><Relationship Id="rId2302" Type="http://schemas.openxmlformats.org/officeDocument/2006/relationships/hyperlink" Target="https://drive.google.com/open?id=1IY0EN5Ls5fhcqCKqoZ9KdPvUrnHfwyZu&amp;usp=drive_copy" TargetMode="External"/><Relationship Id="rId1456" Type="http://schemas.openxmlformats.org/officeDocument/2006/relationships/hyperlink" Target="https://drive.google.com/file/d/1xwTPtp2_bVFuzOR_h-wf7W_UB1-uPb1O/view?usp=drivesdk" TargetMode="External"/><Relationship Id="rId2303" Type="http://schemas.openxmlformats.org/officeDocument/2006/relationships/hyperlink" Target="https://drive.google.com/file/d/1qLZKGBGbLPZvPCcNu93KXnBiFn3xuQdA/view?usp=drive_link" TargetMode="External"/><Relationship Id="rId1457" Type="http://schemas.openxmlformats.org/officeDocument/2006/relationships/hyperlink" Target="https://drive.google.com/drive/folders/1sYDvXtg-OzC3TBsBe8uMO7M-z20uBW2D" TargetMode="External"/><Relationship Id="rId2304" Type="http://schemas.openxmlformats.org/officeDocument/2006/relationships/hyperlink" Target="https://drive.google.com/file/d/1pw8irFNl9JkYid5ZsNQJbYFUrm1e0iMr/view?usp=drive_link" TargetMode="External"/><Relationship Id="rId1458" Type="http://schemas.openxmlformats.org/officeDocument/2006/relationships/hyperlink" Target="https://drive.google.com/drive/folders/1OX8MILi05XDWB-ncqmBhxUNhg2AgZ9G5" TargetMode="External"/><Relationship Id="rId2305" Type="http://schemas.openxmlformats.org/officeDocument/2006/relationships/hyperlink" Target="https://drive.google.com/open?id=1z4Ikh2W2hjqjMHwZItP30VYsfCoEfWzR&amp;usp=drive_copy" TargetMode="External"/><Relationship Id="rId1459" Type="http://schemas.openxmlformats.org/officeDocument/2006/relationships/hyperlink" Target="https://drive.google.com/file/d/1g64qtAh7rkgKsL0eyq0W2rq4tSaDNPYl/view?usp=drivesdk" TargetMode="External"/><Relationship Id="rId2306" Type="http://schemas.openxmlformats.org/officeDocument/2006/relationships/hyperlink" Target="https://drive.google.com/open?id=19W8zYK2G3pKGEAQ1bkdux9tXYPKfR_JO&amp;usp=drive_copy" TargetMode="External"/><Relationship Id="rId2307" Type="http://schemas.openxmlformats.org/officeDocument/2006/relationships/hyperlink" Target="https://drive.google.com/file/d/1sp-ig6wSN57PVjnUR2Vyxgmj4FgRdQul/view?usp=drive_link" TargetMode="External"/><Relationship Id="rId2308" Type="http://schemas.openxmlformats.org/officeDocument/2006/relationships/hyperlink" Target="https://drive.google.com/file/d/1uL6A6UZHdkUpjqmA1ZTCV9T6SGJxZPn5/view?usp=drive_link" TargetMode="External"/><Relationship Id="rId2309" Type="http://schemas.openxmlformats.org/officeDocument/2006/relationships/hyperlink" Target="https://drive.google.com/open?id=1w1btqv_h6RmPi0UG8h96k6R56heo6eVD&amp;usp=drive_copy" TargetMode="External"/><Relationship Id="rId629" Type="http://schemas.openxmlformats.org/officeDocument/2006/relationships/hyperlink" Target="https://drive.google.com/file/d/1D5mc1I6tazzy25Nlto8c0-4iULCfMrvd/view?usp=drivesdk" TargetMode="External"/><Relationship Id="rId624" Type="http://schemas.openxmlformats.org/officeDocument/2006/relationships/hyperlink" Target="https://drive.google.com/drive/folders/1qfjQ7ZeWk0pAnFzpUEoeHh7UOrrIYTW8" TargetMode="External"/><Relationship Id="rId623" Type="http://schemas.openxmlformats.org/officeDocument/2006/relationships/hyperlink" Target="https://drive.google.com/drive/folders/1kyjsRVFdU-1XbcB_lH2IgZ0fKWFwmRS4" TargetMode="External"/><Relationship Id="rId622" Type="http://schemas.openxmlformats.org/officeDocument/2006/relationships/hyperlink" Target="https://drive.google.com/file/d/1Z-ivS5nXZGEm6FIs4qYPXJo1d6_t9BTg/view?usp=drivesdk" TargetMode="External"/><Relationship Id="rId621" Type="http://schemas.openxmlformats.org/officeDocument/2006/relationships/hyperlink" Target="https://drive.google.com/file/d/1jrBva0YiNYxo3Q_INrbnOZ7jcBZ0sY7M/view?usp=drive_link" TargetMode="External"/><Relationship Id="rId628" Type="http://schemas.openxmlformats.org/officeDocument/2006/relationships/hyperlink" Target="https://drive.google.com/drive/folders/13yVKc21b6j1eQza3oqIFhQMPmWAiEHam" TargetMode="External"/><Relationship Id="rId627" Type="http://schemas.openxmlformats.org/officeDocument/2006/relationships/hyperlink" Target="https://drive.google.com/drive/folders/1R_vVhRfyWW23lRrzT6EFiUSZiaF3Clvj" TargetMode="External"/><Relationship Id="rId626" Type="http://schemas.openxmlformats.org/officeDocument/2006/relationships/hyperlink" Target="https://drive.google.com/file/d/1eZAttKXZRHbvFKq-B4YCVYnWqsOyyGZB/view?usp=drivesdk" TargetMode="External"/><Relationship Id="rId625" Type="http://schemas.openxmlformats.org/officeDocument/2006/relationships/hyperlink" Target="https://drive.google.com/file/d/13zUXUiLkRofySUh0i-iJkccCYKj0PBlh/view?usp=drive_link" TargetMode="External"/><Relationship Id="rId2780" Type="http://schemas.openxmlformats.org/officeDocument/2006/relationships/hyperlink" Target="https://drive.google.com/file/d/120mI7ywFT3l1lOmUpzH-U-YjGXms8qPz/view?usp=drivesdk" TargetMode="External"/><Relationship Id="rId1450" Type="http://schemas.openxmlformats.org/officeDocument/2006/relationships/hyperlink" Target="https://drive.google.com/drive/folders/1q9RkkfoX22NOStZi6fjqgcfunX2tO91K" TargetMode="External"/><Relationship Id="rId2781" Type="http://schemas.openxmlformats.org/officeDocument/2006/relationships/hyperlink" Target="https://drive.google.com/drive/folders/1fgqX9L8kIBb5ZHzLYdsGnk1_Sx4XbVOJ" TargetMode="External"/><Relationship Id="rId620" Type="http://schemas.openxmlformats.org/officeDocument/2006/relationships/hyperlink" Target="https://drive.google.com/drive/folders/19UTppS-QKHJUdKczenQm2SyxJUDXqafC" TargetMode="External"/><Relationship Id="rId1451" Type="http://schemas.openxmlformats.org/officeDocument/2006/relationships/hyperlink" Target="https://drive.google.com/file/d/1uMhbVSoRo17rzox5f2430ZihfFZINRYQ/view?usp=drivesdk" TargetMode="External"/><Relationship Id="rId2782" Type="http://schemas.openxmlformats.org/officeDocument/2006/relationships/hyperlink" Target="https://drive.google.com/drive/folders/1fxHPCeTGtpYdRPlUfcalC2gBmJU3hEdI" TargetMode="External"/><Relationship Id="rId1452" Type="http://schemas.openxmlformats.org/officeDocument/2006/relationships/hyperlink" Target="https://drive.google.com/file/d/11ZTB-BMjN3ZntrEdgCVlTUSjPZCnPKnM/view?usp=drivesdk" TargetMode="External"/><Relationship Id="rId2783" Type="http://schemas.openxmlformats.org/officeDocument/2006/relationships/drawing" Target="../drawings/drawing4.xml"/><Relationship Id="rId1453" Type="http://schemas.openxmlformats.org/officeDocument/2006/relationships/hyperlink" Target="https://drive.google.com/drive/folders/1wANq6WAhcZJwe-fikYYU9D6EuZomTt9T" TargetMode="External"/><Relationship Id="rId2300" Type="http://schemas.openxmlformats.org/officeDocument/2006/relationships/hyperlink" Target="https://drive.google.com/file/d/1hZuPZPIqMV-kJwl_pMIc0j9sh0r7E0GW/view?usp=drive_link" TargetMode="External"/><Relationship Id="rId1454" Type="http://schemas.openxmlformats.org/officeDocument/2006/relationships/hyperlink" Target="https://drive.google.com/drive/folders/1m188NjDXNgv83FkB1ZFPB4HvbJdXMKvT" TargetMode="External"/><Relationship Id="rId2301" Type="http://schemas.openxmlformats.org/officeDocument/2006/relationships/hyperlink" Target="https://drive.google.com/open?id=14cDedjrsMqmqws5UvSMCxW7fEemwlKS2&amp;usp=drive_copy" TargetMode="External"/><Relationship Id="rId1444" Type="http://schemas.openxmlformats.org/officeDocument/2006/relationships/hyperlink" Target="https://drive.google.com/file/d/1NxrlczeQTB7I3gOFoULD3STYD2kLi3Xh/view?usp=drivesdk" TargetMode="External"/><Relationship Id="rId2775" Type="http://schemas.openxmlformats.org/officeDocument/2006/relationships/hyperlink" Target="https://drive.google.com/file/d/1JmIenHIZBqXyBa7_8IPVISq-cYhmL1hC/view?usp=drivesdk" TargetMode="External"/><Relationship Id="rId1445" Type="http://schemas.openxmlformats.org/officeDocument/2006/relationships/hyperlink" Target="https://drive.google.com/drive/folders/1Gs8ClsHdaI5T2g80Bq3GAiSMsJNYBEzZ" TargetMode="External"/><Relationship Id="rId2776" Type="http://schemas.openxmlformats.org/officeDocument/2006/relationships/hyperlink" Target="https://drive.google.com/file/d/1k-LSAsHyYqIDXKsci22O_XZYMtHFxITA/view?usp=drivesdk" TargetMode="External"/><Relationship Id="rId1446" Type="http://schemas.openxmlformats.org/officeDocument/2006/relationships/hyperlink" Target="https://drive.google.com/drive/folders/1caJJ4KsbVFGikTU6PAI-IPB2myG80CkD" TargetMode="External"/><Relationship Id="rId2777" Type="http://schemas.openxmlformats.org/officeDocument/2006/relationships/hyperlink" Target="https://drive.google.com/drive/folders/1RRM5pFIWZks-DdZLFuWbgerNzmSyruNJ" TargetMode="External"/><Relationship Id="rId1447" Type="http://schemas.openxmlformats.org/officeDocument/2006/relationships/hyperlink" Target="https://drive.google.com/file/d/13kQ3E8jLgBH_ZgOZ7uDeSNkepIvPtc9S/view?usp=drivesdk" TargetMode="External"/><Relationship Id="rId2778" Type="http://schemas.openxmlformats.org/officeDocument/2006/relationships/hyperlink" Target="https://drive.google.com/drive/folders/16-3_CqMBmaP8CUYY1dVNMhrSSTUwi8s_" TargetMode="External"/><Relationship Id="rId1448" Type="http://schemas.openxmlformats.org/officeDocument/2006/relationships/hyperlink" Target="https://drive.google.com/file/d/1RmXn-KIkcyEpS-fgTgU1wBizJ8EgWM_s/view?usp=drivesdk" TargetMode="External"/><Relationship Id="rId2779" Type="http://schemas.openxmlformats.org/officeDocument/2006/relationships/hyperlink" Target="https://drive.google.com/file/d/1k_hmB40TfY3wN_MSR2Ovch7f-gdWpdEk/view?usp=drivesdk" TargetMode="External"/><Relationship Id="rId1449" Type="http://schemas.openxmlformats.org/officeDocument/2006/relationships/hyperlink" Target="https://drive.google.com/drive/folders/1VKN2w7dORFmZTeHK0PGTluykI6t6mM9L" TargetMode="External"/><Relationship Id="rId619" Type="http://schemas.openxmlformats.org/officeDocument/2006/relationships/hyperlink" Target="https://drive.google.com/drive/folders/1t92enE60GSYz-XsjxSEZYAiSLXYUSZHK" TargetMode="External"/><Relationship Id="rId618" Type="http://schemas.openxmlformats.org/officeDocument/2006/relationships/hyperlink" Target="https://drive.google.com/file/d/1r4eXsK1OzBL3kg6L8_uObBIbJVC2KHl2/view?usp=drivesdk" TargetMode="External"/><Relationship Id="rId613" Type="http://schemas.openxmlformats.org/officeDocument/2006/relationships/hyperlink" Target="https://drive.google.com/file/d/1KQO_AWX05YJXmAPMeDwDwJQc3K6d-OZC/view?usp=drive_link" TargetMode="External"/><Relationship Id="rId612" Type="http://schemas.openxmlformats.org/officeDocument/2006/relationships/hyperlink" Target="https://drive.google.com/drive/folders/1WE-9PonX_VlIXfhU5CW1gPI8wzUDsEWf" TargetMode="External"/><Relationship Id="rId611" Type="http://schemas.openxmlformats.org/officeDocument/2006/relationships/hyperlink" Target="https://drive.google.com/drive/folders/1aSUoBARwuoEyqaSeQYEyh74vtPqPPZ7m" TargetMode="External"/><Relationship Id="rId610" Type="http://schemas.openxmlformats.org/officeDocument/2006/relationships/hyperlink" Target="https://drive.google.com/file/d/1pmcUS5BvVR5Z981ihdUzoUIKcXiIizbg/view?usp=drivesdk" TargetMode="External"/><Relationship Id="rId617" Type="http://schemas.openxmlformats.org/officeDocument/2006/relationships/hyperlink" Target="https://drive.google.com/file/d/1tAQ2x3SC1tvKrLZSm_7G9mmSPzpFWKsL/view?usp=drivesdk" TargetMode="External"/><Relationship Id="rId616" Type="http://schemas.openxmlformats.org/officeDocument/2006/relationships/hyperlink" Target="https://drive.google.com/drive/folders/1ix6Yv6dTbG5ekBeqoUf90NTHE_u-CXl1" TargetMode="External"/><Relationship Id="rId615" Type="http://schemas.openxmlformats.org/officeDocument/2006/relationships/hyperlink" Target="https://drive.google.com/drive/folders/1MRGMYNbA5g6Y71B1eE-1ulJBiFjLTvbK" TargetMode="External"/><Relationship Id="rId614" Type="http://schemas.openxmlformats.org/officeDocument/2006/relationships/hyperlink" Target="https://drive.google.com/file/d/1ygrGfZdm01mIDB8XqKZKREmMxsyiIXUn/view?usp=drivesdk" TargetMode="External"/><Relationship Id="rId2770" Type="http://schemas.openxmlformats.org/officeDocument/2006/relationships/hyperlink" Target="https://drive.google.com/drive/folders/1oLpqBNcl0zfB5na4h5qNAToAN6p92Fs9" TargetMode="External"/><Relationship Id="rId1440" Type="http://schemas.openxmlformats.org/officeDocument/2006/relationships/hyperlink" Target="https://drive.google.com/file/d/1zVgHdiDblHYOXohdXMGn0z1GSS-0uG_w/view?usp=drivesdk" TargetMode="External"/><Relationship Id="rId2771" Type="http://schemas.openxmlformats.org/officeDocument/2006/relationships/hyperlink" Target="https://drive.google.com/file/d/1ymF3zhNyD_amjviQsyb92D6JxT49ZYkp/view?usp=drivesdk" TargetMode="External"/><Relationship Id="rId1441" Type="http://schemas.openxmlformats.org/officeDocument/2006/relationships/hyperlink" Target="https://drive.google.com/drive/folders/1ETPfVKXg8gl61n37nyCVRmV4k0GXN3C8" TargetMode="External"/><Relationship Id="rId2772" Type="http://schemas.openxmlformats.org/officeDocument/2006/relationships/hyperlink" Target="https://drive.google.com/file/d/1hUM8jmkurzgE6iItvJNR8LYvJBJzNVPk/view?usp=drivesdk" TargetMode="External"/><Relationship Id="rId1442" Type="http://schemas.openxmlformats.org/officeDocument/2006/relationships/hyperlink" Target="https://drive.google.com/drive/folders/1U0zQJYGuM626gRYPMCryPVMwubm88NOK" TargetMode="External"/><Relationship Id="rId2773" Type="http://schemas.openxmlformats.org/officeDocument/2006/relationships/hyperlink" Target="https://drive.google.com/drive/folders/1295h-miS_RRd3hpOQI1T35pEZs4LAz3R" TargetMode="External"/><Relationship Id="rId1443" Type="http://schemas.openxmlformats.org/officeDocument/2006/relationships/hyperlink" Target="https://drive.google.com/file/d/1OFQoFCFx_0UaChTJGhKZSdhByq4d0jMQ/view?usp=drivesdk" TargetMode="External"/><Relationship Id="rId2774" Type="http://schemas.openxmlformats.org/officeDocument/2006/relationships/hyperlink" Target="https://drive.google.com/drive/folders/1x23w6hgypv4jQzln11PyqUFCEi0zCzVe" TargetMode="External"/><Relationship Id="rId1477" Type="http://schemas.openxmlformats.org/officeDocument/2006/relationships/hyperlink" Target="https://drive.google.com/drive/folders/1tH8eCPdgiNpreeLbQNhuqRiNS80wf-C2" TargetMode="External"/><Relationship Id="rId2324" Type="http://schemas.openxmlformats.org/officeDocument/2006/relationships/hyperlink" Target="https://drive.google.com/file/d/1LBk5ygWx5sKUIF5ScnlGv-Uxxse8Dy1l/view?usp=drive_link" TargetMode="External"/><Relationship Id="rId1478" Type="http://schemas.openxmlformats.org/officeDocument/2006/relationships/hyperlink" Target="https://drive.google.com/drive/folders/1TNtBcKcJaEBqpXkJyCsSgb5-9WDvprSq" TargetMode="External"/><Relationship Id="rId2325" Type="http://schemas.openxmlformats.org/officeDocument/2006/relationships/hyperlink" Target="https://drive.google.com/open?id=1jUv8N-QPIzi3acIP_yyfs0eBWOvUbVwZ&amp;usp=drive_copy" TargetMode="External"/><Relationship Id="rId1479" Type="http://schemas.openxmlformats.org/officeDocument/2006/relationships/hyperlink" Target="https://drive.google.com/file/d/1QVBCZEG9tjmglEDZ2hZaSpKBa7FsxqOH/view?usp=drive_link" TargetMode="External"/><Relationship Id="rId2326" Type="http://schemas.openxmlformats.org/officeDocument/2006/relationships/hyperlink" Target="https://drive.google.com/open?id=1ERymbyPzAn3lARwO5NgiHFrq0BXjuMPp&amp;usp=drive_copy" TargetMode="External"/><Relationship Id="rId2327" Type="http://schemas.openxmlformats.org/officeDocument/2006/relationships/hyperlink" Target="https://drive.google.com/file/d/1pjjkjfXrnk3RB-Ni-cQ87o7Zg52PF4jC/view?usp=drive_link" TargetMode="External"/><Relationship Id="rId2328" Type="http://schemas.openxmlformats.org/officeDocument/2006/relationships/hyperlink" Target="https://drive.google.com/file/d/1bFuX2K9zau81OrJYH2MlMLFuBqhITz7X/view?usp=drive_link" TargetMode="External"/><Relationship Id="rId2329" Type="http://schemas.openxmlformats.org/officeDocument/2006/relationships/hyperlink" Target="https://drive.google.com/open?id=1iVb-ndEbi7WTZ-a3Sbzq3_70O73iWw8E&amp;usp=drive_copy" TargetMode="External"/><Relationship Id="rId646" Type="http://schemas.openxmlformats.org/officeDocument/2006/relationships/hyperlink" Target="https://drive.google.com/file/d/1To9WKO8ISJnJOXl9ivFJpfuTTU95TpXt/view?usp=drivesdk" TargetMode="External"/><Relationship Id="rId645" Type="http://schemas.openxmlformats.org/officeDocument/2006/relationships/hyperlink" Target="https://drive.google.com/file/d/1joHw6XWaf69THLr42Guci4DZvlobkuV1/view?usp=drive_link" TargetMode="External"/><Relationship Id="rId644" Type="http://schemas.openxmlformats.org/officeDocument/2006/relationships/hyperlink" Target="https://drive.google.com/drive/folders/1YYfS-vtJrjnE6-AgMbnHL1ZYzYDytPra" TargetMode="External"/><Relationship Id="rId643" Type="http://schemas.openxmlformats.org/officeDocument/2006/relationships/hyperlink" Target="https://drive.google.com/drive/folders/1F7CU9Oul3f0NcTas23VmeTyHCpW21FRS" TargetMode="External"/><Relationship Id="rId649" Type="http://schemas.openxmlformats.org/officeDocument/2006/relationships/hyperlink" Target="https://drive.google.com/file/d/1b8xoH7jJQfs8fCjIhgAvPY-UeOFGkUsR/view?usp=drivesdk" TargetMode="External"/><Relationship Id="rId648" Type="http://schemas.openxmlformats.org/officeDocument/2006/relationships/hyperlink" Target="https://drive.google.com/drive/folders/1YzJTPvigN7iimWLGQ_4Fnbj05k8FJwol" TargetMode="External"/><Relationship Id="rId647" Type="http://schemas.openxmlformats.org/officeDocument/2006/relationships/hyperlink" Target="https://drive.google.com/drive/folders/11ZUOfrPp4mJOfrvxx-Umhf78EgMMJux9" TargetMode="External"/><Relationship Id="rId1470" Type="http://schemas.openxmlformats.org/officeDocument/2006/relationships/hyperlink" Target="https://drive.google.com/drive/folders/1SQGxXt8za2qvuJKh7Ta6hIQNsvWvBHGA" TargetMode="External"/><Relationship Id="rId1471" Type="http://schemas.openxmlformats.org/officeDocument/2006/relationships/hyperlink" Target="https://drive.google.com/file/d/1vNOt55LIiGRBu6H6EOoUlikHp9sO_Fgo/view?usp=drive_link" TargetMode="External"/><Relationship Id="rId1472" Type="http://schemas.openxmlformats.org/officeDocument/2006/relationships/hyperlink" Target="https://drive.google.com/file/d/1bFZhwfn5_-vuhOUi0TO0JkkP5kTwvqTT/view?usp=drivesdk" TargetMode="External"/><Relationship Id="rId642" Type="http://schemas.openxmlformats.org/officeDocument/2006/relationships/hyperlink" Target="https://drive.google.com/file/d/1-AO3NdOElHtFEx1t5mk3yiRsl42nmEoG/view?usp=drivesdk" TargetMode="External"/><Relationship Id="rId1473" Type="http://schemas.openxmlformats.org/officeDocument/2006/relationships/hyperlink" Target="https://drive.google.com/drive/folders/1NBfWTfSLGyitAJTM3-4Eak4M6dy89o1k" TargetMode="External"/><Relationship Id="rId2320" Type="http://schemas.openxmlformats.org/officeDocument/2006/relationships/hyperlink" Target="https://drive.google.com/file/d/1hFp51Yge6xHRamo2Urx6GXnh2n3i8nAz/view?usp=drive_link" TargetMode="External"/><Relationship Id="rId641" Type="http://schemas.openxmlformats.org/officeDocument/2006/relationships/hyperlink" Target="https://drive.google.com/file/d/1pxUENkqsQfwYzSJVSiIJ-Vti3blkXLCW/view?usp=drive_link" TargetMode="External"/><Relationship Id="rId1474" Type="http://schemas.openxmlformats.org/officeDocument/2006/relationships/hyperlink" Target="https://drive.google.com/drive/folders/1UQrHL3P4ZFNROLxMsXVtUq-u5aUct_1s" TargetMode="External"/><Relationship Id="rId2321" Type="http://schemas.openxmlformats.org/officeDocument/2006/relationships/hyperlink" Target="https://drive.google.com/open?id=1Yot0G4yrKv26zXcL1Q8hLETfyA9F9iPh&amp;usp=drive_copy" TargetMode="External"/><Relationship Id="rId640" Type="http://schemas.openxmlformats.org/officeDocument/2006/relationships/hyperlink" Target="https://drive.google.com/drive/folders/1l1x5Gx-90SxIx1YMPxwSktIPW9NwEJOD" TargetMode="External"/><Relationship Id="rId1475" Type="http://schemas.openxmlformats.org/officeDocument/2006/relationships/hyperlink" Target="https://drive.google.com/file/d/1FWpyysqcfgstmtGW9BqIia0LsZ1iEgIw/view?usp=drive_link" TargetMode="External"/><Relationship Id="rId2322" Type="http://schemas.openxmlformats.org/officeDocument/2006/relationships/hyperlink" Target="https://drive.google.com/open?id=1ESfgEtxeINiv123Ep5sjwUWINJ1yEPN0&amp;usp=drive_copy" TargetMode="External"/><Relationship Id="rId1476" Type="http://schemas.openxmlformats.org/officeDocument/2006/relationships/hyperlink" Target="https://drive.google.com/file/d/1KBHXyPlF-l0rMceSczEVDo2VlAA_7cI1/view?usp=drivesdk" TargetMode="External"/><Relationship Id="rId2323" Type="http://schemas.openxmlformats.org/officeDocument/2006/relationships/hyperlink" Target="https://drive.google.com/file/d/11mQdUgOh8aE65RTRaZWG5xrNBNBJR9Nc/view?usp=drive_link" TargetMode="External"/><Relationship Id="rId1466" Type="http://schemas.openxmlformats.org/officeDocument/2006/relationships/hyperlink" Target="https://drive.google.com/drive/folders/1s2z-u2_exgToEuvwevSH5Oiqvr7cgQEm" TargetMode="External"/><Relationship Id="rId2313" Type="http://schemas.openxmlformats.org/officeDocument/2006/relationships/hyperlink" Target="https://drive.google.com/open?id=132t1aORJL9xQA6slx1FEIYXhbqW1R0zs&amp;usp=drive_copy" TargetMode="External"/><Relationship Id="rId1467" Type="http://schemas.openxmlformats.org/officeDocument/2006/relationships/hyperlink" Target="https://drive.google.com/file/d/1PM-SXySoilWIt0T5PEUBAb-UEv40_aQQ/view?usp=drive_link" TargetMode="External"/><Relationship Id="rId2314" Type="http://schemas.openxmlformats.org/officeDocument/2006/relationships/hyperlink" Target="https://drive.google.com/open?id=1shTsg5yNw-Qb4KhKRU6SPtX1GcqXsmO-&amp;usp=drive_copy" TargetMode="External"/><Relationship Id="rId1468" Type="http://schemas.openxmlformats.org/officeDocument/2006/relationships/hyperlink" Target="https://drive.google.com/file/d/1eet5N2_BW-NdPDL5MLeuupsGjYdkN02e/view?usp=drivesdk" TargetMode="External"/><Relationship Id="rId2315" Type="http://schemas.openxmlformats.org/officeDocument/2006/relationships/hyperlink" Target="https://drive.google.com/file/d/1Jwf6B69leG1yZd-1Y7EdvpaiKkoQVx4-/view?usp=drive_link" TargetMode="External"/><Relationship Id="rId1469" Type="http://schemas.openxmlformats.org/officeDocument/2006/relationships/hyperlink" Target="https://drive.google.com/drive/folders/1ccjCQ9CGPKe7oLcvGPZ7hhgPLO4Ra0d5" TargetMode="External"/><Relationship Id="rId2316" Type="http://schemas.openxmlformats.org/officeDocument/2006/relationships/hyperlink" Target="https://drive.google.com/file/d/19dquaMkQTuVBkYsBC2IZLmA6GLlFfrTZ/view?usp=drive_link" TargetMode="External"/><Relationship Id="rId2317" Type="http://schemas.openxmlformats.org/officeDocument/2006/relationships/hyperlink" Target="https://drive.google.com/open?id=1GKcsmemSe64neN4xJxPHSVns_MOV4BZg&amp;usp=drive_copy" TargetMode="External"/><Relationship Id="rId2318" Type="http://schemas.openxmlformats.org/officeDocument/2006/relationships/hyperlink" Target="https://drive.google.com/open?id=1SYWaa3XJFjiha9uKn3XN1v7XPWhKGZf3&amp;usp=drive_copy" TargetMode="External"/><Relationship Id="rId2319" Type="http://schemas.openxmlformats.org/officeDocument/2006/relationships/hyperlink" Target="https://drive.google.com/file/d/1rVnCzKPHbB5Cu24rurVlXHBFUWHpcb4a/view?usp=drive_link" TargetMode="External"/><Relationship Id="rId635" Type="http://schemas.openxmlformats.org/officeDocument/2006/relationships/hyperlink" Target="https://drive.google.com/drive/folders/17bQmBmS71gYEdL762-3ODLleNJUgmnMt" TargetMode="External"/><Relationship Id="rId634" Type="http://schemas.openxmlformats.org/officeDocument/2006/relationships/hyperlink" Target="https://drive.google.com/file/d/1uQ4wu81lIj-HNxI0MgW5VgCFL2dLfjO5/view?usp=drivesdk" TargetMode="External"/><Relationship Id="rId633" Type="http://schemas.openxmlformats.org/officeDocument/2006/relationships/hyperlink" Target="https://drive.google.com/file/d/1wO6KuriMf0XauKAopO0Zrh-q8HFDjXOd/view?usp=drivesdk" TargetMode="External"/><Relationship Id="rId632" Type="http://schemas.openxmlformats.org/officeDocument/2006/relationships/hyperlink" Target="https://drive.google.com/drive/folders/1V2JroSkinFrgpsGugJ6IkLqdZhrC6jAA" TargetMode="External"/><Relationship Id="rId639" Type="http://schemas.openxmlformats.org/officeDocument/2006/relationships/hyperlink" Target="https://drive.google.com/drive/folders/1ay1C9myoDu-OKhUFGxdpeawVv59EE6HI" TargetMode="External"/><Relationship Id="rId638" Type="http://schemas.openxmlformats.org/officeDocument/2006/relationships/hyperlink" Target="https://drive.google.com/file/d/1MzadtouWkkFWXF_3MBqsOEp4flbNXXsr/view?usp=drivesdk" TargetMode="External"/><Relationship Id="rId637" Type="http://schemas.openxmlformats.org/officeDocument/2006/relationships/hyperlink" Target="https://drive.google.com/file/d/11H4NN2NBXSXwG65Lx3M1Av_ynUKBAhCZ/view?usp=drivesdk" TargetMode="External"/><Relationship Id="rId636" Type="http://schemas.openxmlformats.org/officeDocument/2006/relationships/hyperlink" Target="https://drive.google.com/drive/folders/1hsehcxZ8yHZ8kmmcFyMeA93ayMl0pKii" TargetMode="External"/><Relationship Id="rId1460" Type="http://schemas.openxmlformats.org/officeDocument/2006/relationships/hyperlink" Target="https://drive.google.com/file/d/11RPrttTVbJ1fnKrKn22f9hCvjfXc6E8m/view?usp=drivesdk" TargetMode="External"/><Relationship Id="rId1461" Type="http://schemas.openxmlformats.org/officeDocument/2006/relationships/hyperlink" Target="https://drive.google.com/drive/folders/1MfQsm4GY1x0Yi1wbKWXMNnbg-erGfxe9" TargetMode="External"/><Relationship Id="rId631" Type="http://schemas.openxmlformats.org/officeDocument/2006/relationships/hyperlink" Target="https://drive.google.com/drive/folders/1YjtfJDdTKNwa6u_oxlyttr3igma2oDZP" TargetMode="External"/><Relationship Id="rId1462" Type="http://schemas.openxmlformats.org/officeDocument/2006/relationships/hyperlink" Target="https://drive.google.com/drive/folders/1QMiil-1dkgNOY677HjyK4mCaQKx8eON8" TargetMode="External"/><Relationship Id="rId630" Type="http://schemas.openxmlformats.org/officeDocument/2006/relationships/hyperlink" Target="https://drive.google.com/file/d/1Jms5GISNYtRjQbaN7rGvgcsK7vu7XG2y/view?usp=drivesdk" TargetMode="External"/><Relationship Id="rId1463" Type="http://schemas.openxmlformats.org/officeDocument/2006/relationships/hyperlink" Target="https://drive.google.com/file/d/1bNHoK3ROP0-xVKGM4IWFp-XkkUSUy3eU/view?usp=drivesdk" TargetMode="External"/><Relationship Id="rId2310" Type="http://schemas.openxmlformats.org/officeDocument/2006/relationships/hyperlink" Target="https://drive.google.com/open?id=1ujF_UWYyOAGhIb_fegc7RGPHE7plcGe4&amp;usp=drive_copy" TargetMode="External"/><Relationship Id="rId1464" Type="http://schemas.openxmlformats.org/officeDocument/2006/relationships/hyperlink" Target="https://drive.google.com/file/d/1JaENxlDEnbUZpjISvfWyiP9ZTZCb3IrL/view?usp=drivesdk" TargetMode="External"/><Relationship Id="rId2311" Type="http://schemas.openxmlformats.org/officeDocument/2006/relationships/hyperlink" Target="https://drive.google.com/file/d/1XfgOa9JnWFQPPEY95sqY1lp_UhycvBwR/view?usp=drive_link" TargetMode="External"/><Relationship Id="rId1465" Type="http://schemas.openxmlformats.org/officeDocument/2006/relationships/hyperlink" Target="https://drive.google.com/drive/folders/1NA9w9gU22AavSi9Ga9zKdGbJ2mcBNV5s" TargetMode="External"/><Relationship Id="rId2312" Type="http://schemas.openxmlformats.org/officeDocument/2006/relationships/hyperlink" Target="https://drive.google.com/file/d/1-qyJKnbmqWh5nm7Gnomuwve9aWH6ypYY/view?usp=drive_link" TargetMode="External"/><Relationship Id="rId1411" Type="http://schemas.openxmlformats.org/officeDocument/2006/relationships/hyperlink" Target="https://drive.google.com/drive/folders/1i49KvAepsstloW1hZmsbG4PG3T4vzx65" TargetMode="External"/><Relationship Id="rId1895" Type="http://schemas.openxmlformats.org/officeDocument/2006/relationships/hyperlink" Target="https://drive.google.com/file/d/1qjdcMPLJ53a6Gts6NcW_otosbIK_x7Nh/view?usp=drivesdk" TargetMode="External"/><Relationship Id="rId2742" Type="http://schemas.openxmlformats.org/officeDocument/2006/relationships/hyperlink" Target="https://drive.google.com/drive/folders/1gsJvh-LfFNpIkEc4pQbatvnx1AzBY2Ow" TargetMode="External"/><Relationship Id="rId1412" Type="http://schemas.openxmlformats.org/officeDocument/2006/relationships/hyperlink" Target="https://drive.google.com/file/d/1BIbovR9Q71AWFhNMpfvvlhxPqQdtjYQi/view?usp=drivesdk" TargetMode="External"/><Relationship Id="rId1896" Type="http://schemas.openxmlformats.org/officeDocument/2006/relationships/hyperlink" Target="https://drive.google.com/file/d/19eiwrJX7CdKuZkIPr0DZZXchnr5m1QGm/view?usp=drivesdk" TargetMode="External"/><Relationship Id="rId2743" Type="http://schemas.openxmlformats.org/officeDocument/2006/relationships/hyperlink" Target="https://drive.google.com/file/d/1RaLU23uDx_lTl6mTTKjGI_F92bASrG0q/view?usp=drivesdk" TargetMode="External"/><Relationship Id="rId1413" Type="http://schemas.openxmlformats.org/officeDocument/2006/relationships/hyperlink" Target="https://drive.google.com/drive/folders/1Wrt6tIQSn65mKw_-EnNh1nt5pQbD-WIa" TargetMode="External"/><Relationship Id="rId1897" Type="http://schemas.openxmlformats.org/officeDocument/2006/relationships/hyperlink" Target="https://drive.google.com/drive/folders/1U8Xw_nW5ickhLVu6bbObS2cM5uquz-3P" TargetMode="External"/><Relationship Id="rId2744" Type="http://schemas.openxmlformats.org/officeDocument/2006/relationships/hyperlink" Target="https://drive.google.com/file/d/1QI-B_UIDRu6uSpZgi3IcBSZKTc9J9UCJ/view?usp=drivesdk" TargetMode="External"/><Relationship Id="rId1414" Type="http://schemas.openxmlformats.org/officeDocument/2006/relationships/hyperlink" Target="https://drive.google.com/drive/folders/1TYdbFjdnij0TPBLnjRGaSbsKCwf2N0tG" TargetMode="External"/><Relationship Id="rId1898" Type="http://schemas.openxmlformats.org/officeDocument/2006/relationships/hyperlink" Target="https://drive.google.com/drive/folders/1A1Vr9gSFvvR9ObtsINqcg1AP7ODl0JLy" TargetMode="External"/><Relationship Id="rId2745" Type="http://schemas.openxmlformats.org/officeDocument/2006/relationships/hyperlink" Target="https://drive.google.com/drive/folders/1nA79QnsEoxOdAYjAHN4T-KQAU5XjWDi4" TargetMode="External"/><Relationship Id="rId1415" Type="http://schemas.openxmlformats.org/officeDocument/2006/relationships/hyperlink" Target="https://drive.google.com/file/d/1YNglhzXbI4iyNENgO9xrxmkKnuet3NDK/view?usp=drivesdk" TargetMode="External"/><Relationship Id="rId1899" Type="http://schemas.openxmlformats.org/officeDocument/2006/relationships/hyperlink" Target="https://drive.google.com/file/d/10IVZgABoeSaeHqIhm3V1Le89vbCYqqwO/view?usp=drivesdk" TargetMode="External"/><Relationship Id="rId2746" Type="http://schemas.openxmlformats.org/officeDocument/2006/relationships/hyperlink" Target="https://drive.google.com/drive/folders/1_6PYJ-whFJkx6TlsUZfsJEHmLoLUZ4O_" TargetMode="External"/><Relationship Id="rId1416" Type="http://schemas.openxmlformats.org/officeDocument/2006/relationships/hyperlink" Target="https://drive.google.com/file/d/1zfRpy0ATB1yreNkofc7mCtj217IQZIu7/view?usp=drivesdk" TargetMode="External"/><Relationship Id="rId2747" Type="http://schemas.openxmlformats.org/officeDocument/2006/relationships/hyperlink" Target="https://drive.google.com/file/d/1kUDQfN1cQiDRJdrjMMCRCCQytLkgUor-/view?usp=drivesdk" TargetMode="External"/><Relationship Id="rId1417" Type="http://schemas.openxmlformats.org/officeDocument/2006/relationships/hyperlink" Target="https://drive.google.com/drive/folders/15b46sX_5yImfQg9duexJTPcSiNi11azx" TargetMode="External"/><Relationship Id="rId2748" Type="http://schemas.openxmlformats.org/officeDocument/2006/relationships/hyperlink" Target="https://drive.google.com/file/d/1iFeQ_OXimokCU9ZWWJ-X_qS8KVyP0l-g/view?usp=drivesdk" TargetMode="External"/><Relationship Id="rId1418" Type="http://schemas.openxmlformats.org/officeDocument/2006/relationships/hyperlink" Target="https://drive.google.com/drive/folders/122ba85gBNEUWKnW0FEQZ945AXBfMMB6m" TargetMode="External"/><Relationship Id="rId2749" Type="http://schemas.openxmlformats.org/officeDocument/2006/relationships/hyperlink" Target="https://drive.google.com/drive/folders/1xdvTfFlN-bfDVq5l52cJc4KX2PRWZ1Q-" TargetMode="External"/><Relationship Id="rId1419" Type="http://schemas.openxmlformats.org/officeDocument/2006/relationships/hyperlink" Target="https://drive.google.com/file/d/1UmOSUszaDx6pCmgxGOAEyR0l4a34EPZR/view?usp=drivesdk" TargetMode="External"/><Relationship Id="rId1890" Type="http://schemas.openxmlformats.org/officeDocument/2006/relationships/hyperlink" Target="https://drive.google.com/drive/folders/1FMG9qGanwNFy21OyqGPcpNRosf3Np4Qo" TargetMode="External"/><Relationship Id="rId1891" Type="http://schemas.openxmlformats.org/officeDocument/2006/relationships/hyperlink" Target="https://drive.google.com/file/d/1NeTZlDLFcj98xn3Wf1ztkclYBaIdZcEX/view?usp=drivesdk" TargetMode="External"/><Relationship Id="rId1892" Type="http://schemas.openxmlformats.org/officeDocument/2006/relationships/hyperlink" Target="https://drive.google.com/file/d/1S-iLXy1hFO9DugFtByOEOLpbsi0KCdii/view?usp=drivesdk" TargetMode="External"/><Relationship Id="rId1893" Type="http://schemas.openxmlformats.org/officeDocument/2006/relationships/hyperlink" Target="https://drive.google.com/drive/folders/1O50Fst76bAMJkEZnpRXnVvHkLPZxQWbt" TargetMode="External"/><Relationship Id="rId2740" Type="http://schemas.openxmlformats.org/officeDocument/2006/relationships/hyperlink" Target="https://drive.google.com/file/d/1ldmPU_hTMnS1MvCCeMkGa2mJm5b42BLe/view?usp=drivesdk" TargetMode="External"/><Relationship Id="rId1410" Type="http://schemas.openxmlformats.org/officeDocument/2006/relationships/hyperlink" Target="https://drive.google.com/drive/folders/1_7HEY3MH1qboxePGAd_kTnpoyza-h6D9" TargetMode="External"/><Relationship Id="rId1894" Type="http://schemas.openxmlformats.org/officeDocument/2006/relationships/hyperlink" Target="https://drive.google.com/drive/folders/1MQvhCmUE8QpjXxMZGa90rgbjmcy7X4Er" TargetMode="External"/><Relationship Id="rId2741" Type="http://schemas.openxmlformats.org/officeDocument/2006/relationships/hyperlink" Target="https://drive.google.com/drive/folders/1YkBfRVWbSXnJ5Bsw3Q6MjqVmrRRh2v4O" TargetMode="External"/><Relationship Id="rId1400" Type="http://schemas.openxmlformats.org/officeDocument/2006/relationships/hyperlink" Target="https://drive.google.com/open?id=1Speuh-SgOFzp9prnT_N0Z4kXMkD-xsGu&amp;usp=drive_copy" TargetMode="External"/><Relationship Id="rId1884" Type="http://schemas.openxmlformats.org/officeDocument/2006/relationships/hyperlink" Target="https://drive.google.com/file/d/1LmsPMRrqvWff9AzhWkJNOaLdjCZHpk7u/view?usp=drivesdk" TargetMode="External"/><Relationship Id="rId2731" Type="http://schemas.openxmlformats.org/officeDocument/2006/relationships/hyperlink" Target="https://drive.google.com/file/d/1sNtYiJHC7p-d-_01g_048J8O8NFiZhGq/view?usp=drivesdk" TargetMode="External"/><Relationship Id="rId1401" Type="http://schemas.openxmlformats.org/officeDocument/2006/relationships/hyperlink" Target="https://drive.google.com/file/d/1XKsGP9BGmCprglkkIYO2xQy7_0KDEr-1/view?usp=drivesdk" TargetMode="External"/><Relationship Id="rId1885" Type="http://schemas.openxmlformats.org/officeDocument/2006/relationships/hyperlink" Target="https://drive.google.com/drive/folders/1C3ZrgNZvJTzLCTUC88x6AgetGP1ZLzhE" TargetMode="External"/><Relationship Id="rId2732" Type="http://schemas.openxmlformats.org/officeDocument/2006/relationships/hyperlink" Target="https://drive.google.com/file/d/1-Dpe57HuY5ZgN3rJKsznnmK0cEgIm6Ym/view?usp=drivesdk" TargetMode="External"/><Relationship Id="rId1402" Type="http://schemas.openxmlformats.org/officeDocument/2006/relationships/hyperlink" Target="https://drive.google.com/drive/folders/17RcOJ_Bfdliy0BLpqtUKi5YGDouvBDYK" TargetMode="External"/><Relationship Id="rId1886" Type="http://schemas.openxmlformats.org/officeDocument/2006/relationships/hyperlink" Target="https://drive.google.com/drive/folders/1UGn3BJ-gh_553G_slRaly_ZjgHSZQErR" TargetMode="External"/><Relationship Id="rId2733" Type="http://schemas.openxmlformats.org/officeDocument/2006/relationships/hyperlink" Target="https://drive.google.com/drive/folders/14k96ysJmRhfVUDAlbguRnoqBj1dYBaf1" TargetMode="External"/><Relationship Id="rId1403" Type="http://schemas.openxmlformats.org/officeDocument/2006/relationships/hyperlink" Target="https://drive.google.com/drive/folders/1posakfHHxKiMo_ZEnYTf3d0xz_mS7YV6" TargetMode="External"/><Relationship Id="rId1887" Type="http://schemas.openxmlformats.org/officeDocument/2006/relationships/hyperlink" Target="https://drive.google.com/file/d/1LnzSYO1IifDILNeWh4E4yecOfhyIUJql/view?usp=drivesdk" TargetMode="External"/><Relationship Id="rId2734" Type="http://schemas.openxmlformats.org/officeDocument/2006/relationships/hyperlink" Target="https://drive.google.com/drive/folders/1qDUmUlxYdnu_PbYueyMeoWX-1BNmhlIC" TargetMode="External"/><Relationship Id="rId1404" Type="http://schemas.openxmlformats.org/officeDocument/2006/relationships/hyperlink" Target="https://drive.google.com/file/d/10vRw04vkIm5rcwD94U_BV7eNwS__o1G9/view?usp=drivesdk" TargetMode="External"/><Relationship Id="rId1888" Type="http://schemas.openxmlformats.org/officeDocument/2006/relationships/hyperlink" Target="https://drive.google.com/file/d/1wEDc-LKEdtiFEzJaEz9Y9iyekFrSr1_u/view?usp=drivesdk" TargetMode="External"/><Relationship Id="rId2735" Type="http://schemas.openxmlformats.org/officeDocument/2006/relationships/hyperlink" Target="https://drive.google.com/file/d/16Fvb1ac5T4-xk7Oe8GUqkg6Aymqi55Nv/view?usp=drivesdk" TargetMode="External"/><Relationship Id="rId1405" Type="http://schemas.openxmlformats.org/officeDocument/2006/relationships/hyperlink" Target="https://drive.google.com/file/d/1xdZgwZaTIu8lYI5uzVax8ys8L1mZ7Fpg/view?usp=drivesdk" TargetMode="External"/><Relationship Id="rId1889" Type="http://schemas.openxmlformats.org/officeDocument/2006/relationships/hyperlink" Target="https://drive.google.com/drive/folders/1BZ7R7syAtZU4l9oPuL0V0UGrD4k3z5QX" TargetMode="External"/><Relationship Id="rId2736" Type="http://schemas.openxmlformats.org/officeDocument/2006/relationships/hyperlink" Target="https://drive.google.com/file/d/1mRMuvCTQFbn1ifXqF-sAXbWTuTWHue7V/view?usp=drivesdk" TargetMode="External"/><Relationship Id="rId1406" Type="http://schemas.openxmlformats.org/officeDocument/2006/relationships/hyperlink" Target="https://drive.google.com/drive/folders/1fj5I9V7HD7bw4NIO8D38_gyQjKhiOC6F" TargetMode="External"/><Relationship Id="rId2737" Type="http://schemas.openxmlformats.org/officeDocument/2006/relationships/hyperlink" Target="https://drive.google.com/drive/folders/1SM-DgDZh9uiMuaFk7neN7bwjS3NOpY7u" TargetMode="External"/><Relationship Id="rId1407" Type="http://schemas.openxmlformats.org/officeDocument/2006/relationships/hyperlink" Target="https://drive.google.com/drive/folders/1UTqhnkRGlZJTJx6fgbXxWgCoqZOqcEur" TargetMode="External"/><Relationship Id="rId2738" Type="http://schemas.openxmlformats.org/officeDocument/2006/relationships/hyperlink" Target="https://drive.google.com/drive/folders/1xBF_mNnxJgrrd28R33YIJFyZppaQmzZi" TargetMode="External"/><Relationship Id="rId1408" Type="http://schemas.openxmlformats.org/officeDocument/2006/relationships/hyperlink" Target="https://drive.google.com/file/d/1jMHB_ng_iy6EnPOqzPK5PRjgm71tmzhH/view?usp=drivesdk" TargetMode="External"/><Relationship Id="rId2739" Type="http://schemas.openxmlformats.org/officeDocument/2006/relationships/hyperlink" Target="https://drive.google.com/file/d/1apZzjN4AN56AjqvwoTrcDeBOp3dNCK1D/view?usp=drivesdk" TargetMode="External"/><Relationship Id="rId1409" Type="http://schemas.openxmlformats.org/officeDocument/2006/relationships/hyperlink" Target="https://drive.google.com/file/d/18mgBBzr7HGUBeKF_DB1FT4JVW4_Jo_6E/view?usp=drivesdk" TargetMode="External"/><Relationship Id="rId1880" Type="http://schemas.openxmlformats.org/officeDocument/2006/relationships/hyperlink" Target="https://drive.google.com/file/d/1rG_mFYZlCJ3xkGd4iLtt4ZfWhnN-04Ug/view?usp=drivesdk" TargetMode="External"/><Relationship Id="rId1881" Type="http://schemas.openxmlformats.org/officeDocument/2006/relationships/hyperlink" Target="https://drive.google.com/drive/folders/1NnZHEjmOpYfVeGKBeJdBt-xIHTSIIA7I" TargetMode="External"/><Relationship Id="rId1882" Type="http://schemas.openxmlformats.org/officeDocument/2006/relationships/hyperlink" Target="https://drive.google.com/drive/folders/1hxl5oVhzXstLY22g7-7DTZONeOPeoVCU" TargetMode="External"/><Relationship Id="rId1883" Type="http://schemas.openxmlformats.org/officeDocument/2006/relationships/hyperlink" Target="https://drive.google.com/file/d/1tyMmGhHnGvcUYLPVZktyrTl40mV4Bkkl/view?usp=drivesdk" TargetMode="External"/><Relationship Id="rId2730" Type="http://schemas.openxmlformats.org/officeDocument/2006/relationships/hyperlink" Target="https://drive.google.com/drive/folders/1i8erhR5iaI-YprMdp9vKopKcGNeY27Od" TargetMode="External"/><Relationship Id="rId1433" Type="http://schemas.openxmlformats.org/officeDocument/2006/relationships/hyperlink" Target="https://drive.google.com/drive/folders/1SMVKFKRVbRR4ffn6ob6FldOwOIaUPEYQ" TargetMode="External"/><Relationship Id="rId2764" Type="http://schemas.openxmlformats.org/officeDocument/2006/relationships/hyperlink" Target="https://drive.google.com/file/d/1XyfbhLYc9fvBJUc1XLCf8_DJaoIe-o10/view?usp=drivesdk" TargetMode="External"/><Relationship Id="rId1434" Type="http://schemas.openxmlformats.org/officeDocument/2006/relationships/hyperlink" Target="https://drive.google.com/drive/folders/1a5urG4L5XfhnZ-a477_4rLO25l-8sLgj" TargetMode="External"/><Relationship Id="rId2765" Type="http://schemas.openxmlformats.org/officeDocument/2006/relationships/hyperlink" Target="https://drive.google.com/drive/folders/1W7ksfRt6Uc-hBcxivZqLSgSHlot6toGy" TargetMode="External"/><Relationship Id="rId1435" Type="http://schemas.openxmlformats.org/officeDocument/2006/relationships/hyperlink" Target="https://drive.google.com/file/d/1y8e0Hwz6TkLHuXQv7LCKSfiICN2ASxYZ/view?usp=drivesdk" TargetMode="External"/><Relationship Id="rId2766" Type="http://schemas.openxmlformats.org/officeDocument/2006/relationships/hyperlink" Target="https://drive.google.com/drive/folders/1yZvvl3p4IsgEt-73IaBuMVZJVs2LuAF5" TargetMode="External"/><Relationship Id="rId1436" Type="http://schemas.openxmlformats.org/officeDocument/2006/relationships/hyperlink" Target="https://drive.google.com/file/d/1WDbDxMeTjqU0rYMp8P56wjbNT1XbF7qR/view?usp=drivesdk" TargetMode="External"/><Relationship Id="rId2767" Type="http://schemas.openxmlformats.org/officeDocument/2006/relationships/hyperlink" Target="https://drive.google.com/file/d/1bLnJ1kueDganT-pH9VNvLHVIHeJWAF47/view?usp=drivesdk" TargetMode="External"/><Relationship Id="rId1437" Type="http://schemas.openxmlformats.org/officeDocument/2006/relationships/hyperlink" Target="https://drive.google.com/drive/folders/1_j_OooUeF78sGdayiffp-Q7vkk0-M6dq" TargetMode="External"/><Relationship Id="rId2768" Type="http://schemas.openxmlformats.org/officeDocument/2006/relationships/hyperlink" Target="https://drive.google.com/file/d/1TDveiMXYDGHax2wQ0XUky8ik9SNd3tFL/view?usp=drivesdk" TargetMode="External"/><Relationship Id="rId1438" Type="http://schemas.openxmlformats.org/officeDocument/2006/relationships/hyperlink" Target="https://drive.google.com/drive/folders/1M4gzVHtpvjm2d0m4KwrvM_jh6jNNBN-K" TargetMode="External"/><Relationship Id="rId2769" Type="http://schemas.openxmlformats.org/officeDocument/2006/relationships/hyperlink" Target="https://drive.google.com/drive/folders/19q5vfwIe4oi4cegS-GfBvq3DT8h0ul8k" TargetMode="External"/><Relationship Id="rId1439" Type="http://schemas.openxmlformats.org/officeDocument/2006/relationships/hyperlink" Target="https://drive.google.com/file/d/10yMxRre4jZ6GOSc8qCy9dOjiE3xc2GPX/view?usp=drivesdk" TargetMode="External"/><Relationship Id="rId609" Type="http://schemas.openxmlformats.org/officeDocument/2006/relationships/hyperlink" Target="https://drive.google.com/file/d/1Zutx-7SQIlfQ2pxqlCcXmXCGzNtmRgcJ/view?usp=drivesdk" TargetMode="External"/><Relationship Id="rId608" Type="http://schemas.openxmlformats.org/officeDocument/2006/relationships/hyperlink" Target="https://drive.google.com/drive/folders/1AMK6vKbsbi8TAvQJOnfRcB5JVuNX_xq5" TargetMode="External"/><Relationship Id="rId607" Type="http://schemas.openxmlformats.org/officeDocument/2006/relationships/hyperlink" Target="https://drive.google.com/drive/folders/1eX5KyCyn8ISYarzKHKBkpgMLz1ado-uu" TargetMode="External"/><Relationship Id="rId602" Type="http://schemas.openxmlformats.org/officeDocument/2006/relationships/hyperlink" Target="https://drive.google.com/file/d/117rDLiw5QB00DpXYRvxiJJGbPAutANXe/view?usp=drivesdk" TargetMode="External"/><Relationship Id="rId601" Type="http://schemas.openxmlformats.org/officeDocument/2006/relationships/hyperlink" Target="https://drive.google.com/file/d/1TftgL3pmHgpe-0eaNk1nl5y6cOMsH1fJ/view?usp=drivesdk" TargetMode="External"/><Relationship Id="rId600" Type="http://schemas.openxmlformats.org/officeDocument/2006/relationships/hyperlink" Target="https://drive.google.com/drive/folders/1zXa4UWRKRI-yjlOdgnHBRVFtsAuYzAtJ" TargetMode="External"/><Relationship Id="rId606" Type="http://schemas.openxmlformats.org/officeDocument/2006/relationships/hyperlink" Target="https://drive.google.com/file/d/1pFB016hr2rPzi7q2C6d3s3mieIysmOar/view?usp=drivesdk" TargetMode="External"/><Relationship Id="rId605" Type="http://schemas.openxmlformats.org/officeDocument/2006/relationships/hyperlink" Target="https://drive.google.com/file/d/1ercdbMsDVqnsztpuuI0C24qGjNcA0H0I/view?usp=drivesdk" TargetMode="External"/><Relationship Id="rId604" Type="http://schemas.openxmlformats.org/officeDocument/2006/relationships/hyperlink" Target="https://drive.google.com/drive/folders/1r_CSZ2G6I3ZeXdqK5a5y4ZsQJ9T5gMeM" TargetMode="External"/><Relationship Id="rId603" Type="http://schemas.openxmlformats.org/officeDocument/2006/relationships/hyperlink" Target="https://drive.google.com/drive/folders/1pT5DmILdRwOQar-Ts86GJ0yIlVGampO_" TargetMode="External"/><Relationship Id="rId2760" Type="http://schemas.openxmlformats.org/officeDocument/2006/relationships/hyperlink" Target="https://drive.google.com/file/d/1huza3YCXmpTo8qO5MTsEljYQXtrNbzkD/view?usp=drivesdk" TargetMode="External"/><Relationship Id="rId1430" Type="http://schemas.openxmlformats.org/officeDocument/2006/relationships/hyperlink" Target="https://drive.google.com/drive/folders/1Tbxxy3aDbVF3YIfmXWuwUj6EH5n6FKF-" TargetMode="External"/><Relationship Id="rId2761" Type="http://schemas.openxmlformats.org/officeDocument/2006/relationships/hyperlink" Target="https://drive.google.com/drive/folders/1Nv3FjN0E6wKAgggvlUh1efg_IDUTnYdw" TargetMode="External"/><Relationship Id="rId1431" Type="http://schemas.openxmlformats.org/officeDocument/2006/relationships/hyperlink" Target="https://drive.google.com/file/d/1waKEELnpPDg5aCQ65LgUMxP6w5w_UWel/view?usp=drivesdk" TargetMode="External"/><Relationship Id="rId2762" Type="http://schemas.openxmlformats.org/officeDocument/2006/relationships/hyperlink" Target="https://drive.google.com/drive/folders/1TbEJf-_DFEcKyN6e_v17GSXUPbZfIbbD" TargetMode="External"/><Relationship Id="rId1432" Type="http://schemas.openxmlformats.org/officeDocument/2006/relationships/hyperlink" Target="https://drive.google.com/file/d/1F4bESC8v-50Qn6G872uwLhzQf9tYYoFa/view?usp=drivesdk" TargetMode="External"/><Relationship Id="rId2763" Type="http://schemas.openxmlformats.org/officeDocument/2006/relationships/hyperlink" Target="https://drive.google.com/file/d/1APqCyKIn6pLwOcSHvTQxX54YgE-X_Re8/view?usp=drivesdk" TargetMode="External"/><Relationship Id="rId1422" Type="http://schemas.openxmlformats.org/officeDocument/2006/relationships/hyperlink" Target="https://drive.google.com/drive/folders/1TL_bvgJTlsY5FEdphGld27hF_U-V4IIc" TargetMode="External"/><Relationship Id="rId2753" Type="http://schemas.openxmlformats.org/officeDocument/2006/relationships/hyperlink" Target="https://drive.google.com/drive/folders/1uk-8TPdrBipHNbOk8rCq7fuDtH7FTiql" TargetMode="External"/><Relationship Id="rId1423" Type="http://schemas.openxmlformats.org/officeDocument/2006/relationships/hyperlink" Target="https://drive.google.com/file/d/1t7QWKln4J5zeYo1Jdw7BaRXN3RlUg3wV/view?usp=drivesdk" TargetMode="External"/><Relationship Id="rId2754" Type="http://schemas.openxmlformats.org/officeDocument/2006/relationships/hyperlink" Target="https://drive.google.com/drive/folders/1EiMcXeP9W7pGaR0XZNz_jcjEUfgCqihi" TargetMode="External"/><Relationship Id="rId1424" Type="http://schemas.openxmlformats.org/officeDocument/2006/relationships/hyperlink" Target="https://drive.google.com/file/d/13LiJGp3C_vIZ_WwqZ8Wr1buLWfmdYL7K/view?usp=drivesdk" TargetMode="External"/><Relationship Id="rId2755" Type="http://schemas.openxmlformats.org/officeDocument/2006/relationships/hyperlink" Target="https://drive.google.com/open?id=1fH3pBjZS1kCUpCnf3JZjBitAWblDLKs6&amp;usp=drive_copy" TargetMode="External"/><Relationship Id="rId1425" Type="http://schemas.openxmlformats.org/officeDocument/2006/relationships/hyperlink" Target="https://drive.google.com/drive/folders/1uYJeesbNBbT7DKZrc72N22H-SSwk5Tb0" TargetMode="External"/><Relationship Id="rId2756" Type="http://schemas.openxmlformats.org/officeDocument/2006/relationships/hyperlink" Target="https://drive.google.com/open?id=1zKW9Kb6jzsh8vbYl3aFUmVS0DGK9nl6j&amp;usp=drive_copy" TargetMode="External"/><Relationship Id="rId1426" Type="http://schemas.openxmlformats.org/officeDocument/2006/relationships/hyperlink" Target="https://drive.google.com/drive/folders/1p55xBuAwnUxs_UH7gpBQTT4XVATHptGP" TargetMode="External"/><Relationship Id="rId2757" Type="http://schemas.openxmlformats.org/officeDocument/2006/relationships/hyperlink" Target="https://drive.google.com/open?id=1i2MEZu0MqsnJZbY2GKZBxl8jHtwFYnVN&amp;usp=drive_copy" TargetMode="External"/><Relationship Id="rId1427" Type="http://schemas.openxmlformats.org/officeDocument/2006/relationships/hyperlink" Target="https://drive.google.com/file/d/1EnMS4-mtrWAUfG7Cgrp82ltzISndzgpA/view?usp=drivesdk" TargetMode="External"/><Relationship Id="rId2758" Type="http://schemas.openxmlformats.org/officeDocument/2006/relationships/hyperlink" Target="https://drive.google.com/open?id=18eAsnXzyk0BAzp8M4PDTOKbcu4nm6PLB&amp;usp=drive_copy" TargetMode="External"/><Relationship Id="rId1428" Type="http://schemas.openxmlformats.org/officeDocument/2006/relationships/hyperlink" Target="https://drive.google.com/file/d/1roQ0yCr5Lru38k3P8hncYl5QqGRhZ9EQ/view?usp=drivesdk" TargetMode="External"/><Relationship Id="rId2759" Type="http://schemas.openxmlformats.org/officeDocument/2006/relationships/hyperlink" Target="https://drive.google.com/file/d/1AawmUryrgMImguW_DgZlzBz5ueWPr5Ao/view?usp=drivesdk" TargetMode="External"/><Relationship Id="rId1429" Type="http://schemas.openxmlformats.org/officeDocument/2006/relationships/hyperlink" Target="https://drive.google.com/drive/folders/1Xg7abEdikNKkJ59RG6JE-fd3BBUmBzDM" TargetMode="External"/><Relationship Id="rId2750" Type="http://schemas.openxmlformats.org/officeDocument/2006/relationships/hyperlink" Target="https://drive.google.com/drive/folders/1BTTKgNpPzROzCG21CltWIB5B1L3t6V9J" TargetMode="External"/><Relationship Id="rId1420" Type="http://schemas.openxmlformats.org/officeDocument/2006/relationships/hyperlink" Target="https://drive.google.com/file/d/1C0qsnSeqoDo2mZfpDjAhtIP1VEpKrs0B/view?usp=drivesdk" TargetMode="External"/><Relationship Id="rId2751" Type="http://schemas.openxmlformats.org/officeDocument/2006/relationships/hyperlink" Target="https://drive.google.com/file/d/1KMXZJs28ePLMCg70cWv3BczeYfQDRuPq/view?usp=drivesdk" TargetMode="External"/><Relationship Id="rId1421" Type="http://schemas.openxmlformats.org/officeDocument/2006/relationships/hyperlink" Target="https://drive.google.com/drive/folders/1yftUq8cch3vZKrIH0eL2-RCdJKzlxx6u" TargetMode="External"/><Relationship Id="rId2752" Type="http://schemas.openxmlformats.org/officeDocument/2006/relationships/hyperlink" Target="https://drive.google.com/file/d/1as2KxV7on-zXNJ5D9f7ZadyZ_8cchv6e/view?usp=drivesdk" TargetMode="External"/><Relationship Id="rId1059" Type="http://schemas.openxmlformats.org/officeDocument/2006/relationships/hyperlink" Target="https://drive.google.com/drive/folders/1GhWraIw9ASeETMAYbOoIrA6INNvxlzTz" TargetMode="External"/><Relationship Id="rId228" Type="http://schemas.openxmlformats.org/officeDocument/2006/relationships/hyperlink" Target="https://drive.google.com/file/d/1iwiE4cJYRvAm1RpKjpLEflMPP4Oeuqf1/view?usp=drivesdk" TargetMode="External"/><Relationship Id="rId227" Type="http://schemas.openxmlformats.org/officeDocument/2006/relationships/hyperlink" Target="https://drive.google.com/file/d/1VIxJ2nkcwu-h_OUT2bjJjQ98qL0p3e41/view?usp=drivesdk" TargetMode="External"/><Relationship Id="rId226" Type="http://schemas.openxmlformats.org/officeDocument/2006/relationships/hyperlink" Target="https://drive.google.com/drive/folders/1vzMdBuuVvRb54sAARiurrRhK8RDietJ1" TargetMode="External"/><Relationship Id="rId225" Type="http://schemas.openxmlformats.org/officeDocument/2006/relationships/hyperlink" Target="https://drive.google.com/drive/folders/1DMtrewTkqC5hPwQR_FuUuZ_rECs3Aqrz" TargetMode="External"/><Relationship Id="rId2380" Type="http://schemas.openxmlformats.org/officeDocument/2006/relationships/hyperlink" Target="https://drive.google.com/file/d/1DyeTnTl0YwGi2pZGhvZNZ9J48QmZdbut/view?usp=drivesdk" TargetMode="External"/><Relationship Id="rId229" Type="http://schemas.openxmlformats.org/officeDocument/2006/relationships/hyperlink" Target="https://drive.google.com/drive/folders/1ygdzsY0KU3QJOvLSDlUvxTBlOFs4JpAM" TargetMode="External"/><Relationship Id="rId1050" Type="http://schemas.openxmlformats.org/officeDocument/2006/relationships/hyperlink" Target="https://drive.google.com/drive/folders/1qIFJFzIM1dUqBTcegzsJ4SGLEJ63ZOEJ" TargetMode="External"/><Relationship Id="rId2381" Type="http://schemas.openxmlformats.org/officeDocument/2006/relationships/hyperlink" Target="https://drive.google.com/drive/folders/1RHD3f9MW32t13ZFsXOliUrwBF3iNJ5aU" TargetMode="External"/><Relationship Id="rId220" Type="http://schemas.openxmlformats.org/officeDocument/2006/relationships/hyperlink" Target="https://drive.google.com/file/d/1JTgTLcWpSv8zXMwgk_wZbFjtl4rR94AG/view?usp=drivesdk" TargetMode="External"/><Relationship Id="rId1051" Type="http://schemas.openxmlformats.org/officeDocument/2006/relationships/hyperlink" Target="https://drive.google.com/drive/folders/1pz1jeWdOtYPnZlkcWgdo6XqphRCQdSbm" TargetMode="External"/><Relationship Id="rId2382" Type="http://schemas.openxmlformats.org/officeDocument/2006/relationships/hyperlink" Target="https://drive.google.com/drive/folders/1mSuv6xu9VEQGGyL12TY77rblgX4Wbrmk" TargetMode="External"/><Relationship Id="rId1052" Type="http://schemas.openxmlformats.org/officeDocument/2006/relationships/hyperlink" Target="https://drive.google.com/file/d/1tQFkTzgX7O2enLPXONXZs0T-N3yWqOS_/view?usp=drivesdk" TargetMode="External"/><Relationship Id="rId2383" Type="http://schemas.openxmlformats.org/officeDocument/2006/relationships/hyperlink" Target="https://drive.google.com/file/d/1BnbTgHYt8XA3BVRWds11G4q9mFRyfjSz/view?usp=drivesdk" TargetMode="External"/><Relationship Id="rId1053" Type="http://schemas.openxmlformats.org/officeDocument/2006/relationships/hyperlink" Target="https://drive.google.com/file/d/1kQYVlbBupcX8Rcs5Ys357dXREXTeEvNj/view?usp=drivesdk" TargetMode="External"/><Relationship Id="rId2384" Type="http://schemas.openxmlformats.org/officeDocument/2006/relationships/hyperlink" Target="https://drive.google.com/file/d/1JFZtHybv6UKgDBnGsWvy_FigNagF6sIl/view?usp=drivesdk" TargetMode="External"/><Relationship Id="rId1054" Type="http://schemas.openxmlformats.org/officeDocument/2006/relationships/hyperlink" Target="https://drive.google.com/drive/folders/1xPCW7ouFG171gwVWsnSNIgUHtDye7MSm" TargetMode="External"/><Relationship Id="rId2385" Type="http://schemas.openxmlformats.org/officeDocument/2006/relationships/hyperlink" Target="https://drive.google.com/drive/folders/1sRZniCOuNOMVuS58CDuqI0q96v1SWX4E" TargetMode="External"/><Relationship Id="rId224" Type="http://schemas.openxmlformats.org/officeDocument/2006/relationships/hyperlink" Target="https://drive.google.com/file/d/1wzZ1p2VFUpUBVz65dvXiB4XMGGCLEjxF/view?usp=drivesdk" TargetMode="External"/><Relationship Id="rId1055" Type="http://schemas.openxmlformats.org/officeDocument/2006/relationships/hyperlink" Target="https://drive.google.com/drive/folders/1wXIkb3CaQDUQsJcfEqIPYOdZfCLBZSnZ" TargetMode="External"/><Relationship Id="rId2386" Type="http://schemas.openxmlformats.org/officeDocument/2006/relationships/hyperlink" Target="https://drive.google.com/drive/folders/1xQDzCyvBq8-Iaw-1rFEF6AEmNPez-uAk" TargetMode="External"/><Relationship Id="rId223" Type="http://schemas.openxmlformats.org/officeDocument/2006/relationships/hyperlink" Target="https://drive.google.com/file/d/14b93miGfVzL4c2uRbDJAX0mxyntiv7zV/view?usp=drivesdk" TargetMode="External"/><Relationship Id="rId1056" Type="http://schemas.openxmlformats.org/officeDocument/2006/relationships/hyperlink" Target="https://drive.google.com/file/d/1Gd8EiJiQazArL7x74F2BMw5V94koui7i/view?usp=drivesdk" TargetMode="External"/><Relationship Id="rId2387" Type="http://schemas.openxmlformats.org/officeDocument/2006/relationships/hyperlink" Target="https://drive.google.com/open?id=1GYyV3PAQaMyeUCLHo0bxy6eV6YgpYnj5&amp;usp=drive_copy" TargetMode="External"/><Relationship Id="rId222" Type="http://schemas.openxmlformats.org/officeDocument/2006/relationships/hyperlink" Target="https://drive.google.com/drive/folders/1RfhkV1wlQDwsBw9CLzTqB6XcFeaohbg0" TargetMode="External"/><Relationship Id="rId1057" Type="http://schemas.openxmlformats.org/officeDocument/2006/relationships/hyperlink" Target="https://drive.google.com/file/d/1rfr600nriuh9yuyX7UG5-YNp6hx-SF8m/view?usp=drivesdk" TargetMode="External"/><Relationship Id="rId2388" Type="http://schemas.openxmlformats.org/officeDocument/2006/relationships/hyperlink" Target="https://drive.google.com/file/d/1RM8r1AVZdNdFd3klUF2RguYvA7hRpC0Q/view?usp=drivesdk" TargetMode="External"/><Relationship Id="rId221" Type="http://schemas.openxmlformats.org/officeDocument/2006/relationships/hyperlink" Target="https://drive.google.com/drive/folders/1zTfo7q82q4ucgY_cd9rn2Y5VGMR4M7iC" TargetMode="External"/><Relationship Id="rId1058" Type="http://schemas.openxmlformats.org/officeDocument/2006/relationships/hyperlink" Target="https://drive.google.com/drive/folders/1r5TM3TF4vaMlRzL7rXhwHsRUSQgFL4M_" TargetMode="External"/><Relationship Id="rId2389" Type="http://schemas.openxmlformats.org/officeDocument/2006/relationships/hyperlink" Target="https://drive.google.com/drive/folders/1WdgdONqsihUP_L-H6tTkvb2Dtxw9F6Zk" TargetMode="External"/><Relationship Id="rId1048" Type="http://schemas.openxmlformats.org/officeDocument/2006/relationships/hyperlink" Target="https://drive.google.com/file/d/1Cko_Naz7Gip38uxEFI38LBt4fK4gdW-B/view?usp=drivesdk" TargetMode="External"/><Relationship Id="rId2379" Type="http://schemas.openxmlformats.org/officeDocument/2006/relationships/hyperlink" Target="https://drive.google.com/file/d/1w_vak9P5QJ_gcoetbjVGQdCd-gjfP_di/view?usp=drivesdk" TargetMode="External"/><Relationship Id="rId1049" Type="http://schemas.openxmlformats.org/officeDocument/2006/relationships/hyperlink" Target="https://drive.google.com/file/d/1wTO3aKt1OJbvmVaer-qPw45AcFBqD3Gc/view?usp=drivesdk" TargetMode="External"/><Relationship Id="rId217" Type="http://schemas.openxmlformats.org/officeDocument/2006/relationships/hyperlink" Target="https://drive.google.com/drive/folders/1_52pYr4PT_IK9Q81y5bISItQ0xQvP4Kn" TargetMode="External"/><Relationship Id="rId216" Type="http://schemas.openxmlformats.org/officeDocument/2006/relationships/hyperlink" Target="https://drive.google.com/file/d/1QzTTeUZmDw4564KbdLhB10quiON64rL0/view?usp=drivesdk" TargetMode="External"/><Relationship Id="rId215" Type="http://schemas.openxmlformats.org/officeDocument/2006/relationships/hyperlink" Target="https://drive.google.com/file/d/1L7A0ihJGr0rCmQrGszwDiZHrNRcS7A65/view?usp=drivesdk" TargetMode="External"/><Relationship Id="rId699" Type="http://schemas.openxmlformats.org/officeDocument/2006/relationships/hyperlink" Target="https://drive.google.com/drive/folders/1BUaKpf3hZISSA5OYM0JEjwbWT5qX8Oo5" TargetMode="External"/><Relationship Id="rId214" Type="http://schemas.openxmlformats.org/officeDocument/2006/relationships/hyperlink" Target="https://drive.google.com/drive/folders/1E9gElrqnrtcVEwvoGTSJZ9OqRSXB1q8h" TargetMode="External"/><Relationship Id="rId698" Type="http://schemas.openxmlformats.org/officeDocument/2006/relationships/hyperlink" Target="https://drive.google.com/file/d/1VqdTIwGLvA9nhNlNfJqjfNl2J-t5qT3w/view?usp=drivesdk" TargetMode="External"/><Relationship Id="rId219" Type="http://schemas.openxmlformats.org/officeDocument/2006/relationships/hyperlink" Target="https://drive.google.com/file/d/1DWF5M5UNi5wVVPlRx3xcNnDNBi5K3lvO/view?usp=drivesdk" TargetMode="External"/><Relationship Id="rId218" Type="http://schemas.openxmlformats.org/officeDocument/2006/relationships/hyperlink" Target="https://drive.google.com/drive/folders/1SdadDct70dbmM4mFPu2Xur5jzsKR6KVj" TargetMode="External"/><Relationship Id="rId2370" Type="http://schemas.openxmlformats.org/officeDocument/2006/relationships/hyperlink" Target="https://drive.google.com/drive/folders/1MpNg4IRflWHRxzQWOE2pExkOC-DNpJK7" TargetMode="External"/><Relationship Id="rId693" Type="http://schemas.openxmlformats.org/officeDocument/2006/relationships/hyperlink" Target="https://drive.google.com/file/d/1XNRbHgX2rv2_upN1WvpeXk_5QX2kK4LZ/view?usp=drivesdk" TargetMode="External"/><Relationship Id="rId1040" Type="http://schemas.openxmlformats.org/officeDocument/2006/relationships/hyperlink" Target="https://drive.google.com/file/d/1wQKBebP7qXwp2-ehFeepQajsAwl5x3Q3/view?usp=drivesdk" TargetMode="External"/><Relationship Id="rId2371" Type="http://schemas.openxmlformats.org/officeDocument/2006/relationships/hyperlink" Target="https://drive.google.com/file/d/1-m-7YIRSSg8lolzdu5te2YFK8LNVetzc/view?usp=drivesdk" TargetMode="External"/><Relationship Id="rId692" Type="http://schemas.openxmlformats.org/officeDocument/2006/relationships/hyperlink" Target="https://drive.google.com/drive/folders/1hq7d_PyRTk3FsuMfPhMei6k8To-_DbGp" TargetMode="External"/><Relationship Id="rId1041" Type="http://schemas.openxmlformats.org/officeDocument/2006/relationships/hyperlink" Target="https://drive.google.com/file/d/1iF5tE8Tp5D29hpzSnlqNYafv25_RpSlD/view?usp=drivesdk" TargetMode="External"/><Relationship Id="rId2372" Type="http://schemas.openxmlformats.org/officeDocument/2006/relationships/hyperlink" Target="https://drive.google.com/file/d/1y1X1OPS6h4mgAZ2sCwq--5L6JuVDgyhu/view?usp=drivesdk" TargetMode="External"/><Relationship Id="rId691" Type="http://schemas.openxmlformats.org/officeDocument/2006/relationships/hyperlink" Target="https://drive.google.com/drive/folders/1jQ97rOjE8Vz2dm7Dp5GgKJ5Z2phXe64K" TargetMode="External"/><Relationship Id="rId1042" Type="http://schemas.openxmlformats.org/officeDocument/2006/relationships/hyperlink" Target="https://drive.google.com/drive/folders/1kJw7nyLRI0c_yQNtVrc0Z_qF8gocgHTo" TargetMode="External"/><Relationship Id="rId2373" Type="http://schemas.openxmlformats.org/officeDocument/2006/relationships/hyperlink" Target="https://drive.google.com/drive/folders/1V6bbJ_pYTP1CP8cqe3oQxDNBMCojep2n" TargetMode="External"/><Relationship Id="rId690" Type="http://schemas.openxmlformats.org/officeDocument/2006/relationships/hyperlink" Target="https://drive.google.com/file/d/1oDCx_A1I7X5AC3MRAGgE_1TbZ67PwMvK/view?usp=drivesdk" TargetMode="External"/><Relationship Id="rId1043" Type="http://schemas.openxmlformats.org/officeDocument/2006/relationships/hyperlink" Target="https://drive.google.com/drive/folders/1IFCTqlUStfqUvVpaVupuljzVPrKibp19" TargetMode="External"/><Relationship Id="rId2374" Type="http://schemas.openxmlformats.org/officeDocument/2006/relationships/hyperlink" Target="https://drive.google.com/drive/folders/1GyhSJZbcwk3xrFW8D0N41kSQmg5tedoc" TargetMode="External"/><Relationship Id="rId213" Type="http://schemas.openxmlformats.org/officeDocument/2006/relationships/hyperlink" Target="https://drive.google.com/drive/folders/1IBF0fXVsQ7Igb6bhXuvLrZzd7fE_h-dc" TargetMode="External"/><Relationship Id="rId697" Type="http://schemas.openxmlformats.org/officeDocument/2006/relationships/hyperlink" Target="https://drive.google.com/file/d/1dIyuZA7kVTKyfOP5j-GHlWHfMxtqFfUq/view?usp=drive_link" TargetMode="External"/><Relationship Id="rId1044" Type="http://schemas.openxmlformats.org/officeDocument/2006/relationships/hyperlink" Target="https://drive.google.com/file/d/1wDyIkRUKJ9rEg7kI5p4fFM7_SvgiYdAx/view?usp=drivesdk" TargetMode="External"/><Relationship Id="rId2375" Type="http://schemas.openxmlformats.org/officeDocument/2006/relationships/hyperlink" Target="https://drive.google.com/file/d/1bSv2gMDM9LQZZhfpOGQWjlx3TXLDD0DS/view?usp=drivesdk" TargetMode="External"/><Relationship Id="rId212" Type="http://schemas.openxmlformats.org/officeDocument/2006/relationships/hyperlink" Target="https://drive.google.com/file/d/1uTiG9XcYezn-f8K9J2F_n1eRlgKbrAp6/view?usp=drivesdk" TargetMode="External"/><Relationship Id="rId696" Type="http://schemas.openxmlformats.org/officeDocument/2006/relationships/hyperlink" Target="https://drive.google.com/drive/folders/1LJjoG0_1EIG1iQ-vseeEnbEH2k5XX6LU" TargetMode="External"/><Relationship Id="rId1045" Type="http://schemas.openxmlformats.org/officeDocument/2006/relationships/hyperlink" Target="https://drive.google.com/file/d/1WA6veweLDWyI8Gbtuk3r3bdnxEj9QxlN/view?usp=drivesdk" TargetMode="External"/><Relationship Id="rId2376" Type="http://schemas.openxmlformats.org/officeDocument/2006/relationships/hyperlink" Target="https://drive.google.com/file/d/1dSnG12KgpN82P5jphbGf5qqdvaqwVTZb/view?usp=drivesdk" TargetMode="External"/><Relationship Id="rId211" Type="http://schemas.openxmlformats.org/officeDocument/2006/relationships/hyperlink" Target="https://drive.google.com/file/d/1LheaOxlB2qxoFoGhO4BBrpDIm4Rv0IKQ/view?usp=drive_link" TargetMode="External"/><Relationship Id="rId695" Type="http://schemas.openxmlformats.org/officeDocument/2006/relationships/hyperlink" Target="https://drive.google.com/drive/folders/1y5vQR6AO0WtmCGJpsNvTIDDuylGVu-lt" TargetMode="External"/><Relationship Id="rId1046" Type="http://schemas.openxmlformats.org/officeDocument/2006/relationships/hyperlink" Target="https://drive.google.com/drive/folders/1-aBNa25kc6Gx4tw8syNb_E7oaNm_i9GK" TargetMode="External"/><Relationship Id="rId2377" Type="http://schemas.openxmlformats.org/officeDocument/2006/relationships/hyperlink" Target="https://drive.google.com/drive/folders/1b6J11UJOjjOag4COTjMsJesLPYadPSkB" TargetMode="External"/><Relationship Id="rId210" Type="http://schemas.openxmlformats.org/officeDocument/2006/relationships/hyperlink" Target="https://drive.google.com/drive/folders/1vSH3av2piGWnfGiTfmdtV47IbpkMReel" TargetMode="External"/><Relationship Id="rId694" Type="http://schemas.openxmlformats.org/officeDocument/2006/relationships/hyperlink" Target="https://drive.google.com/file/d/1putQKmD0tioVFXUnJ-_Ep7EhIE6-I-Uh/view?usp=drivesdk" TargetMode="External"/><Relationship Id="rId1047" Type="http://schemas.openxmlformats.org/officeDocument/2006/relationships/hyperlink" Target="https://drive.google.com/drive/folders/1WjqfSgx06jQIN8RPWiTzJkbNc0xSSEk6" TargetMode="External"/><Relationship Id="rId2378" Type="http://schemas.openxmlformats.org/officeDocument/2006/relationships/hyperlink" Target="https://drive.google.com/drive/folders/1L9eBHCWtdn83ZnZX_TQVtEAJztEskimX" TargetMode="External"/><Relationship Id="rId249" Type="http://schemas.openxmlformats.org/officeDocument/2006/relationships/hyperlink" Target="https://drive.google.com/drive/folders/1gokgxJ9QSqNeXB63VRi3przyMXjJbG_9" TargetMode="External"/><Relationship Id="rId248" Type="http://schemas.openxmlformats.org/officeDocument/2006/relationships/hyperlink" Target="https://drive.google.com/file/d/1FSG9KRp76wzzwGfLzKmG1FvHYAVL-488/view?usp=drivesdk" TargetMode="External"/><Relationship Id="rId247" Type="http://schemas.openxmlformats.org/officeDocument/2006/relationships/hyperlink" Target="https://drive.google.com/file/d/1ScTHtzCx2Xqw0nCbrl6tHbe5bv8joMdA/view?usp=drivesdk" TargetMode="External"/><Relationship Id="rId1070" Type="http://schemas.openxmlformats.org/officeDocument/2006/relationships/hyperlink" Target="https://drive.google.com/drive/folders/1ea4ST_WBIvMe1GMfXxSSziEE-TC_E5BN" TargetMode="External"/><Relationship Id="rId1071" Type="http://schemas.openxmlformats.org/officeDocument/2006/relationships/hyperlink" Target="https://drive.google.com/drive/folders/13-EdELryP7iZ4Cch_Z9d1ZPP86aNQS8p" TargetMode="External"/><Relationship Id="rId1072" Type="http://schemas.openxmlformats.org/officeDocument/2006/relationships/hyperlink" Target="https://drive.google.com/file/d/1RhADPlLcvHrHxR2JKdiDVB99vKpnQOhn/view?usp=drivesdk" TargetMode="External"/><Relationship Id="rId242" Type="http://schemas.openxmlformats.org/officeDocument/2006/relationships/hyperlink" Target="https://drive.google.com/drive/folders/1ctiPksa_FS62a4BXlcpbWBgX3TNq_1QO" TargetMode="External"/><Relationship Id="rId1073" Type="http://schemas.openxmlformats.org/officeDocument/2006/relationships/hyperlink" Target="https://drive.google.com/file/d/1Wnq1JLHH9fP0u3sxPQSqq3bp0DdqtnD7/view?usp=drivesdk" TargetMode="External"/><Relationship Id="rId241" Type="http://schemas.openxmlformats.org/officeDocument/2006/relationships/hyperlink" Target="https://drive.google.com/drive/folders/1DmHWwkeXqM9qe0A4qQTxSIHVE6ewa0kN" TargetMode="External"/><Relationship Id="rId1074" Type="http://schemas.openxmlformats.org/officeDocument/2006/relationships/hyperlink" Target="https://drive.google.com/drive/folders/1xkZwi8JgPIvtlLYn95PSaNcnSJg5bYH-" TargetMode="External"/><Relationship Id="rId240" Type="http://schemas.openxmlformats.org/officeDocument/2006/relationships/hyperlink" Target="https://drive.google.com/file/d/1HY8ioIQyIBzKL71kkgL2SvGdmdSzbfAv/view?usp=drivesdk" TargetMode="External"/><Relationship Id="rId1075" Type="http://schemas.openxmlformats.org/officeDocument/2006/relationships/hyperlink" Target="https://drive.google.com/drive/folders/1rd0DmLpY6Sl1yp96br50Xgv1IJ5ipj66" TargetMode="External"/><Relationship Id="rId1076" Type="http://schemas.openxmlformats.org/officeDocument/2006/relationships/hyperlink" Target="https://drive.google.com/file/d/1669ucU4hNz6LJD18vC8n9hEPGofUV9G5/view?usp=drivesdk" TargetMode="External"/><Relationship Id="rId246" Type="http://schemas.openxmlformats.org/officeDocument/2006/relationships/hyperlink" Target="https://drive.google.com/drive/folders/1wJuz9hBdsrrG01CnYX3k14B0PXGTnKty" TargetMode="External"/><Relationship Id="rId1077" Type="http://schemas.openxmlformats.org/officeDocument/2006/relationships/hyperlink" Target="https://drive.google.com/file/d/1JG8hIztj8VZ6J9qEj3wH8qbR3CKJjOcZ/view?usp=drivesdk" TargetMode="External"/><Relationship Id="rId245" Type="http://schemas.openxmlformats.org/officeDocument/2006/relationships/hyperlink" Target="https://drive.google.com/drive/folders/1eLurOs8hLtTqHdICFKayQnp4feGiZ-VR" TargetMode="External"/><Relationship Id="rId1078" Type="http://schemas.openxmlformats.org/officeDocument/2006/relationships/hyperlink" Target="https://drive.google.com/drive/folders/14XOY1ViGkN1pmP5pdf8YgWBDlwFU85yu" TargetMode="External"/><Relationship Id="rId244" Type="http://schemas.openxmlformats.org/officeDocument/2006/relationships/hyperlink" Target="https://drive.google.com/file/d/1kX0TvJEn9Z0yXQCApgYOStQk5kjqlSal/view?usp=drivesdk" TargetMode="External"/><Relationship Id="rId1079" Type="http://schemas.openxmlformats.org/officeDocument/2006/relationships/hyperlink" Target="https://drive.google.com/drive/folders/13rNW4WDOQ9eXAy_n1w3ltAtwrF7_lEZG" TargetMode="External"/><Relationship Id="rId243" Type="http://schemas.openxmlformats.org/officeDocument/2006/relationships/hyperlink" Target="https://drive.google.com/file/d/12mLIpdH-EgqQKx0mZYHV8XeELmo3NAV4/view?usp=drivesdk" TargetMode="External"/><Relationship Id="rId239" Type="http://schemas.openxmlformats.org/officeDocument/2006/relationships/hyperlink" Target="https://drive.google.com/file/d/1nCYZF0oxPPl1kccGgaLNNIVsKF16QuWe/view?usp=drivesdk" TargetMode="External"/><Relationship Id="rId238" Type="http://schemas.openxmlformats.org/officeDocument/2006/relationships/hyperlink" Target="https://drive.google.com/drive/folders/1QVN0LiBvZ_Wz5bbmF_qbeyF95I6YQfpB" TargetMode="External"/><Relationship Id="rId237" Type="http://schemas.openxmlformats.org/officeDocument/2006/relationships/hyperlink" Target="https://drive.google.com/drive/folders/1Bgi2jcX7BoddUxkJ6Cnp3cDPiM9XSy0J" TargetMode="External"/><Relationship Id="rId236" Type="http://schemas.openxmlformats.org/officeDocument/2006/relationships/hyperlink" Target="https://drive.google.com/file/d/1O-kz2cxQadM1SX3odFFlxdtXeS2TOgRy/view?usp=drivesdk" TargetMode="External"/><Relationship Id="rId2390" Type="http://schemas.openxmlformats.org/officeDocument/2006/relationships/hyperlink" Target="https://drive.google.com/drive/folders/1E-in8SA_EXmgQvSI7zSr1ZaXdIAuN9ZF" TargetMode="External"/><Relationship Id="rId1060" Type="http://schemas.openxmlformats.org/officeDocument/2006/relationships/hyperlink" Target="https://drive.google.com/file/d/1lF3v7-Y56NgWFZB-r7IXvZxbQsrJNbIZ/view?usp=drivesdk" TargetMode="External"/><Relationship Id="rId2391" Type="http://schemas.openxmlformats.org/officeDocument/2006/relationships/hyperlink" Target="https://drive.google.com/file/d/1EgrQJNA1HI2SMq1AyJOto3yh0r39ZglZ/view?usp=drivesdk" TargetMode="External"/><Relationship Id="rId1061" Type="http://schemas.openxmlformats.org/officeDocument/2006/relationships/hyperlink" Target="https://drive.google.com/file/d/1SQj0LxV-SUm1s2g6PoxCPmMpNGGY351V/view?usp=drivesdk" TargetMode="External"/><Relationship Id="rId2392" Type="http://schemas.openxmlformats.org/officeDocument/2006/relationships/hyperlink" Target="https://drive.google.com/file/d/19R93wHFwhHAvT4R-bwVlCJdD4It1VTb5/view?usp=drivesdk" TargetMode="External"/><Relationship Id="rId231" Type="http://schemas.openxmlformats.org/officeDocument/2006/relationships/hyperlink" Target="https://drive.google.com/file/d/11HiM04OA1gKL2PB4sB45_izw0yLD6vvN/view?usp=drivesdk" TargetMode="External"/><Relationship Id="rId1062" Type="http://schemas.openxmlformats.org/officeDocument/2006/relationships/hyperlink" Target="https://drive.google.com/drive/folders/1KMwVU3RYXPwnac4WHnj0kygz9ypTVTKw" TargetMode="External"/><Relationship Id="rId2393" Type="http://schemas.openxmlformats.org/officeDocument/2006/relationships/hyperlink" Target="https://drive.google.com/drive/folders/1dgywn0q10BdA72TIbzuFxPjfO_BttaZ_" TargetMode="External"/><Relationship Id="rId230" Type="http://schemas.openxmlformats.org/officeDocument/2006/relationships/hyperlink" Target="https://drive.google.com/drive/folders/1KDCco6Eb8Ie_PLf1ABf4QT2_IC183BPd" TargetMode="External"/><Relationship Id="rId1063" Type="http://schemas.openxmlformats.org/officeDocument/2006/relationships/hyperlink" Target="https://drive.google.com/drive/folders/1eVeZz_LOIP7S-I1UURC8hABWyLb1RSRa" TargetMode="External"/><Relationship Id="rId2394" Type="http://schemas.openxmlformats.org/officeDocument/2006/relationships/hyperlink" Target="https://drive.google.com/drive/folders/13O_24l7sm9u2ZYfficPVXGZosGiepg9r" TargetMode="External"/><Relationship Id="rId1064" Type="http://schemas.openxmlformats.org/officeDocument/2006/relationships/hyperlink" Target="https://drive.google.com/file/d/1vMj6gOo_oWbJSRknEMAz3lWUols1ns3m/view?usp=drivesdk" TargetMode="External"/><Relationship Id="rId2395" Type="http://schemas.openxmlformats.org/officeDocument/2006/relationships/hyperlink" Target="https://drive.google.com/file/d/1h3cYMMuQEdigAR9ISkRb9Bmoo190Nc_L/view?usp=drivesdk" TargetMode="External"/><Relationship Id="rId1065" Type="http://schemas.openxmlformats.org/officeDocument/2006/relationships/hyperlink" Target="https://drive.google.com/file/d/1bTgY1P3--BdC4v5Y6Gy_4mFJsm8I4_6P/view?usp=drivesdk" TargetMode="External"/><Relationship Id="rId2396" Type="http://schemas.openxmlformats.org/officeDocument/2006/relationships/hyperlink" Target="https://drive.google.com/file/d/126Z5ynSFCL_YoihKuIXRLpMEA4PWrz9p/view?usp=drivesdk" TargetMode="External"/><Relationship Id="rId235" Type="http://schemas.openxmlformats.org/officeDocument/2006/relationships/hyperlink" Target="https://drive.google.com/file/d/1v00v4Y6ZvIVvbPqskR3JwoQyPsfIhIva/view?usp=drivesdk" TargetMode="External"/><Relationship Id="rId1066" Type="http://schemas.openxmlformats.org/officeDocument/2006/relationships/hyperlink" Target="https://drive.google.com/drive/folders/1pRV3UNIg_bcKsSUiHNBWl2c6Xu2XNvwB" TargetMode="External"/><Relationship Id="rId2397" Type="http://schemas.openxmlformats.org/officeDocument/2006/relationships/hyperlink" Target="https://drive.google.com/drive/folders/115S7UpIMbKNWEe9eNJSauKwUAERJqUzi" TargetMode="External"/><Relationship Id="rId234" Type="http://schemas.openxmlformats.org/officeDocument/2006/relationships/hyperlink" Target="https://drive.google.com/drive/folders/1g0l2I9o0lwuVt1sPIh3QgE4_N0gETOi2" TargetMode="External"/><Relationship Id="rId1067" Type="http://schemas.openxmlformats.org/officeDocument/2006/relationships/hyperlink" Target="https://drive.google.com/drive/folders/1GLgbJI1ZjuO2BzjWyCWO4Vi0M-vEQEcu" TargetMode="External"/><Relationship Id="rId2398" Type="http://schemas.openxmlformats.org/officeDocument/2006/relationships/hyperlink" Target="https://drive.google.com/drive/folders/1YPKNYx9UBf0GQuFdbgMRdE2lGwI3meme" TargetMode="External"/><Relationship Id="rId233" Type="http://schemas.openxmlformats.org/officeDocument/2006/relationships/hyperlink" Target="https://drive.google.com/drive/folders/1oO5i8ZaBvdtzIdkJ9NEZ4q7DBs9n3XHF" TargetMode="External"/><Relationship Id="rId1068" Type="http://schemas.openxmlformats.org/officeDocument/2006/relationships/hyperlink" Target="https://drive.google.com/file/d/1zpGiRIxOwBGccLP7ScJ2FePPZBLErYxf/view?usp=drivesdk" TargetMode="External"/><Relationship Id="rId2399" Type="http://schemas.openxmlformats.org/officeDocument/2006/relationships/hyperlink" Target="https://drive.google.com/file/d/1Ozu4ZGVwUvQLce7DWAAaQbrpr5ALr-zJ/view?usp=drivesdk" TargetMode="External"/><Relationship Id="rId232" Type="http://schemas.openxmlformats.org/officeDocument/2006/relationships/hyperlink" Target="https://drive.google.com/file/d/1nl0fx8ujcDGvFCw19AeXNc4ZOE74zCBb/view?usp=drivesdk" TargetMode="External"/><Relationship Id="rId1069" Type="http://schemas.openxmlformats.org/officeDocument/2006/relationships/hyperlink" Target="https://drive.google.com/file/d/1xO-nIKKk4NbNpmjQ8ypDo3TgRTHU3fxw/view?usp=drivesdk" TargetMode="External"/><Relationship Id="rId1015" Type="http://schemas.openxmlformats.org/officeDocument/2006/relationships/hyperlink" Target="https://drive.google.com/drive/folders/1gWSuM2iVoHP1dvUq9cEHKQsbwtCI2Cxf" TargetMode="External"/><Relationship Id="rId1499" Type="http://schemas.openxmlformats.org/officeDocument/2006/relationships/hyperlink" Target="https://drive.google.com/file/d/1cw90f4p-oV26NhcaeNnCxnHvgpfMaF7X/view?usp=drive_link" TargetMode="External"/><Relationship Id="rId2346" Type="http://schemas.openxmlformats.org/officeDocument/2006/relationships/hyperlink" Target="https://drive.google.com/drive/folders/1H9D2d_tGvG9ALsVoQpxDWMz8BmQmz51u" TargetMode="External"/><Relationship Id="rId1016" Type="http://schemas.openxmlformats.org/officeDocument/2006/relationships/hyperlink" Target="https://drive.google.com/file/d/1G_VYuv2q-DgbSJCzSqN7I3UpLUJNhB2Z/view?usp=drivesdk" TargetMode="External"/><Relationship Id="rId2347" Type="http://schemas.openxmlformats.org/officeDocument/2006/relationships/hyperlink" Target="https://drive.google.com/file/d/1GWBRJH1KPDlCkyl4i6lDAS1i1th8k407/view?usp=drive_link" TargetMode="External"/><Relationship Id="rId1017" Type="http://schemas.openxmlformats.org/officeDocument/2006/relationships/hyperlink" Target="https://drive.google.com/file/d/1oQabk_XZAj0b2umC4qVg4apm4NmetGiy/view?usp=drivesdk" TargetMode="External"/><Relationship Id="rId2348" Type="http://schemas.openxmlformats.org/officeDocument/2006/relationships/hyperlink" Target="https://drive.google.com/file/d/1nHT46f0-ddmVUfqWBP8GNMBM87CuBI9c/view?usp=drivesdk" TargetMode="External"/><Relationship Id="rId1018" Type="http://schemas.openxmlformats.org/officeDocument/2006/relationships/hyperlink" Target="https://drive.google.com/drive/folders/1OJncptHTeJiBJQ1FNMHlmeCBtZqPR-W0" TargetMode="External"/><Relationship Id="rId2349" Type="http://schemas.openxmlformats.org/officeDocument/2006/relationships/hyperlink" Target="https://drive.google.com/drive/folders/18XsEs4Grcxb1IKwvcjg5qq_cRLh4HE3q" TargetMode="External"/><Relationship Id="rId1019" Type="http://schemas.openxmlformats.org/officeDocument/2006/relationships/hyperlink" Target="https://drive.google.com/drive/folders/1hhfjwxJKgu7njBvmF6_gDytp9XqcjE_P" TargetMode="External"/><Relationship Id="rId668" Type="http://schemas.openxmlformats.org/officeDocument/2006/relationships/hyperlink" Target="https://drive.google.com/file/d/1oRw23sfZVpKBFOAXVQcc3Dr-Eefhd1dV/view?usp=drivesdk" TargetMode="External"/><Relationship Id="rId667" Type="http://schemas.openxmlformats.org/officeDocument/2006/relationships/hyperlink" Target="https://drive.google.com/file/d/1WXh9aQigsytT3zQ7DnfLg0UslJJABlAN/view?usp=drivesdk" TargetMode="External"/><Relationship Id="rId666" Type="http://schemas.openxmlformats.org/officeDocument/2006/relationships/hyperlink" Target="https://static.growthpalette.com/img/post/655dc244-47c5-45ba-b886-340a3d99ff37/b934f87c1a225225d26f455c1eba9705.jpg" TargetMode="External"/><Relationship Id="rId665" Type="http://schemas.openxmlformats.org/officeDocument/2006/relationships/hyperlink" Target="https://static.growthpalette.com/img/post/71484661-ac93-4964-8a0f-15a5d1670d14/946690463a85dc82fb505aa10577dec5.jpg" TargetMode="External"/><Relationship Id="rId669" Type="http://schemas.openxmlformats.org/officeDocument/2006/relationships/hyperlink" Target="https://drive.google.com/drive/folders/12koxErV4NVcMcz5xeoYiXtt_T8OlN8-E" TargetMode="External"/><Relationship Id="rId1490" Type="http://schemas.openxmlformats.org/officeDocument/2006/relationships/hyperlink" Target="https://drive.google.com/drive/folders/1p67M9EozhmFnTQV6zXJdhLUHyc5ZWvBS" TargetMode="External"/><Relationship Id="rId660" Type="http://schemas.openxmlformats.org/officeDocument/2006/relationships/hyperlink" Target="https://static.growthpalette.com/img/post/1eeb6c77-e6e8-4b80-a379-d39d2df41241/69e879c444fbe0eff472b04f811125db.jpg" TargetMode="External"/><Relationship Id="rId1491" Type="http://schemas.openxmlformats.org/officeDocument/2006/relationships/hyperlink" Target="https://drive.google.com/file/d/1I18LVbR_pKorjZ2NwC-D8CLiz0JAMa96/view?usp=drive_link" TargetMode="External"/><Relationship Id="rId1492" Type="http://schemas.openxmlformats.org/officeDocument/2006/relationships/hyperlink" Target="https://drive.google.com/file/d/1R5Q_oDyP-01Cf5jcJVdxHxE1KXsFkEXb/view?usp=drivesdk" TargetMode="External"/><Relationship Id="rId1493" Type="http://schemas.openxmlformats.org/officeDocument/2006/relationships/hyperlink" Target="https://drive.google.com/drive/folders/1suChoApyrUtGtwaKzUQvK7Zx_VD9clDn" TargetMode="External"/><Relationship Id="rId2340" Type="http://schemas.openxmlformats.org/officeDocument/2006/relationships/hyperlink" Target="https://drive.google.com/file/d/1vLhxynbcWvdeTXyHE3GXixAtGOwKMf6d/view?usp=drivesdk" TargetMode="External"/><Relationship Id="rId1010" Type="http://schemas.openxmlformats.org/officeDocument/2006/relationships/hyperlink" Target="https://drive.google.com/drive/folders/16_ZerrQN1poF3xkQjoAteYDdWPcLcJMc" TargetMode="External"/><Relationship Id="rId1494" Type="http://schemas.openxmlformats.org/officeDocument/2006/relationships/hyperlink" Target="https://drive.google.com/drive/folders/10dN8wuUD0Qv8JD0n9drMQUztyFWfSEtc" TargetMode="External"/><Relationship Id="rId2341" Type="http://schemas.openxmlformats.org/officeDocument/2006/relationships/hyperlink" Target="https://drive.google.com/drive/folders/1MNw8JRC4-vgT1xYyV8Qxc-oYADmHYwyL" TargetMode="External"/><Relationship Id="rId664" Type="http://schemas.openxmlformats.org/officeDocument/2006/relationships/hyperlink" Target="https://drive.google.com/drive/folders/1y7PraR-vGz_G47THC7g6HOtK8WtALkmB" TargetMode="External"/><Relationship Id="rId1011" Type="http://schemas.openxmlformats.org/officeDocument/2006/relationships/hyperlink" Target="https://drive.google.com/drive/folders/1rTmVb0OelOheqKkcHDqOjF2aLJJw6oh1" TargetMode="External"/><Relationship Id="rId1495" Type="http://schemas.openxmlformats.org/officeDocument/2006/relationships/hyperlink" Target="https://drive.google.com/file/d/18HU0DR6fIMuM_4DJwLUb7BnSBx2QXrq8/view?usp=drive_link" TargetMode="External"/><Relationship Id="rId2342" Type="http://schemas.openxmlformats.org/officeDocument/2006/relationships/hyperlink" Target="https://drive.google.com/drive/folders/1Wvv3_GeNoakm6t7rCxZF3INtpurpZaoL" TargetMode="External"/><Relationship Id="rId663" Type="http://schemas.openxmlformats.org/officeDocument/2006/relationships/hyperlink" Target="https://drive.google.com/drive/folders/10R3d_KSCwJJ8YKFmRSkzf8vC4CajPCAU" TargetMode="External"/><Relationship Id="rId1012" Type="http://schemas.openxmlformats.org/officeDocument/2006/relationships/hyperlink" Target="https://drive.google.com/file/d/1yqrQV67g664GTNVLhhDTJfB1hzcxE-T_/view?usp=drivesdk" TargetMode="External"/><Relationship Id="rId1496" Type="http://schemas.openxmlformats.org/officeDocument/2006/relationships/hyperlink" Target="https://drive.google.com/file/d/1a-9evN7nC_zK2N6IUePjOa9sf562SHjG/view?usp=drive_link" TargetMode="External"/><Relationship Id="rId2343" Type="http://schemas.openxmlformats.org/officeDocument/2006/relationships/hyperlink" Target="https://drive.google.com/file/d/1t266Cvd1BQ03ugrtawVIZQ_S5aM1RioL/view?usp=drive_link" TargetMode="External"/><Relationship Id="rId662" Type="http://schemas.openxmlformats.org/officeDocument/2006/relationships/hyperlink" Target="https://drive.google.com/file/d/1oTixgMvn7gf03uO2a0BDIbpqzEh9Geqj/view?usp=drivesdk" TargetMode="External"/><Relationship Id="rId1013" Type="http://schemas.openxmlformats.org/officeDocument/2006/relationships/hyperlink" Target="https://drive.google.com/file/d/1v_gdb2gpmr6hC-qx5E4Xk9YZTuLHtZIM/view?usp=drivesdk" TargetMode="External"/><Relationship Id="rId1497" Type="http://schemas.openxmlformats.org/officeDocument/2006/relationships/hyperlink" Target="https://drive.google.com/drive/folders/1AhaJ27nBM7q3pjvG4yJ92C94ZuJfyom0" TargetMode="External"/><Relationship Id="rId2344" Type="http://schemas.openxmlformats.org/officeDocument/2006/relationships/hyperlink" Target="https://drive.google.com/file/d/1WJN2BaGxjI9qrEBxds_oxpzoqJ0w6d38/view?usp=drivesdk" TargetMode="External"/><Relationship Id="rId661" Type="http://schemas.openxmlformats.org/officeDocument/2006/relationships/hyperlink" Target="https://drive.google.com/file/d/15LOpxOemRKWnyxfOd9lbnmY7TbI9cqJN/view?usp=drivesdk" TargetMode="External"/><Relationship Id="rId1014" Type="http://schemas.openxmlformats.org/officeDocument/2006/relationships/hyperlink" Target="https://drive.google.com/drive/folders/1hzgW1Gdt-h4UTJevH0T-5ngZYA-zbsal" TargetMode="External"/><Relationship Id="rId1498" Type="http://schemas.openxmlformats.org/officeDocument/2006/relationships/hyperlink" Target="https://drive.google.com/drive/folders/1aH0VnXFHmjd9ZRpIRA5P6zjMnBYPHcVo" TargetMode="External"/><Relationship Id="rId2345" Type="http://schemas.openxmlformats.org/officeDocument/2006/relationships/hyperlink" Target="https://drive.google.com/drive/folders/1Z64s9BRqkMNgDAYvruL8FduiLxu4KuqR" TargetMode="External"/><Relationship Id="rId1004" Type="http://schemas.openxmlformats.org/officeDocument/2006/relationships/hyperlink" Target="https://drive.google.com/file/d/1YTbWCzvp5hQdrlvrln9LPKWYutDQXWTz/view?usp=drivesdk" TargetMode="External"/><Relationship Id="rId1488" Type="http://schemas.openxmlformats.org/officeDocument/2006/relationships/hyperlink" Target="https://drive.google.com/file/d/1nqg6EoeKfhn8wuMEUtT4vnout_lkpX5I/view?usp=drivesdk" TargetMode="External"/><Relationship Id="rId2335" Type="http://schemas.openxmlformats.org/officeDocument/2006/relationships/hyperlink" Target="https://drive.google.com/file/d/1lnrXhaimLp2D6qJsKoMkx_az3N4IKczi/view?usp=drive_link" TargetMode="External"/><Relationship Id="rId1005" Type="http://schemas.openxmlformats.org/officeDocument/2006/relationships/hyperlink" Target="https://drive.google.com/file/d/16gMfrjXzqsGcbY0jcAr4MTuSwLj0q_8i/view?usp=drivesdk" TargetMode="External"/><Relationship Id="rId1489" Type="http://schemas.openxmlformats.org/officeDocument/2006/relationships/hyperlink" Target="https://drive.google.com/drive/folders/1WJWQ0AHVe2nzoEO6C8ii-GQiS_UaHHHD" TargetMode="External"/><Relationship Id="rId2336" Type="http://schemas.openxmlformats.org/officeDocument/2006/relationships/hyperlink" Target="https://drive.google.com/file/d/1dZE59uqyB4KWVcFNAfN_tJsr69frDkAV/view?usp=drivesdk" TargetMode="External"/><Relationship Id="rId1006" Type="http://schemas.openxmlformats.org/officeDocument/2006/relationships/hyperlink" Target="https://drive.google.com/drive/folders/1CLKYKLMdAiBdptFW3JopxpXf0DSaqJfH" TargetMode="External"/><Relationship Id="rId2337" Type="http://schemas.openxmlformats.org/officeDocument/2006/relationships/hyperlink" Target="https://drive.google.com/drive/folders/13oj_9BoKOSjhi16qvzb3v_IIpP9yaNus" TargetMode="External"/><Relationship Id="rId1007" Type="http://schemas.openxmlformats.org/officeDocument/2006/relationships/hyperlink" Target="https://drive.google.com/drive/folders/1B4FWd9LDPPYtjEpzXBwqlG7RDxWpHDc6" TargetMode="External"/><Relationship Id="rId2338" Type="http://schemas.openxmlformats.org/officeDocument/2006/relationships/hyperlink" Target="https://drive.google.com/drive/folders/1U3wnwXCrwk9Ry27KaUOdsC_PDFTukKDW" TargetMode="External"/><Relationship Id="rId1008" Type="http://schemas.openxmlformats.org/officeDocument/2006/relationships/hyperlink" Target="https://drive.google.com/file/d/1mUlMVnPlw0eE-sZAtk86N7eOTawfr2ho/view?usp=drivesdk" TargetMode="External"/><Relationship Id="rId2339" Type="http://schemas.openxmlformats.org/officeDocument/2006/relationships/hyperlink" Target="https://drive.google.com/file/d/1o0yg4qoDsbpVs1L3FfzYINdBdQ9XKPfS/view?usp=drive_link" TargetMode="External"/><Relationship Id="rId1009" Type="http://schemas.openxmlformats.org/officeDocument/2006/relationships/hyperlink" Target="https://drive.google.com/file/d/1R-M5Y-RysKJ97e20MqzT_uqlhWFyJ2ma/view?usp=drivesdk" TargetMode="External"/><Relationship Id="rId657" Type="http://schemas.openxmlformats.org/officeDocument/2006/relationships/hyperlink" Target="https://drive.google.com/drive/folders/1_SPKp-QOpRTK3D0fD7SFjA6fN_vcvkqU" TargetMode="External"/><Relationship Id="rId656" Type="http://schemas.openxmlformats.org/officeDocument/2006/relationships/hyperlink" Target="https://drive.google.com/file/d/1NKVuflH5-3dZ2RH1QbcwmA6mg8WbnRaZ/view?usp=drivesdk" TargetMode="External"/><Relationship Id="rId655" Type="http://schemas.openxmlformats.org/officeDocument/2006/relationships/hyperlink" Target="https://drive.google.com/file/d/1BzBzYzZX0O42KuqVunPlD4wt-AneyRaL/view?usp=drivesdk" TargetMode="External"/><Relationship Id="rId654" Type="http://schemas.openxmlformats.org/officeDocument/2006/relationships/hyperlink" Target="https://static.growthpalette.com/img/post/96be6c84-4b5e-4f91-b992-80387ca1f639/fe83ba9a954858bd6e4dccbaecb1a3f9.jpg" TargetMode="External"/><Relationship Id="rId659" Type="http://schemas.openxmlformats.org/officeDocument/2006/relationships/hyperlink" Target="https://static.growthpalette.com/img/post/805744d8-6ad5-43c6-8c61-4faa800ea91d/4f1d13ab5b8638f096e20e78274e6bc1.jpg" TargetMode="External"/><Relationship Id="rId658" Type="http://schemas.openxmlformats.org/officeDocument/2006/relationships/hyperlink" Target="https://drive.google.com/drive/folders/1y-tR0_bwmN0vAEJAITPikvlKwYUWb-u7" TargetMode="External"/><Relationship Id="rId1480" Type="http://schemas.openxmlformats.org/officeDocument/2006/relationships/hyperlink" Target="https://drive.google.com/file/d/13VQlXfsY9YUpS2kDyvfCIQAzBukfoNT9/view?usp=drivesdk" TargetMode="External"/><Relationship Id="rId1481" Type="http://schemas.openxmlformats.org/officeDocument/2006/relationships/hyperlink" Target="https://drive.google.com/drive/folders/1W81iP_YhsxPkc-eyMmNfEPgmRaoBG5s1" TargetMode="External"/><Relationship Id="rId1482" Type="http://schemas.openxmlformats.org/officeDocument/2006/relationships/hyperlink" Target="https://drive.google.com/drive/folders/1hR82rZXD9gQIW1SShwm5exbSoy9c4lbp" TargetMode="External"/><Relationship Id="rId1483" Type="http://schemas.openxmlformats.org/officeDocument/2006/relationships/hyperlink" Target="https://drive.google.com/file/d/1hY7rjfLl02kXZiUrs9aCCl3iqU9_J-Xu/view?usp=drivesdk" TargetMode="External"/><Relationship Id="rId2330" Type="http://schemas.openxmlformats.org/officeDocument/2006/relationships/hyperlink" Target="https://drive.google.com/open?id=1nSoxl0t7x4zMNYwG55qPnx7r1oFft9WM&amp;usp=drive_copy" TargetMode="External"/><Relationship Id="rId653" Type="http://schemas.openxmlformats.org/officeDocument/2006/relationships/hyperlink" Target="https://static.growthpalette.com/img/post/85ed4b6b-e54e-4061-9c63-7e1d900a2997/0b82182a68c20e75186f831289ce3f76.jpg" TargetMode="External"/><Relationship Id="rId1000" Type="http://schemas.openxmlformats.org/officeDocument/2006/relationships/hyperlink" Target="https://drive.google.com/file/d/1i7v1ThWAma9kEZtLXlpPNtCfVoLonYNp/view?usp=drivesdk" TargetMode="External"/><Relationship Id="rId1484" Type="http://schemas.openxmlformats.org/officeDocument/2006/relationships/hyperlink" Target="https://drive.google.com/file/d/1qQFKQin7tFtTNThFLavH8xKF6ENJVhxE/view?usp=drivesdk" TargetMode="External"/><Relationship Id="rId2331" Type="http://schemas.openxmlformats.org/officeDocument/2006/relationships/hyperlink" Target="https://drive.google.com/file/d/1kydJim43EBn33sggW4-2f61gtDQTQMGI/view?usp=drive_link" TargetMode="External"/><Relationship Id="rId652" Type="http://schemas.openxmlformats.org/officeDocument/2006/relationships/hyperlink" Target="https://drive.google.com/drive/folders/1Sga3xhAJtjLQGmKWZ6fVpUWa8YUq_0tu" TargetMode="External"/><Relationship Id="rId1001" Type="http://schemas.openxmlformats.org/officeDocument/2006/relationships/hyperlink" Target="https://drive.google.com/file/d/1uJVvj6MeUBW3zoz1fgsCF40V0MKgsMcp/view?usp=drivesdk" TargetMode="External"/><Relationship Id="rId1485" Type="http://schemas.openxmlformats.org/officeDocument/2006/relationships/hyperlink" Target="https://drive.google.com/drive/folders/1iEeQS0aJYzMP-PksGbGZfG0xaAD8CvVo" TargetMode="External"/><Relationship Id="rId2332" Type="http://schemas.openxmlformats.org/officeDocument/2006/relationships/hyperlink" Target="https://drive.google.com/file/d/1pQ0Urle67eO85wVXqeTsz99tCa3Bx_1s/view?usp=drive_link" TargetMode="External"/><Relationship Id="rId651" Type="http://schemas.openxmlformats.org/officeDocument/2006/relationships/hyperlink" Target="https://drive.google.com/drive/folders/1mRyPB5_Pr__OK1Q73-Ib0eHsWFaNDGf0" TargetMode="External"/><Relationship Id="rId1002" Type="http://schemas.openxmlformats.org/officeDocument/2006/relationships/hyperlink" Target="https://drive.google.com/drive/folders/1JqXQpRuWjLaVYsb7-8RTEgog0iWx71iA" TargetMode="External"/><Relationship Id="rId1486" Type="http://schemas.openxmlformats.org/officeDocument/2006/relationships/hyperlink" Target="https://drive.google.com/drive/folders/1T64J7uESXBnIbZ6wO2LwiMLLsomlRqCI" TargetMode="External"/><Relationship Id="rId2333" Type="http://schemas.openxmlformats.org/officeDocument/2006/relationships/hyperlink" Target="https://drive.google.com/open?id=14jbB9zkRDocuDY5RoWlyeuQT4eRwEo0B&amp;usp=drive_copy" TargetMode="External"/><Relationship Id="rId650" Type="http://schemas.openxmlformats.org/officeDocument/2006/relationships/hyperlink" Target="https://drive.google.com/file/d/15tubFVLNtdp7B5Xn_ALKzCmAVoKXCIM3/view?usp=drivesdk" TargetMode="External"/><Relationship Id="rId1003" Type="http://schemas.openxmlformats.org/officeDocument/2006/relationships/hyperlink" Target="https://drive.google.com/drive/folders/1rJhdcH6zd3ao_NNQHdlSIpNZJVDNEYbt" TargetMode="External"/><Relationship Id="rId1487" Type="http://schemas.openxmlformats.org/officeDocument/2006/relationships/hyperlink" Target="https://drive.google.com/file/d/18q7orFXcFDEMb3mvGr9LslF-zZymmv84/view?usp=drive_link" TargetMode="External"/><Relationship Id="rId2334" Type="http://schemas.openxmlformats.org/officeDocument/2006/relationships/hyperlink" Target="https://drive.google.com/open?id=1OCCWZNR6UiVNpR2wEDZU4b26ejydhn4q&amp;usp=drive_copy" TargetMode="External"/><Relationship Id="rId1037" Type="http://schemas.openxmlformats.org/officeDocument/2006/relationships/hyperlink" Target="https://drive.google.com/file/d/16lYKyukwEHC0zn_KytotEZ06JPrDm_lt/view?usp=drivesdk" TargetMode="External"/><Relationship Id="rId2368" Type="http://schemas.openxmlformats.org/officeDocument/2006/relationships/hyperlink" Target="https://drive.google.com/file/d/1ntwx2qqXsS_hBpGkaIdgKQDOcAGuv8l-/view?usp=drivesdk" TargetMode="External"/><Relationship Id="rId1038" Type="http://schemas.openxmlformats.org/officeDocument/2006/relationships/hyperlink" Target="https://drive.google.com/drive/folders/1JOoeehtjs9NEga3f2bwciNq8r2Q0wpWr" TargetMode="External"/><Relationship Id="rId2369" Type="http://schemas.openxmlformats.org/officeDocument/2006/relationships/hyperlink" Target="https://drive.google.com/drive/folders/1uhP9VUIWqiV73h_RLD38lh8mJJBGOOXV" TargetMode="External"/><Relationship Id="rId1039" Type="http://schemas.openxmlformats.org/officeDocument/2006/relationships/hyperlink" Target="https://drive.google.com/drive/folders/1YvmdG5-nXC3yhgR_2LdJFbtT6yE3FZpv" TargetMode="External"/><Relationship Id="rId206" Type="http://schemas.openxmlformats.org/officeDocument/2006/relationships/hyperlink" Target="https://drive.google.com/drive/folders/1p3orY6uWAuUamr25SOw8iPX1jSSqAuZP" TargetMode="External"/><Relationship Id="rId205" Type="http://schemas.openxmlformats.org/officeDocument/2006/relationships/hyperlink" Target="https://drive.google.com/drive/folders/1EIMmrD3TZn4q7SIotElKtvroN5HOk-V6" TargetMode="External"/><Relationship Id="rId689" Type="http://schemas.openxmlformats.org/officeDocument/2006/relationships/hyperlink" Target="https://drive.google.com/file/d/1y6vumu6UF-toDeJUNSZe8Gxz8xOa5tw-/view?usp=drivesdk" TargetMode="External"/><Relationship Id="rId204" Type="http://schemas.openxmlformats.org/officeDocument/2006/relationships/hyperlink" Target="https://drive.google.com/file/d/1xaoomrNj3hiv7PgFGLNdSIWWWR6JlzjN/view?usp=drivesdk" TargetMode="External"/><Relationship Id="rId688" Type="http://schemas.openxmlformats.org/officeDocument/2006/relationships/hyperlink" Target="https://drive.google.com/drive/folders/1Jc9gcEUXbdfZPDgKHVgzCtJI4v-sbflU" TargetMode="External"/><Relationship Id="rId203" Type="http://schemas.openxmlformats.org/officeDocument/2006/relationships/hyperlink" Target="https://drive.google.com/file/d/1HR4dM6hDPf5WLdYAMqr3rlID7nUHaI5n/view?usp=drivesdk" TargetMode="External"/><Relationship Id="rId687" Type="http://schemas.openxmlformats.org/officeDocument/2006/relationships/hyperlink" Target="https://drive.google.com/drive/folders/1NH6Rj-tGJP-M2gDifBZAS7gaC2NX1p8v" TargetMode="External"/><Relationship Id="rId209" Type="http://schemas.openxmlformats.org/officeDocument/2006/relationships/hyperlink" Target="https://drive.google.com/drive/folders/1syXb-e_2YhMePzoILlJLL6VE9mfJLPK3" TargetMode="External"/><Relationship Id="rId208" Type="http://schemas.openxmlformats.org/officeDocument/2006/relationships/hyperlink" Target="https://drive.google.com/file/d/1rT1yhBjy8QevMRdDC-RRlMd8GJSO8kNk/view?usp=drivesdk" TargetMode="External"/><Relationship Id="rId207" Type="http://schemas.openxmlformats.org/officeDocument/2006/relationships/hyperlink" Target="https://drive.google.com/file/d/1ITMEaizYskg0Fm_xXQx0OH4dG-exaYsX/view?usp=drivesdk" TargetMode="External"/><Relationship Id="rId682" Type="http://schemas.openxmlformats.org/officeDocument/2006/relationships/hyperlink" Target="https://drive.google.com/file/d/1WjPe-G_gaNILDaogm8HrHlkWGy0HzyaT/view?usp=drivesdk" TargetMode="External"/><Relationship Id="rId2360" Type="http://schemas.openxmlformats.org/officeDocument/2006/relationships/hyperlink" Target="https://drive.google.com/file/d/1URPWL6iZ2kzpuBqOpnzJt--FxKcJEFIk/view?usp=drivesdk" TargetMode="External"/><Relationship Id="rId681" Type="http://schemas.openxmlformats.org/officeDocument/2006/relationships/hyperlink" Target="https://drive.google.com/file/d/1oOmmtGA2gHpvUQKJg7HWcH2RZQ-fqjde/view?usp=drivesdk" TargetMode="External"/><Relationship Id="rId1030" Type="http://schemas.openxmlformats.org/officeDocument/2006/relationships/hyperlink" Target="https://drive.google.com/drive/folders/11WCPqxiP8b99YablVqPhe61hhzO8_JE7" TargetMode="External"/><Relationship Id="rId2361" Type="http://schemas.openxmlformats.org/officeDocument/2006/relationships/hyperlink" Target="https://drive.google.com/drive/folders/19EYpPiA-yjvMarvM6ITuoIigBGXAWPve" TargetMode="External"/><Relationship Id="rId680" Type="http://schemas.openxmlformats.org/officeDocument/2006/relationships/hyperlink" Target="https://drive.google.com/drive/folders/100ZEC7PRNZP2MyPusce0Qpdasm5yhG3z" TargetMode="External"/><Relationship Id="rId1031" Type="http://schemas.openxmlformats.org/officeDocument/2006/relationships/hyperlink" Target="https://drive.google.com/drive/folders/1gEcpWOWDes-xTQWow_RWdV7YAFrIjWqY" TargetMode="External"/><Relationship Id="rId2362" Type="http://schemas.openxmlformats.org/officeDocument/2006/relationships/hyperlink" Target="https://drive.google.com/drive/folders/17ZvYDKcvTpeq6xEQbuUecWkCGUm-bPqS" TargetMode="External"/><Relationship Id="rId1032" Type="http://schemas.openxmlformats.org/officeDocument/2006/relationships/hyperlink" Target="https://drive.google.com/file/d/1ora6Hs8ZhHA7IVGLbRqd3SxgDfzVOAdC/view?usp=drivesdk" TargetMode="External"/><Relationship Id="rId2363" Type="http://schemas.openxmlformats.org/officeDocument/2006/relationships/hyperlink" Target="https://drive.google.com/file/d/1GXpXQL8LwkpQcSlbW87Ertt9MwRTP5y8/view?usp=drivesdk" TargetMode="External"/><Relationship Id="rId202" Type="http://schemas.openxmlformats.org/officeDocument/2006/relationships/hyperlink" Target="https://drive.google.com/drive/folders/16s15cThNH0oDGvkqGs4dy2a6zk_4VsEu" TargetMode="External"/><Relationship Id="rId686" Type="http://schemas.openxmlformats.org/officeDocument/2006/relationships/hyperlink" Target="https://drive.google.com/file/d/10SfQOQk9snW7vDVAjlKjav4tRzCzZ9cx/view?usp=drivesdk" TargetMode="External"/><Relationship Id="rId1033" Type="http://schemas.openxmlformats.org/officeDocument/2006/relationships/hyperlink" Target="https://drive.google.com/file/d/1BEkooPD0tJl99rhpxz4SSHqj8inLrLE1/view?usp=drivesdk" TargetMode="External"/><Relationship Id="rId2364" Type="http://schemas.openxmlformats.org/officeDocument/2006/relationships/hyperlink" Target="https://drive.google.com/file/d/1JBqwNXe1Dx3GEuN-Z0Xoot2D8dvIjidX/view?usp=drivesdk" TargetMode="External"/><Relationship Id="rId201" Type="http://schemas.openxmlformats.org/officeDocument/2006/relationships/hyperlink" Target="https://drive.google.com/drive/folders/1L86ZoyoYsfqvNuLSf9DQKGESEkktP07C" TargetMode="External"/><Relationship Id="rId685" Type="http://schemas.openxmlformats.org/officeDocument/2006/relationships/hyperlink" Target="https://drive.google.com/file/d/1IBz8JnHhCtVaVlM8kmGcyafjFaXHaD-k/view?usp=drivesdk" TargetMode="External"/><Relationship Id="rId1034" Type="http://schemas.openxmlformats.org/officeDocument/2006/relationships/hyperlink" Target="https://drive.google.com/drive/folders/1n68gdMvn_BxOcrLXiDCFr9fAZ9XeChkV" TargetMode="External"/><Relationship Id="rId2365" Type="http://schemas.openxmlformats.org/officeDocument/2006/relationships/hyperlink" Target="https://drive.google.com/drive/folders/1sioQDQ2jKHmjclXhmtjf802qrRaWHLcf" TargetMode="External"/><Relationship Id="rId200" Type="http://schemas.openxmlformats.org/officeDocument/2006/relationships/hyperlink" Target="https://drive.google.com/file/d/17RsuuwrYRR5QAOOBkOfw0ewhrBxtwEWs/view?usp=drivesdk" TargetMode="External"/><Relationship Id="rId684" Type="http://schemas.openxmlformats.org/officeDocument/2006/relationships/hyperlink" Target="https://drive.google.com/drive/folders/1p3c_rnV3051R7-aTnFluDbtmmIA_CAVa" TargetMode="External"/><Relationship Id="rId1035" Type="http://schemas.openxmlformats.org/officeDocument/2006/relationships/hyperlink" Target="https://drive.google.com/drive/folders/1pEVRH4zWsdTFcYGs3XR4KQ9DbF7AJ8Gs" TargetMode="External"/><Relationship Id="rId2366" Type="http://schemas.openxmlformats.org/officeDocument/2006/relationships/hyperlink" Target="https://drive.google.com/drive/folders/1-5Yr4R2sm9FiVEhBJnsthKSPnsTyc9So" TargetMode="External"/><Relationship Id="rId683" Type="http://schemas.openxmlformats.org/officeDocument/2006/relationships/hyperlink" Target="https://drive.google.com/drive/folders/1IECe64qg8KPwgEIm3nDvkcNzd2gm-UTn" TargetMode="External"/><Relationship Id="rId1036" Type="http://schemas.openxmlformats.org/officeDocument/2006/relationships/hyperlink" Target="https://drive.google.com/file/d/1rKlIds_LpZG2VlELh3HoqD0pEk-EAdG8/view?usp=drivesdk" TargetMode="External"/><Relationship Id="rId2367" Type="http://schemas.openxmlformats.org/officeDocument/2006/relationships/hyperlink" Target="https://drive.google.com/file/d/1I0_NxaSFn26mQeA1TxdnygZM4PhcasX9/view?usp=drivesdk" TargetMode="External"/><Relationship Id="rId1026" Type="http://schemas.openxmlformats.org/officeDocument/2006/relationships/hyperlink" Target="https://drive.google.com/drive/folders/1jD07JCTm-Yy7VyYKOzzF_y7qQO_jnejx" TargetMode="External"/><Relationship Id="rId2357" Type="http://schemas.openxmlformats.org/officeDocument/2006/relationships/hyperlink" Target="https://drive.google.com/drive/folders/1QeC60D7bjQNaIj-xqwCUIQ9J_xQw7Ip0" TargetMode="External"/><Relationship Id="rId1027" Type="http://schemas.openxmlformats.org/officeDocument/2006/relationships/hyperlink" Target="https://drive.google.com/drive/folders/1V9uk1p-IXyjyAmRDWzT9N2NQ_SyYdGkS" TargetMode="External"/><Relationship Id="rId2358" Type="http://schemas.openxmlformats.org/officeDocument/2006/relationships/hyperlink" Target="https://drive.google.com/drive/folders/19uLK2o8lY9bpHu4uF52Oi3_SN7207zYA" TargetMode="External"/><Relationship Id="rId1028" Type="http://schemas.openxmlformats.org/officeDocument/2006/relationships/hyperlink" Target="https://drive.google.com/file/d/1SJZizvZrEv0561Ak4fih0_r9ISjsl4lP/view?usp=drivesdk" TargetMode="External"/><Relationship Id="rId2359" Type="http://schemas.openxmlformats.org/officeDocument/2006/relationships/hyperlink" Target="https://drive.google.com/file/d/1JSk0_vYHRbLK8kjb4dxdGQ7_9Z0yKSYL/view?usp=drivesdk" TargetMode="External"/><Relationship Id="rId1029" Type="http://schemas.openxmlformats.org/officeDocument/2006/relationships/hyperlink" Target="https://drive.google.com/file/d/1x3TslvnCb_FhBzYCUAzf7Cmc4mBFa4wI/view?usp=drivesdk" TargetMode="External"/><Relationship Id="rId679" Type="http://schemas.openxmlformats.org/officeDocument/2006/relationships/hyperlink" Target="https://drive.google.com/drive/folders/107CdkI5eMnJle9FFVYaiB7sIOiw8qVRD" TargetMode="External"/><Relationship Id="rId678" Type="http://schemas.openxmlformats.org/officeDocument/2006/relationships/hyperlink" Target="https://drive.google.com/file/d/1RRyCSuyCpEWJUApga3KmC1Wy9ahjChsc/view?usp=drivesdk" TargetMode="External"/><Relationship Id="rId677" Type="http://schemas.openxmlformats.org/officeDocument/2006/relationships/hyperlink" Target="https://drive.google.com/file/d/1qg069Jl1IrIAUqYBXryTVGZa2UEJZ-rO/view?usp=drivesdk" TargetMode="External"/><Relationship Id="rId676" Type="http://schemas.openxmlformats.org/officeDocument/2006/relationships/hyperlink" Target="https://drive.google.com/drive/folders/1XW15nhf0-6j4X9Qt7NcTUr_wGC3V_gfD" TargetMode="External"/><Relationship Id="rId671" Type="http://schemas.openxmlformats.org/officeDocument/2006/relationships/hyperlink" Target="https://static.growthpalette.com/img/post/c10bc347-f3f6-4dff-8738-793337600cf9/c84e5f1be370053b3ca00161c3b1d05d.jpg" TargetMode="External"/><Relationship Id="rId670" Type="http://schemas.openxmlformats.org/officeDocument/2006/relationships/hyperlink" Target="https://drive.google.com/drive/folders/12qc6ed1_jSc8ANEqKznUVhDunnLCykvT" TargetMode="External"/><Relationship Id="rId2350" Type="http://schemas.openxmlformats.org/officeDocument/2006/relationships/hyperlink" Target="https://drive.google.com/drive/folders/1leiRuZsKrqd1fXSNdvhwd9Ti-viySZyZ" TargetMode="External"/><Relationship Id="rId1020" Type="http://schemas.openxmlformats.org/officeDocument/2006/relationships/hyperlink" Target="https://drive.google.com/file/d/11YhqCpuLXHcDSc-He7NSXkyQSoVo-vlq/view?usp=drivesdk" TargetMode="External"/><Relationship Id="rId2351" Type="http://schemas.openxmlformats.org/officeDocument/2006/relationships/hyperlink" Target="https://drive.google.com/file/d/1pG6NL1pUISqggrpnpp4U9sQ1zsv696lV/view?usp=drivesdk" TargetMode="External"/><Relationship Id="rId1021" Type="http://schemas.openxmlformats.org/officeDocument/2006/relationships/hyperlink" Target="https://drive.google.com/file/d/1mP2GF96RmGsge-K6WtnYDDT1f7Ji50Cd/view?usp=drivesdk" TargetMode="External"/><Relationship Id="rId2352" Type="http://schemas.openxmlformats.org/officeDocument/2006/relationships/hyperlink" Target="https://drive.google.com/file/d/1Rrh3RC-uFTsgcbUXDS76XGCLF-3e6rTl/view?usp=drivesdk" TargetMode="External"/><Relationship Id="rId675" Type="http://schemas.openxmlformats.org/officeDocument/2006/relationships/hyperlink" Target="https://drive.google.com/drive/folders/1gCrHs1zPS6sGggC5uwrPAWboO-H55yLn" TargetMode="External"/><Relationship Id="rId1022" Type="http://schemas.openxmlformats.org/officeDocument/2006/relationships/hyperlink" Target="https://drive.google.com/drive/folders/1d0q_GcA14t4o2BRGrYMFZbN2ofbCTV-9" TargetMode="External"/><Relationship Id="rId2353" Type="http://schemas.openxmlformats.org/officeDocument/2006/relationships/hyperlink" Target="https://drive.google.com/drive/folders/160Kawsq1Ml1ox5Pl-U1CPm63jjWAJMBC" TargetMode="External"/><Relationship Id="rId674" Type="http://schemas.openxmlformats.org/officeDocument/2006/relationships/hyperlink" Target="https://drive.google.com/file/d/1Q5HwrhVFCR_NOyoE5NzmWXIjddXbiGxj/view?usp=drivesdk" TargetMode="External"/><Relationship Id="rId1023" Type="http://schemas.openxmlformats.org/officeDocument/2006/relationships/hyperlink" Target="https://drive.google.com/drive/folders/1FALjVG-OdRs3YBKZGFBDRPyUX1cWHELp" TargetMode="External"/><Relationship Id="rId2354" Type="http://schemas.openxmlformats.org/officeDocument/2006/relationships/hyperlink" Target="https://drive.google.com/drive/folders/1cbbtVJG6EVy2fOK1eeNzBdRIpx6Cu0Wf" TargetMode="External"/><Relationship Id="rId673" Type="http://schemas.openxmlformats.org/officeDocument/2006/relationships/hyperlink" Target="https://drive.google.com/file/d/1tKmRaL_XIb-QWtPrlAqV8JHH0TIe9UPr/view?usp=drivesdk" TargetMode="External"/><Relationship Id="rId1024" Type="http://schemas.openxmlformats.org/officeDocument/2006/relationships/hyperlink" Target="https://drive.google.com/file/d/1z8wdcWqmNb7USq6nnCPOyUQ6sjMk4vGc/view?usp=drivesdk" TargetMode="External"/><Relationship Id="rId2355" Type="http://schemas.openxmlformats.org/officeDocument/2006/relationships/hyperlink" Target="https://drive.google.com/file/d/1qG4cHAPjxFNkDRoL3RBmDiUFD9kq6P81/view?usp=drivesdk" TargetMode="External"/><Relationship Id="rId672" Type="http://schemas.openxmlformats.org/officeDocument/2006/relationships/hyperlink" Target="https://static.growthpalette.com/img/post/806a7415-b2de-49c0-9ae1-f332a0adb2cb/b2d623352b54fe3906de603a3ed5856f.jpg" TargetMode="External"/><Relationship Id="rId1025" Type="http://schemas.openxmlformats.org/officeDocument/2006/relationships/hyperlink" Target="https://drive.google.com/file/d/1vod6kL0bsh8p9LLTOQvRVKdFGSIZgHPW/view?usp=drivesdk" TargetMode="External"/><Relationship Id="rId2356" Type="http://schemas.openxmlformats.org/officeDocument/2006/relationships/hyperlink" Target="https://drive.google.com/file/d/1jdvXajNs-gCXwfcRERYCKDvbtJWNfvOL/view?usp=drivesdk" TargetMode="External"/><Relationship Id="rId190" Type="http://schemas.openxmlformats.org/officeDocument/2006/relationships/hyperlink" Target="https://drive.google.com/drive/folders/1fy7q3UvZ3uLxu8qXqH4H9Ik8m7yuh_l-" TargetMode="External"/><Relationship Id="rId194" Type="http://schemas.openxmlformats.org/officeDocument/2006/relationships/hyperlink" Target="https://drive.google.com/drive/folders/1Gd8TY1RAjtddLUNa9QnwAiAIfn4XaCCL" TargetMode="External"/><Relationship Id="rId193" Type="http://schemas.openxmlformats.org/officeDocument/2006/relationships/hyperlink" Target="https://drive.google.com/drive/folders/1lTKeGi5BI32Ijyzc1FKVUE6wmvHZq_1A" TargetMode="External"/><Relationship Id="rId192" Type="http://schemas.openxmlformats.org/officeDocument/2006/relationships/hyperlink" Target="https://drive.google.com/file/d/1bgECE7Iwg7ucFLGneRpyGojbK_KJsLAr/view?usp=drivesdk" TargetMode="External"/><Relationship Id="rId191" Type="http://schemas.openxmlformats.org/officeDocument/2006/relationships/hyperlink" Target="https://drive.google.com/file/d/1Eq2XM_FtxBrFtteHjHWj4iN6Z6-Rme5-/view?usp=drivesdk" TargetMode="External"/><Relationship Id="rId187" Type="http://schemas.openxmlformats.org/officeDocument/2006/relationships/hyperlink" Target="https://drive.google.com/file/d/1eukyTr2W6nGsCvoPnliTvW_hhYtoj2Cc/view?usp=drivesdk" TargetMode="External"/><Relationship Id="rId186" Type="http://schemas.openxmlformats.org/officeDocument/2006/relationships/hyperlink" Target="https://drive.google.com/drive/folders/1btlAHYwbiHE8RdfpYojUYfKMAl0AyXqe" TargetMode="External"/><Relationship Id="rId185" Type="http://schemas.openxmlformats.org/officeDocument/2006/relationships/hyperlink" Target="https://drive.google.com/drive/folders/1v33sxeGUcIQCsU0Z8gN3lBShOD1cjWBR" TargetMode="External"/><Relationship Id="rId184" Type="http://schemas.openxmlformats.org/officeDocument/2006/relationships/hyperlink" Target="https://drive.google.com/file/d/11M_K_ejYo0KOYCoJom2BV7VWynkINrIn/view?usp=drivesdk" TargetMode="External"/><Relationship Id="rId189" Type="http://schemas.openxmlformats.org/officeDocument/2006/relationships/hyperlink" Target="https://drive.google.com/drive/folders/1IK8BXsJOUlze-HXSnrcPFRD7djdLhGZM" TargetMode="External"/><Relationship Id="rId188" Type="http://schemas.openxmlformats.org/officeDocument/2006/relationships/hyperlink" Target="https://drive.google.com/file/d/1wFYGMT_QZir8uD6VjfkAAOJKokTVg_zq/view?usp=drivesdk" TargetMode="External"/><Relationship Id="rId183" Type="http://schemas.openxmlformats.org/officeDocument/2006/relationships/hyperlink" Target="https://drive.google.com/file/d/1LAwcDeEFtOtIJ6qfpfO-IXoH6Wv_dyxv/view?usp=drivesdk" TargetMode="External"/><Relationship Id="rId182" Type="http://schemas.openxmlformats.org/officeDocument/2006/relationships/hyperlink" Target="https://drive.google.com/drive/folders/1vSbiqidRV-F9cI657JpKimDFUjpB2Bso" TargetMode="External"/><Relationship Id="rId181" Type="http://schemas.openxmlformats.org/officeDocument/2006/relationships/hyperlink" Target="https://drive.google.com/drive/folders/1Oo1gS9QRMe3mbxjUs6HKwfqnaSRu_C7v" TargetMode="External"/><Relationship Id="rId180" Type="http://schemas.openxmlformats.org/officeDocument/2006/relationships/hyperlink" Target="https://drive.google.com/file/d/1BV2sVPR-M_CBIZPtEvbMLh67QZqqXrmF/view?usp=drivesdk" TargetMode="External"/><Relationship Id="rId176" Type="http://schemas.openxmlformats.org/officeDocument/2006/relationships/hyperlink" Target="https://drive.google.com/file/d/1JWKiIBTHDLNDP5yRUHmykUokH0pwcJSS/view?usp=drivesdk" TargetMode="External"/><Relationship Id="rId175" Type="http://schemas.openxmlformats.org/officeDocument/2006/relationships/hyperlink" Target="https://drive.google.com/file/d/1wWQgiCJlVKR2pAJ93S3DXFd6LrLa-NjI/view?usp=drivesdk" TargetMode="External"/><Relationship Id="rId174" Type="http://schemas.openxmlformats.org/officeDocument/2006/relationships/hyperlink" Target="https://drive.google.com/drive/folders/1MDH4npgI8WV1jih6gvtfvbWPVJHbYQjs" TargetMode="External"/><Relationship Id="rId173" Type="http://schemas.openxmlformats.org/officeDocument/2006/relationships/hyperlink" Target="https://drive.google.com/drive/folders/19YL-8l67Gs86R0yM98Mg89gB6dDM5amZ" TargetMode="External"/><Relationship Id="rId179" Type="http://schemas.openxmlformats.org/officeDocument/2006/relationships/hyperlink" Target="https://drive.google.com/file/d/1YyySvndqnNCg0pMS-2g0X9e7jYeVGQjI/view?usp=drivesdk" TargetMode="External"/><Relationship Id="rId178" Type="http://schemas.openxmlformats.org/officeDocument/2006/relationships/hyperlink" Target="https://drive.google.com/drive/folders/1r9InalkncXnmeNJbi6vuLbKeJqycmE93" TargetMode="External"/><Relationship Id="rId177" Type="http://schemas.openxmlformats.org/officeDocument/2006/relationships/hyperlink" Target="https://drive.google.com/drive/folders/1ytILwoQBV8_gSiioA15WWHH4VfHEG3Xc" TargetMode="External"/><Relationship Id="rId1910" Type="http://schemas.openxmlformats.org/officeDocument/2006/relationships/hyperlink" Target="https://drive.google.com/drive/folders/1msd7Ja7Plwt3eEcjLKLDn7Ry7h-KuIOr" TargetMode="External"/><Relationship Id="rId1911" Type="http://schemas.openxmlformats.org/officeDocument/2006/relationships/hyperlink" Target="https://drive.google.com/file/d/1_kmNb-wTdiTZBZ8SLIkAEbB-o2LNQT-X/view?usp=drivesdk" TargetMode="External"/><Relationship Id="rId1912" Type="http://schemas.openxmlformats.org/officeDocument/2006/relationships/hyperlink" Target="https://drive.google.com/file/d/1lwExcmFDCqBOXFQktWxU6d0k_SitNQwO/view?usp=drivesdk" TargetMode="External"/><Relationship Id="rId1913" Type="http://schemas.openxmlformats.org/officeDocument/2006/relationships/hyperlink" Target="https://drive.google.com/drive/folders/1mnNEI4M4J5TPneGivSl5VL_69be3NOyc" TargetMode="External"/><Relationship Id="rId1914" Type="http://schemas.openxmlformats.org/officeDocument/2006/relationships/hyperlink" Target="https://drive.google.com/drive/folders/1SS-OtRGfVRw-5GvN1Uu0PEakR-1BaQ3N" TargetMode="External"/><Relationship Id="rId1915" Type="http://schemas.openxmlformats.org/officeDocument/2006/relationships/hyperlink" Target="https://drive.google.com/file/d/1f-vl4MIsg_QEmegdPLw__PcqX6HqZ-tR/view?usp=drivesdk" TargetMode="External"/><Relationship Id="rId1916" Type="http://schemas.openxmlformats.org/officeDocument/2006/relationships/hyperlink" Target="https://drive.google.com/file/d/1sW9rhMrsqOP6tbf9EMoXYqe5P9GNEMYo/view?usp=drivesdk" TargetMode="External"/><Relationship Id="rId1917" Type="http://schemas.openxmlformats.org/officeDocument/2006/relationships/hyperlink" Target="https://drive.google.com/drive/folders/1N40jlCNTxtxqNsj_tLs_5q0prTgvP0dq" TargetMode="External"/><Relationship Id="rId1918" Type="http://schemas.openxmlformats.org/officeDocument/2006/relationships/hyperlink" Target="https://drive.google.com/drive/folders/12kyc50nVk2Ljy8mPw57uDWJDfo5e8Kup" TargetMode="External"/><Relationship Id="rId1919" Type="http://schemas.openxmlformats.org/officeDocument/2006/relationships/hyperlink" Target="https://drive.google.com/file/d/1bWNgpEyEbDIm-D4laVTDFlBsCweO68VI/view?usp=drivesdk" TargetMode="External"/><Relationship Id="rId1900" Type="http://schemas.openxmlformats.org/officeDocument/2006/relationships/hyperlink" Target="https://drive.google.com/file/d/1GQn2KwAaTW5soBMDtxDHmrsxCFx30z2O/view?usp=drivesdk" TargetMode="External"/><Relationship Id="rId1901" Type="http://schemas.openxmlformats.org/officeDocument/2006/relationships/hyperlink" Target="https://drive.google.com/drive/folders/1IpjU0BT_ZXhAM_hWKiUIXswFxYzQXZb8" TargetMode="External"/><Relationship Id="rId1902" Type="http://schemas.openxmlformats.org/officeDocument/2006/relationships/hyperlink" Target="https://drive.google.com/drive/folders/1xkhOZ9q8yeGDSndtdFD8a4d4K7jY1dOP" TargetMode="External"/><Relationship Id="rId1903" Type="http://schemas.openxmlformats.org/officeDocument/2006/relationships/hyperlink" Target="https://drive.google.com/file/d/1EpNKYkaTUVl-mNSiuXpa_oT-jKwqg16t/view?usp=drivesdk" TargetMode="External"/><Relationship Id="rId1904" Type="http://schemas.openxmlformats.org/officeDocument/2006/relationships/hyperlink" Target="https://drive.google.com/file/d/16wqdcPdGHqX-BBoLz6z-VagAvLNnZ9qP/view?usp=drivesdk" TargetMode="External"/><Relationship Id="rId1905" Type="http://schemas.openxmlformats.org/officeDocument/2006/relationships/hyperlink" Target="https://drive.google.com/drive/folders/13rGDjVeWXZ8sH2XmJFKNbVlmt5A22ATT" TargetMode="External"/><Relationship Id="rId1906" Type="http://schemas.openxmlformats.org/officeDocument/2006/relationships/hyperlink" Target="https://drive.google.com/drive/folders/1rCMbcT4SrCd5OnEh7A9sZBaY4Mtur3M0" TargetMode="External"/><Relationship Id="rId1907" Type="http://schemas.openxmlformats.org/officeDocument/2006/relationships/hyperlink" Target="https://drive.google.com/file/d/100HHCjmvre21IoQO5WqK-GEykSJHnKEK/view?usp=drivesdk" TargetMode="External"/><Relationship Id="rId1908" Type="http://schemas.openxmlformats.org/officeDocument/2006/relationships/hyperlink" Target="https://drive.google.com/file/d/1N1ueegNzjk3P6SHoAQq4MTGREXxQzfVR/view?usp=drivesdk" TargetMode="External"/><Relationship Id="rId1909" Type="http://schemas.openxmlformats.org/officeDocument/2006/relationships/hyperlink" Target="https://drive.google.com/drive/folders/1vDnrJvBT-FuHnjk608xqoCWqrBCrGgMI" TargetMode="External"/><Relationship Id="rId198" Type="http://schemas.openxmlformats.org/officeDocument/2006/relationships/hyperlink" Target="https://drive.google.com/drive/folders/1v61yFLQfQ2Kluc6UDeed3e2KymaX7udD" TargetMode="External"/><Relationship Id="rId197" Type="http://schemas.openxmlformats.org/officeDocument/2006/relationships/hyperlink" Target="https://drive.google.com/drive/folders/1NqqrqBAki_o3CTxqMJF-r2xzAcEzL6cP" TargetMode="External"/><Relationship Id="rId196" Type="http://schemas.openxmlformats.org/officeDocument/2006/relationships/hyperlink" Target="https://drive.google.com/file/d/13TOToKoH9bjviYHEO5qfbJK2f12SJwVU/view?usp=drivesdk" TargetMode="External"/><Relationship Id="rId195" Type="http://schemas.openxmlformats.org/officeDocument/2006/relationships/hyperlink" Target="https://drive.google.com/file/d/1bqAB-K1A0G3xsALkAL3_kJjJSJhqLs2A/view?usp=drivesdk" TargetMode="External"/><Relationship Id="rId199" Type="http://schemas.openxmlformats.org/officeDocument/2006/relationships/hyperlink" Target="https://drive.google.com/file/d/19Jm_xaanxGdecdfEvY_B9BC3Ig6qM5Q1/view?usp=drivesdk" TargetMode="External"/><Relationship Id="rId150" Type="http://schemas.openxmlformats.org/officeDocument/2006/relationships/hyperlink" Target="https://drive.google.com/drive/folders/1uccELUdGoZf7AW0TA0DkA34ftzrzvbhz" TargetMode="External"/><Relationship Id="rId149" Type="http://schemas.openxmlformats.org/officeDocument/2006/relationships/hyperlink" Target="https://drive.google.com/drive/folders/1XU3Fa9fEZj5zyrULvhGqC59kHA_Y7zsl" TargetMode="External"/><Relationship Id="rId148" Type="http://schemas.openxmlformats.org/officeDocument/2006/relationships/hyperlink" Target="https://drive.google.com/file/d/1ae4EU3kLNxAv7DSsgQOrjwz4r0xz6YMT/view?usp=drivesdk" TargetMode="External"/><Relationship Id="rId1090" Type="http://schemas.openxmlformats.org/officeDocument/2006/relationships/hyperlink" Target="https://drive.google.com/drive/folders/13b970qeMi9eWweTZN-T5X4_cbqzUZLEo" TargetMode="External"/><Relationship Id="rId1091" Type="http://schemas.openxmlformats.org/officeDocument/2006/relationships/hyperlink" Target="https://drive.google.com/drive/folders/1AZWidIEJ_v5gFj-bHI9N0BzUyE-r6DpR" TargetMode="External"/><Relationship Id="rId1092" Type="http://schemas.openxmlformats.org/officeDocument/2006/relationships/hyperlink" Target="https://drive.google.com/file/d/1-7qTeKNWWS1dIH3OFuAGh5Ia38HZ3LR6/view?usp=drivesdk" TargetMode="External"/><Relationship Id="rId1093" Type="http://schemas.openxmlformats.org/officeDocument/2006/relationships/hyperlink" Target="https://drive.google.com/file/d/1Jd9x4WHYxbAxZjDUYj7O0CqHjSnjJwYX/view?usp=drivesdk" TargetMode="External"/><Relationship Id="rId1094" Type="http://schemas.openxmlformats.org/officeDocument/2006/relationships/hyperlink" Target="https://drive.google.com/drive/folders/1EFKnSm3RNo05ZOZj1rgu2JNQgCnnkjNq" TargetMode="External"/><Relationship Id="rId143" Type="http://schemas.openxmlformats.org/officeDocument/2006/relationships/hyperlink" Target="https://drive.google.com/file/d/1wy8ESmnC1VLbkmsn-GF1Eb2hJ28zsZih/view?usp=drivesdk" TargetMode="External"/><Relationship Id="rId1095" Type="http://schemas.openxmlformats.org/officeDocument/2006/relationships/hyperlink" Target="https://drive.google.com/drive/folders/1dhlOW6j_KSN5saclB3cMMayfoZ5f1tWJ" TargetMode="External"/><Relationship Id="rId142" Type="http://schemas.openxmlformats.org/officeDocument/2006/relationships/hyperlink" Target="https://drive.google.com/drive/folders/1LHqSY-AnrMieSxToq5I4DRRS56ZOVh1x" TargetMode="External"/><Relationship Id="rId1096" Type="http://schemas.openxmlformats.org/officeDocument/2006/relationships/hyperlink" Target="https://drive.google.com/file/d/1_2upEn0xv6LL-OK4WEFDHefxAupBj6IH/view?usp=drivesdk" TargetMode="External"/><Relationship Id="rId141" Type="http://schemas.openxmlformats.org/officeDocument/2006/relationships/hyperlink" Target="https://drive.google.com/drive/folders/12_Fo3wA8YZFD_pKgloKSXMzDtnOVooPF" TargetMode="External"/><Relationship Id="rId1097" Type="http://schemas.openxmlformats.org/officeDocument/2006/relationships/hyperlink" Target="https://drive.google.com/file/d/1elOSsCNoeWDeUE2VzDNmPa2pWEM-Xp-S/view?usp=drivesdk" TargetMode="External"/><Relationship Id="rId140" Type="http://schemas.openxmlformats.org/officeDocument/2006/relationships/hyperlink" Target="https://drive.google.com/file/d/1l_Na6WaBtndEnZHcHadX4Oaa57vRbXiM/view?usp=drivesdk" TargetMode="External"/><Relationship Id="rId1098" Type="http://schemas.openxmlformats.org/officeDocument/2006/relationships/hyperlink" Target="https://drive.google.com/drive/folders/1RvZaGKDJkmxEkpE7l1mP5zMQlSr2_hPc" TargetMode="External"/><Relationship Id="rId147" Type="http://schemas.openxmlformats.org/officeDocument/2006/relationships/hyperlink" Target="https://drive.google.com/file/d/1YCWz4BSRmW-Eie7DL74ielX2kYmohxCA/view?usp=drivesdk" TargetMode="External"/><Relationship Id="rId1099" Type="http://schemas.openxmlformats.org/officeDocument/2006/relationships/hyperlink" Target="https://drive.google.com/drive/folders/1l7zlmNPV8Ld8710kRGX9g0vQPEWwNBl3" TargetMode="External"/><Relationship Id="rId146" Type="http://schemas.openxmlformats.org/officeDocument/2006/relationships/hyperlink" Target="https://drive.google.com/drive/folders/1k_SkzNrcUJVUzBkXCx4kRRGQztAoWhqT" TargetMode="External"/><Relationship Id="rId145" Type="http://schemas.openxmlformats.org/officeDocument/2006/relationships/hyperlink" Target="https://drive.google.com/drive/folders/18AqXVol0YGgxClhhVKJkWZhxPW_7I6sl" TargetMode="External"/><Relationship Id="rId144" Type="http://schemas.openxmlformats.org/officeDocument/2006/relationships/hyperlink" Target="https://drive.google.com/file/d/190lYDzaqNnbHHuIS3fO_ni_VBeWLp0F3/view?usp=drivesdk" TargetMode="External"/><Relationship Id="rId139" Type="http://schemas.openxmlformats.org/officeDocument/2006/relationships/hyperlink" Target="https://drive.google.com/file/d/14qOdfStzxNvxhhFi1_M9brzseej5eAe8/view?usp=drivesdk" TargetMode="External"/><Relationship Id="rId138" Type="http://schemas.openxmlformats.org/officeDocument/2006/relationships/hyperlink" Target="https://drive.google.com/drive/folders/1wKvpGqvLahhm2on-Y4AmiMA_0dv9Ami3" TargetMode="External"/><Relationship Id="rId137" Type="http://schemas.openxmlformats.org/officeDocument/2006/relationships/hyperlink" Target="https://drive.google.com/drive/folders/1Yl-eajBwQ8p2Me_X_tyPaNo_Ffl4yHKx" TargetMode="External"/><Relationship Id="rId1080" Type="http://schemas.openxmlformats.org/officeDocument/2006/relationships/hyperlink" Target="https://drive.google.com/file/d/1a-E6srGvlwX3ff1MNiLV30aQCLs9cVh4/view?usp=drivesdk" TargetMode="External"/><Relationship Id="rId1081" Type="http://schemas.openxmlformats.org/officeDocument/2006/relationships/hyperlink" Target="https://drive.google.com/file/d/1RoXxLu_ndTBD3Ln5ABVSaFKv1Vu5xI3v/view?usp=drivesdk" TargetMode="External"/><Relationship Id="rId1082" Type="http://schemas.openxmlformats.org/officeDocument/2006/relationships/hyperlink" Target="https://drive.google.com/drive/folders/1N5ORvpNePEWNjggLekXPAnfhxNQvm_XW" TargetMode="External"/><Relationship Id="rId1083" Type="http://schemas.openxmlformats.org/officeDocument/2006/relationships/hyperlink" Target="https://drive.google.com/drive/folders/1IRvi2Y-fHdqzugmOJM4xyee3K4ekB2kX" TargetMode="External"/><Relationship Id="rId132" Type="http://schemas.openxmlformats.org/officeDocument/2006/relationships/hyperlink" Target="https://drive.google.com/file/d/1oh-YVA9T_RqbcU7NfxC1ulIlbU1OMVUI/view?usp=drivesdk" TargetMode="External"/><Relationship Id="rId1084" Type="http://schemas.openxmlformats.org/officeDocument/2006/relationships/hyperlink" Target="https://drive.google.com/file/d/1AiY0fGekanH1bO6_gqVnnabqMDIT_PkB/view?usp=drivesdk" TargetMode="External"/><Relationship Id="rId131" Type="http://schemas.openxmlformats.org/officeDocument/2006/relationships/hyperlink" Target="https://drive.google.com/file/d/1yUXDmVsg9hBsICpWv-BjBsOwmLpDFA9r/view?usp=drivesdk" TargetMode="External"/><Relationship Id="rId1085" Type="http://schemas.openxmlformats.org/officeDocument/2006/relationships/hyperlink" Target="https://drive.google.com/file/d/1ciPrBJomO1NJ3_JiAS5mjR4_fghFDLv5/view?usp=drivesdk" TargetMode="External"/><Relationship Id="rId130" Type="http://schemas.openxmlformats.org/officeDocument/2006/relationships/hyperlink" Target="https://drive.google.com/drive/folders/1IOTdf4cWlpJ6b2aW5VAarJOtJwaMln0U" TargetMode="External"/><Relationship Id="rId1086" Type="http://schemas.openxmlformats.org/officeDocument/2006/relationships/hyperlink" Target="https://drive.google.com/drive/folders/1QqUQj6e5PfvfEKvfpFFhIW7tx1WbkrS8" TargetMode="External"/><Relationship Id="rId1087" Type="http://schemas.openxmlformats.org/officeDocument/2006/relationships/hyperlink" Target="https://drive.google.com/drive/folders/1yDOetc9QRv0ttgZGXAO6P5oz7jqQC4YN" TargetMode="External"/><Relationship Id="rId136" Type="http://schemas.openxmlformats.org/officeDocument/2006/relationships/hyperlink" Target="https://drive.google.com/file/d/1qv2j3RzjW61U7PdmANcoTvI-MOwP3Nke/view?usp=drivesdk" TargetMode="External"/><Relationship Id="rId1088" Type="http://schemas.openxmlformats.org/officeDocument/2006/relationships/hyperlink" Target="https://drive.google.com/file/d/1bAnHGmQo5Syx_3LnwaVT-IMS4szA3ix9/view?usp=drivesdk" TargetMode="External"/><Relationship Id="rId135" Type="http://schemas.openxmlformats.org/officeDocument/2006/relationships/hyperlink" Target="https://drive.google.com/file/d/1GxiNRTcLjuK6J4sSw7CnONVBRcmin5hg/view?usp=drivesdk" TargetMode="External"/><Relationship Id="rId1089" Type="http://schemas.openxmlformats.org/officeDocument/2006/relationships/hyperlink" Target="https://drive.google.com/file/d/1C1j12YwAVvG69zBkOp0z6wByFQtx_rVx/view?usp=drivesdk" TargetMode="External"/><Relationship Id="rId134" Type="http://schemas.openxmlformats.org/officeDocument/2006/relationships/hyperlink" Target="https://drive.google.com/drive/folders/1rC0GioiIH5uArRYZMeh-UHsxqolpfmN2" TargetMode="External"/><Relationship Id="rId133" Type="http://schemas.openxmlformats.org/officeDocument/2006/relationships/hyperlink" Target="https://drive.google.com/drive/folders/1NAROr4SGrGwBFLRljOxrHxPrGCXVKLib" TargetMode="External"/><Relationship Id="rId172" Type="http://schemas.openxmlformats.org/officeDocument/2006/relationships/hyperlink" Target="https://drive.google.com/file/d/1RFB930O4SsJaWAmj_LZd67X6QGVDafRp/view?usp=drivesdk" TargetMode="External"/><Relationship Id="rId171" Type="http://schemas.openxmlformats.org/officeDocument/2006/relationships/hyperlink" Target="https://drive.google.com/file/d/14HcaBA2atFhbyBThZwhkQ7a85K-jz4Y7/view?usp=drivesdk" TargetMode="External"/><Relationship Id="rId170" Type="http://schemas.openxmlformats.org/officeDocument/2006/relationships/hyperlink" Target="https://drive.google.com/drive/folders/1WTlXqtOWSTRjX1knX1ihUqJ4SPgrES6s" TargetMode="External"/><Relationship Id="rId165" Type="http://schemas.openxmlformats.org/officeDocument/2006/relationships/hyperlink" Target="https://drive.google.com/drive/folders/1KmZ-vvQuOuY6VyRkip9eYJFX4i8ZFRi6" TargetMode="External"/><Relationship Id="rId164" Type="http://schemas.openxmlformats.org/officeDocument/2006/relationships/hyperlink" Target="https://drive.google.com/file/d/18a3rkvswc26wdLfFnb-ko4sn-57NA8rg/view?usp=drivesdk" TargetMode="External"/><Relationship Id="rId163" Type="http://schemas.openxmlformats.org/officeDocument/2006/relationships/hyperlink" Target="https://drive.google.com/file/d/19oQqIYuDzhPs70qs5WpMzDn_GMf2ko6E/view?usp=drivesdk" TargetMode="External"/><Relationship Id="rId162" Type="http://schemas.openxmlformats.org/officeDocument/2006/relationships/hyperlink" Target="https://drive.google.com/drive/folders/11aWpeouv0woa08VBppXHV-6aRCxGa94W" TargetMode="External"/><Relationship Id="rId169" Type="http://schemas.openxmlformats.org/officeDocument/2006/relationships/hyperlink" Target="https://drive.google.com/drive/folders/1wJgAs69ZkGgTrYFjrNy24DXfWGG1Bo7J" TargetMode="External"/><Relationship Id="rId168" Type="http://schemas.openxmlformats.org/officeDocument/2006/relationships/hyperlink" Target="https://drive.google.com/file/d/1l1tJXLPo_R4ClCd5JhFesn3V1Yn96rKM/view?usp=drivesdk" TargetMode="External"/><Relationship Id="rId167" Type="http://schemas.openxmlformats.org/officeDocument/2006/relationships/hyperlink" Target="https://drive.google.com/file/d/1RBWplJ30uSxWCVVa6o2EOJWOe6MleIlI/view?usp=drivesdk" TargetMode="External"/><Relationship Id="rId166" Type="http://schemas.openxmlformats.org/officeDocument/2006/relationships/hyperlink" Target="https://drive.google.com/drive/folders/1aIW3gCGE8oWMbQ2EkamYqkA41FKu7Whl" TargetMode="External"/><Relationship Id="rId161" Type="http://schemas.openxmlformats.org/officeDocument/2006/relationships/hyperlink" Target="https://drive.google.com/drive/folders/1K3dZXt5jn3Ed1Tq_0NEIpJYOq90FtDeO" TargetMode="External"/><Relationship Id="rId160" Type="http://schemas.openxmlformats.org/officeDocument/2006/relationships/hyperlink" Target="https://drive.google.com/file/d/1MrGvRMliLDGkcymoQNViNx2evvabIiRv/view?usp=drivesdk" TargetMode="External"/><Relationship Id="rId159" Type="http://schemas.openxmlformats.org/officeDocument/2006/relationships/hyperlink" Target="https://drive.google.com/file/d/1630pt9w6Ql-433lVOc86a7RcJc_YGd_k/view?usp=drivesdk" TargetMode="External"/><Relationship Id="rId154" Type="http://schemas.openxmlformats.org/officeDocument/2006/relationships/hyperlink" Target="https://drive.google.com/drive/folders/1772dWPCaya-nJj53NZWX2gaQCbF7s0HR" TargetMode="External"/><Relationship Id="rId153" Type="http://schemas.openxmlformats.org/officeDocument/2006/relationships/hyperlink" Target="https://drive.google.com/drive/folders/17aHkaChaxTJZvoSTOH9LVzmK5yyhK791" TargetMode="External"/><Relationship Id="rId152" Type="http://schemas.openxmlformats.org/officeDocument/2006/relationships/hyperlink" Target="https://drive.google.com/file/d/1-cnbTis9uwCJmmzMhAGsOSgxhhXB__Cc/view?usp=drivesdk" TargetMode="External"/><Relationship Id="rId151" Type="http://schemas.openxmlformats.org/officeDocument/2006/relationships/hyperlink" Target="https://drive.google.com/file/d/1Nf_u9kCpAdPjxGwNG7nVL4GzitKhyBJj/view?usp=drivesdk" TargetMode="External"/><Relationship Id="rId158" Type="http://schemas.openxmlformats.org/officeDocument/2006/relationships/hyperlink" Target="https://drive.google.com/drive/folders/15zARU9NdStJth7cAP7HmB2wNX8LCzVz-" TargetMode="External"/><Relationship Id="rId157" Type="http://schemas.openxmlformats.org/officeDocument/2006/relationships/hyperlink" Target="https://drive.google.com/drive/folders/1_SmV92tOExs-T2o4bWlWwpE6QvIbH3Kq" TargetMode="External"/><Relationship Id="rId156" Type="http://schemas.openxmlformats.org/officeDocument/2006/relationships/hyperlink" Target="https://drive.google.com/file/d/1odPGxd91d00x606Ooe5OpEwxQvaHCSzs/view?usp=drivesdk" TargetMode="External"/><Relationship Id="rId155" Type="http://schemas.openxmlformats.org/officeDocument/2006/relationships/hyperlink" Target="https://drive.google.com/file/d/1zejzvkzHyqACvGlG_P07H5gzELz1Ok8N/view?usp=drivesdk" TargetMode="External"/><Relationship Id="rId1972" Type="http://schemas.openxmlformats.org/officeDocument/2006/relationships/hyperlink" Target="https://drive.google.com/file/d/1gLDQGkQUBoEwiiXgILyaTQ4gEy8N7Xa8/view?usp=drivesdk" TargetMode="External"/><Relationship Id="rId1973" Type="http://schemas.openxmlformats.org/officeDocument/2006/relationships/hyperlink" Target="https://drive.google.com/drive/folders/1_j5sCeYd7tsmZnPXboefL14nRUBFBNja" TargetMode="External"/><Relationship Id="rId1974" Type="http://schemas.openxmlformats.org/officeDocument/2006/relationships/hyperlink" Target="https://drive.google.com/drive/folders/161xTslv9vyjudKAijGTg7yTdLtxiN4H5" TargetMode="External"/><Relationship Id="rId1975" Type="http://schemas.openxmlformats.org/officeDocument/2006/relationships/hyperlink" Target="https://drive.google.com/file/d/14So6y6DcV_5PRJzkEWXu2XYRN-uSQB66/view?usp=drivesdk" TargetMode="External"/><Relationship Id="rId1976" Type="http://schemas.openxmlformats.org/officeDocument/2006/relationships/hyperlink" Target="https://drive.google.com/file/d/1cjGjqEzrZCABvjM7UzNyN11EcMMesB3D/view?usp=drivesdk" TargetMode="External"/><Relationship Id="rId1977" Type="http://schemas.openxmlformats.org/officeDocument/2006/relationships/hyperlink" Target="https://drive.google.com/drive/folders/1A6mOliGDwhzHMDZwlN0oOGr7VhijDhUN" TargetMode="External"/><Relationship Id="rId1978" Type="http://schemas.openxmlformats.org/officeDocument/2006/relationships/hyperlink" Target="https://drive.google.com/drive/folders/1GoEDRTfs8U_onmhgtAKd1Bt93w-IRhA0" TargetMode="External"/><Relationship Id="rId1979" Type="http://schemas.openxmlformats.org/officeDocument/2006/relationships/hyperlink" Target="https://drive.google.com/file/d/1lnwUEEuYhtLitwGsI5T36Y1ZdNGANvxX/view?usp=drivesdk" TargetMode="External"/><Relationship Id="rId1970" Type="http://schemas.openxmlformats.org/officeDocument/2006/relationships/hyperlink" Target="https://drive.google.com/drive/folders/18AxLNjKzgGgScVDO5ty99Z0v_FBS_C4a" TargetMode="External"/><Relationship Id="rId1971" Type="http://schemas.openxmlformats.org/officeDocument/2006/relationships/hyperlink" Target="https://drive.google.com/file/d/16TaU3hGS9lrLlQVs-tJ5bMd0fQgMyU7u/view?usp=drivesdk" TargetMode="External"/><Relationship Id="rId1961" Type="http://schemas.openxmlformats.org/officeDocument/2006/relationships/hyperlink" Target="https://drive.google.com/drive/folders/1cJp6Ar6JY-E31d2BsWGc8i3_-RP9n9sN" TargetMode="External"/><Relationship Id="rId1962" Type="http://schemas.openxmlformats.org/officeDocument/2006/relationships/hyperlink" Target="https://drive.google.com/drive/folders/1wk8rfD64CJ9-03IM36hNdMF2cRry5y7V" TargetMode="External"/><Relationship Id="rId1963" Type="http://schemas.openxmlformats.org/officeDocument/2006/relationships/hyperlink" Target="https://drive.google.com/file/d/11l-b1AtsuQERL7g78dBM8MfXndgW2KFy/view?usp=drivesdk" TargetMode="External"/><Relationship Id="rId1964" Type="http://schemas.openxmlformats.org/officeDocument/2006/relationships/hyperlink" Target="https://drive.google.com/file/d/1XC8K98e8_IoPk0O5Nw2AcmhTgDbmKT8D/view?usp=drivesdk" TargetMode="External"/><Relationship Id="rId1965" Type="http://schemas.openxmlformats.org/officeDocument/2006/relationships/hyperlink" Target="https://drive.google.com/drive/folders/1jGhhD91twqT2FSPBwa3m8a5MdKDv9XUZ" TargetMode="External"/><Relationship Id="rId1966" Type="http://schemas.openxmlformats.org/officeDocument/2006/relationships/hyperlink" Target="https://drive.google.com/drive/folders/1So1i2TeobR-6XAk7J3zHJnr7lC6DDaFV" TargetMode="External"/><Relationship Id="rId1967" Type="http://schemas.openxmlformats.org/officeDocument/2006/relationships/hyperlink" Target="https://drive.google.com/file/d/1LMM0Ho_-6X_aYc_RqAI8p_H7bp1HQK0Q/view?usp=drivesdk" TargetMode="External"/><Relationship Id="rId1968" Type="http://schemas.openxmlformats.org/officeDocument/2006/relationships/hyperlink" Target="https://drive.google.com/file/d/1u1ZkhUOLCE-RcZVVyBSK6cs12IuqcKcp/view?usp=drivesdk" TargetMode="External"/><Relationship Id="rId1969" Type="http://schemas.openxmlformats.org/officeDocument/2006/relationships/hyperlink" Target="https://drive.google.com/drive/folders/10-yYX0jmxIQCFLlsZgKS3H-_bRizxAzE" TargetMode="External"/><Relationship Id="rId1960" Type="http://schemas.openxmlformats.org/officeDocument/2006/relationships/hyperlink" Target="https://drive.google.com/file/d/1yrfZ7KWtgjBUAugM-6tgjPjD3j9TYp5r/view?usp=drivesdk" TargetMode="External"/><Relationship Id="rId1510" Type="http://schemas.openxmlformats.org/officeDocument/2006/relationships/hyperlink" Target="https://drive.google.com/drive/folders/1MLre4wBii_hh2VCGUfEgy6CgUEjblq8X" TargetMode="External"/><Relationship Id="rId1994" Type="http://schemas.openxmlformats.org/officeDocument/2006/relationships/hyperlink" Target="https://drive.google.com/drive/folders/1oPm1DLssi0l4hAKa9HMLp7Var6tXDj0W" TargetMode="External"/><Relationship Id="rId1511" Type="http://schemas.openxmlformats.org/officeDocument/2006/relationships/hyperlink" Target="https://drive.google.com/file/d/1hPi_UBWDpmARrwv0vIvJGnTR3HzV23ze/view?usp=drive_link" TargetMode="External"/><Relationship Id="rId1995" Type="http://schemas.openxmlformats.org/officeDocument/2006/relationships/hyperlink" Target="https://drive.google.com/file/d/1Yw9blQMPKNudY9VnZfQbdtg9nA3W6s6g/view?usp=drivesdk" TargetMode="External"/><Relationship Id="rId1512" Type="http://schemas.openxmlformats.org/officeDocument/2006/relationships/hyperlink" Target="https://drive.google.com/file/d/1Yx9GRP8bZCXcJZjaFx6WTga8rZJNaDMX/view?usp=drivesdk" TargetMode="External"/><Relationship Id="rId1996" Type="http://schemas.openxmlformats.org/officeDocument/2006/relationships/hyperlink" Target="https://drive.google.com/file/d/1xKiFzuVkvWK8zymb3u9fQ8PIlUMF9Ihh/view?usp=drivesdk" TargetMode="External"/><Relationship Id="rId1513" Type="http://schemas.openxmlformats.org/officeDocument/2006/relationships/hyperlink" Target="https://drive.google.com/drive/folders/1d176diNEdLHFS2kpqALUmuKnBgqWFaO4" TargetMode="External"/><Relationship Id="rId1997" Type="http://schemas.openxmlformats.org/officeDocument/2006/relationships/hyperlink" Target="https://drive.google.com/drive/folders/1h3jTLerPqxqm1v4LmGUqlcSZhjiwwqfp" TargetMode="External"/><Relationship Id="rId1514" Type="http://schemas.openxmlformats.org/officeDocument/2006/relationships/hyperlink" Target="https://drive.google.com/drive/folders/1Pu1XUixiLY8lK5l1aJ2qutPuScRzA11s" TargetMode="External"/><Relationship Id="rId1998" Type="http://schemas.openxmlformats.org/officeDocument/2006/relationships/hyperlink" Target="https://drive.google.com/drive/folders/1eE8h3j95TvNH2DeiGxlBqpGt1iiSvIWu" TargetMode="External"/><Relationship Id="rId1515" Type="http://schemas.openxmlformats.org/officeDocument/2006/relationships/hyperlink" Target="https://drive.google.com/file/d/1wp16KtoeZbwgiWxONW6HN0KZ8_nPNr0H/view?usp=drivesdk" TargetMode="External"/><Relationship Id="rId1999" Type="http://schemas.openxmlformats.org/officeDocument/2006/relationships/hyperlink" Target="https://drive.google.com/file/d/16ETuGj8j8xzbsnwzDWXfNE8mK3FdlAQ0/view?usp=drivesdk" TargetMode="External"/><Relationship Id="rId1516" Type="http://schemas.openxmlformats.org/officeDocument/2006/relationships/hyperlink" Target="https://drive.google.com/file/d/1N4PHYwuhT85QWmWGxfjr8CaZ7iml0xPb/view?usp=drivesdk" TargetMode="External"/><Relationship Id="rId1517" Type="http://schemas.openxmlformats.org/officeDocument/2006/relationships/hyperlink" Target="https://drive.google.com/drive/folders/11feb9TUwHRKlgWsINppgJ2-bZHsIcUz-" TargetMode="External"/><Relationship Id="rId1518" Type="http://schemas.openxmlformats.org/officeDocument/2006/relationships/hyperlink" Target="https://drive.google.com/drive/folders/1HZ8HXFh9Z5NIeaklSOj8uAoTfrn0eYAl" TargetMode="External"/><Relationship Id="rId1519" Type="http://schemas.openxmlformats.org/officeDocument/2006/relationships/hyperlink" Target="https://drive.google.com/file/d/1FRNNnlnzFe98XbgswNNzRUZrQeVU9RUp/view?usp=drive_link" TargetMode="External"/><Relationship Id="rId1990" Type="http://schemas.openxmlformats.org/officeDocument/2006/relationships/hyperlink" Target="https://drive.google.com/drive/folders/1utZe76qqdf2fsR2SzEp_DPTI4q7fN4g7" TargetMode="External"/><Relationship Id="rId1991" Type="http://schemas.openxmlformats.org/officeDocument/2006/relationships/hyperlink" Target="https://drive.google.com/file/d/1rdqOgUOBMGcFzWLlyJJiItOC4vH8PfX8/view?usp=drivesdk" TargetMode="External"/><Relationship Id="rId1992" Type="http://schemas.openxmlformats.org/officeDocument/2006/relationships/hyperlink" Target="https://drive.google.com/file/d/1v4OMkTMcHO15uJP_ieSAORV_43qwJCka/view?usp=drivesdk" TargetMode="External"/><Relationship Id="rId1993" Type="http://schemas.openxmlformats.org/officeDocument/2006/relationships/hyperlink" Target="https://drive.google.com/drive/folders/1CefSdZWwsPpIiiXKDGYA3lPX5GzMq_50" TargetMode="External"/><Relationship Id="rId1983" Type="http://schemas.openxmlformats.org/officeDocument/2006/relationships/hyperlink" Target="https://drive.google.com/file/d/1jnZ8Op9YyHpoFudT-x6VHNUyahl-vZH2/view?usp=drivesdk" TargetMode="External"/><Relationship Id="rId1500" Type="http://schemas.openxmlformats.org/officeDocument/2006/relationships/hyperlink" Target="https://drive.google.com/file/d/1fT77XplW3oz2ioaornOHVnJjyPe9IrwI/view?usp=drivesdk" TargetMode="External"/><Relationship Id="rId1984" Type="http://schemas.openxmlformats.org/officeDocument/2006/relationships/hyperlink" Target="https://drive.google.com/file/d/1gQYQHtzNXadnRye9M79HCws4hbqzybMb/view?usp=drivesdk" TargetMode="External"/><Relationship Id="rId1501" Type="http://schemas.openxmlformats.org/officeDocument/2006/relationships/hyperlink" Target="https://drive.google.com/drive/folders/1sz7uHTJF3SWoxWD8lMFVJsH_hW8CbdCw" TargetMode="External"/><Relationship Id="rId1985" Type="http://schemas.openxmlformats.org/officeDocument/2006/relationships/hyperlink" Target="https://drive.google.com/drive/folders/1YgRRg13EO0JJRl7DrrHBChP78z2G0tGu" TargetMode="External"/><Relationship Id="rId1502" Type="http://schemas.openxmlformats.org/officeDocument/2006/relationships/hyperlink" Target="https://drive.google.com/drive/folders/1B_2Cju_XUDQO1rYraaqDLKgnxtIUwTrP" TargetMode="External"/><Relationship Id="rId1986" Type="http://schemas.openxmlformats.org/officeDocument/2006/relationships/hyperlink" Target="https://drive.google.com/drive/folders/1aA_K-meW-5CqFgqKpFm6qd1v8V_hmqEs" TargetMode="External"/><Relationship Id="rId1503" Type="http://schemas.openxmlformats.org/officeDocument/2006/relationships/hyperlink" Target="https://drive.google.com/file/d/1xWEaG5ICyGJwZP_WHmcXJj-6l879aZta/view?usp=drive_link" TargetMode="External"/><Relationship Id="rId1987" Type="http://schemas.openxmlformats.org/officeDocument/2006/relationships/hyperlink" Target="https://drive.google.com/file/d/14Usccyf1B5GdH_GkDubogU2r1R5IsgTu/view?usp=drivesdk" TargetMode="External"/><Relationship Id="rId1504" Type="http://schemas.openxmlformats.org/officeDocument/2006/relationships/hyperlink" Target="https://drive.google.com/file/d/16Q1S4QiZF7SuEGP1UYmYMAmIlskSl0kT/view?usp=drivesdk" TargetMode="External"/><Relationship Id="rId1988" Type="http://schemas.openxmlformats.org/officeDocument/2006/relationships/hyperlink" Target="https://drive.google.com/file/d/1m51U2bN-qFb4ccEBg36hR2-1dQSyDi3b/view?usp=drivesdk" TargetMode="External"/><Relationship Id="rId1505" Type="http://schemas.openxmlformats.org/officeDocument/2006/relationships/hyperlink" Target="https://drive.google.com/drive/folders/1EBuuviWkeVDo1HxbbBEEXR8pXprQ7jq4" TargetMode="External"/><Relationship Id="rId1989" Type="http://schemas.openxmlformats.org/officeDocument/2006/relationships/hyperlink" Target="https://drive.google.com/drive/folders/1r7pYkmRIrnGkYXzOUh32blUjV-iwWs_G" TargetMode="External"/><Relationship Id="rId1506" Type="http://schemas.openxmlformats.org/officeDocument/2006/relationships/hyperlink" Target="https://drive.google.com/drive/folders/17K0ed6PT7tO1QexPI-1lJt-FWCmG-oD0" TargetMode="External"/><Relationship Id="rId1507" Type="http://schemas.openxmlformats.org/officeDocument/2006/relationships/hyperlink" Target="https://drive.google.com/file/d/1h-KvYN4BbJGx3yNu8lyW3j45Mpz96-gl/view?usp=drive_link" TargetMode="External"/><Relationship Id="rId1508" Type="http://schemas.openxmlformats.org/officeDocument/2006/relationships/hyperlink" Target="https://drive.google.com/file/d/1695s45uVH0_ygQZL9LtuymdwJfIJix7i/view?usp=drivesdk" TargetMode="External"/><Relationship Id="rId1509" Type="http://schemas.openxmlformats.org/officeDocument/2006/relationships/hyperlink" Target="https://drive.google.com/drive/folders/1iRX-8RIWz94jFftgFnBSYjH5buLZdG0E" TargetMode="External"/><Relationship Id="rId1980" Type="http://schemas.openxmlformats.org/officeDocument/2006/relationships/hyperlink" Target="https://drive.google.com/file/d/1Jg79BSAACXT7WSV1tL_zRqCYeG21jSim/view?usp=drivesdk" TargetMode="External"/><Relationship Id="rId1981" Type="http://schemas.openxmlformats.org/officeDocument/2006/relationships/hyperlink" Target="https://drive.google.com/drive/folders/1GkvJTbWvNudfORtW09WP1G47k28wrZ_p" TargetMode="External"/><Relationship Id="rId1982" Type="http://schemas.openxmlformats.org/officeDocument/2006/relationships/hyperlink" Target="https://drive.google.com/drive/folders/1YlsLvGNeeR-ORD18L6K4wVBZdpfMGXCs" TargetMode="External"/><Relationship Id="rId1930" Type="http://schemas.openxmlformats.org/officeDocument/2006/relationships/hyperlink" Target="https://drive.google.com/drive/folders/17O0u7kLveJMEEiqHRhkLU5XK1RzHMoU1" TargetMode="External"/><Relationship Id="rId1931" Type="http://schemas.openxmlformats.org/officeDocument/2006/relationships/hyperlink" Target="https://drive.google.com/file/d/1NnyVVvHFn5efrT5oFMsKl9n5UP6Ln4k8/view?usp=drivesdk" TargetMode="External"/><Relationship Id="rId1932" Type="http://schemas.openxmlformats.org/officeDocument/2006/relationships/hyperlink" Target="https://drive.google.com/file/d/1BLY4pfvaWebEkg9qNAuIDpA5nkSz0bUX/view?usp=drivesdk" TargetMode="External"/><Relationship Id="rId1933" Type="http://schemas.openxmlformats.org/officeDocument/2006/relationships/hyperlink" Target="https://drive.google.com/drive/folders/1hsa_8IfSFXlJDb2WPHS7mTn9JNzi42SW" TargetMode="External"/><Relationship Id="rId1934" Type="http://schemas.openxmlformats.org/officeDocument/2006/relationships/hyperlink" Target="https://drive.google.com/drive/folders/1Qvg80pm9D8v9HS26Ycda1lqYSXPPPMsW" TargetMode="External"/><Relationship Id="rId1935" Type="http://schemas.openxmlformats.org/officeDocument/2006/relationships/hyperlink" Target="https://drive.google.com/file/d/18ZjGWfe-bBCemRKmo2P-E5J3-RzKhqYq/view?usp=drivesdk" TargetMode="External"/><Relationship Id="rId1936" Type="http://schemas.openxmlformats.org/officeDocument/2006/relationships/hyperlink" Target="https://drive.google.com/file/d/1mN2CH0F7KRG0RQBLg-dbLi_MS5tMlAux/view?usp=drivesdk" TargetMode="External"/><Relationship Id="rId1937" Type="http://schemas.openxmlformats.org/officeDocument/2006/relationships/hyperlink" Target="https://drive.google.com/drive/folders/19DaXE8fQ37QusgEtG9R61CVRLHH-8d6o" TargetMode="External"/><Relationship Id="rId1938" Type="http://schemas.openxmlformats.org/officeDocument/2006/relationships/hyperlink" Target="https://drive.google.com/drive/folders/1TpkcQ_u4tjZ5pDgldIi9k4V2rF6AYhQN" TargetMode="External"/><Relationship Id="rId1939" Type="http://schemas.openxmlformats.org/officeDocument/2006/relationships/hyperlink" Target="https://drive.google.com/file/d/1F2hNFLZ74haAJOvALjZpVCynkUOZvMRR/view?usp=drivesdk" TargetMode="External"/><Relationship Id="rId1920" Type="http://schemas.openxmlformats.org/officeDocument/2006/relationships/hyperlink" Target="https://drive.google.com/file/d/1H-hVa4oGpLo9ivDaK-eEKleMOIGE1b1B/view?usp=drivesdk" TargetMode="External"/><Relationship Id="rId1921" Type="http://schemas.openxmlformats.org/officeDocument/2006/relationships/hyperlink" Target="https://drive.google.com/drive/folders/1x1mpKgVBgZZkSFh9Hoz4mcKS77W5blQ3" TargetMode="External"/><Relationship Id="rId1922" Type="http://schemas.openxmlformats.org/officeDocument/2006/relationships/hyperlink" Target="https://drive.google.com/drive/folders/1nCmt2BVCx5UTJ7KTO9Hsc2Gpp9ZJiSC4" TargetMode="External"/><Relationship Id="rId1923" Type="http://schemas.openxmlformats.org/officeDocument/2006/relationships/hyperlink" Target="https://drive.google.com/file/d/1y2LftUCndqZHAmPvN2Sv4pnK4HG4LQDw/view?usp=drivesdk" TargetMode="External"/><Relationship Id="rId1924" Type="http://schemas.openxmlformats.org/officeDocument/2006/relationships/hyperlink" Target="https://drive.google.com/file/d/1YOUx1JA9rcIk51WqATXGA9mmTWc0hNSv/view?usp=drivesdk" TargetMode="External"/><Relationship Id="rId1925" Type="http://schemas.openxmlformats.org/officeDocument/2006/relationships/hyperlink" Target="https://drive.google.com/drive/folders/1e6a7xFjoejHmk14sxet3h0FoeBdvUy9o" TargetMode="External"/><Relationship Id="rId1926" Type="http://schemas.openxmlformats.org/officeDocument/2006/relationships/hyperlink" Target="https://drive.google.com/drive/folders/1iM5g_54YvAHjLO1QdKO9G9lNUb7K_iZf" TargetMode="External"/><Relationship Id="rId1927" Type="http://schemas.openxmlformats.org/officeDocument/2006/relationships/hyperlink" Target="https://drive.google.com/file/d/12v07xLAH1Emrvp-v0Xd3guC-q-42VYne/view?usp=drivesdk" TargetMode="External"/><Relationship Id="rId1928" Type="http://schemas.openxmlformats.org/officeDocument/2006/relationships/hyperlink" Target="https://drive.google.com/file/d/1oQsYx-jRPgQt04egrVXUoIev9bTRwQGR/view?usp=drivesdk" TargetMode="External"/><Relationship Id="rId1929" Type="http://schemas.openxmlformats.org/officeDocument/2006/relationships/hyperlink" Target="https://drive.google.com/drive/folders/1XemCVIoLAnCUgJeA9IlQ6ig2lFCWpuSj" TargetMode="External"/><Relationship Id="rId1950" Type="http://schemas.openxmlformats.org/officeDocument/2006/relationships/hyperlink" Target="https://drive.google.com/drive/folders/1IfmTh6bY_eKV3bv1JFhmYifKsakNV2U6" TargetMode="External"/><Relationship Id="rId1951" Type="http://schemas.openxmlformats.org/officeDocument/2006/relationships/hyperlink" Target="https://drive.google.com/file/d/13MSFYybLS7G3oQaSk9fB34j-4aGSM8K9/view?usp=drivesdk" TargetMode="External"/><Relationship Id="rId1952" Type="http://schemas.openxmlformats.org/officeDocument/2006/relationships/hyperlink" Target="https://drive.google.com/file/d/1yfxc3MoF7wcdfQfkJ4JvoIo6_VNFT23R/view?usp=drivesdk" TargetMode="External"/><Relationship Id="rId1953" Type="http://schemas.openxmlformats.org/officeDocument/2006/relationships/hyperlink" Target="https://drive.google.com/drive/folders/1_RFSdF_lO7dxlD-I6yWkhNOf93L4ZiEL" TargetMode="External"/><Relationship Id="rId1954" Type="http://schemas.openxmlformats.org/officeDocument/2006/relationships/hyperlink" Target="https://drive.google.com/drive/folders/1CjLktERr9VZ6AfJWocOOEf4-TT5uwdyb" TargetMode="External"/><Relationship Id="rId1955" Type="http://schemas.openxmlformats.org/officeDocument/2006/relationships/hyperlink" Target="https://drive.google.com/file/d/1BtDVutnvbQhP1iEPrn_rEaFiY7l_NRBC/view?usp=drivesdk" TargetMode="External"/><Relationship Id="rId1956" Type="http://schemas.openxmlformats.org/officeDocument/2006/relationships/hyperlink" Target="https://drive.google.com/file/d/1oQTUdpfnSVEEWpeupb_hnDn2HNtGpc3k/view?usp=drivesdk" TargetMode="External"/><Relationship Id="rId1957" Type="http://schemas.openxmlformats.org/officeDocument/2006/relationships/hyperlink" Target="https://drive.google.com/drive/folders/1o9Z-sVmjrHV5WGHz6xcM6NlwcE1PmnxY" TargetMode="External"/><Relationship Id="rId1958" Type="http://schemas.openxmlformats.org/officeDocument/2006/relationships/hyperlink" Target="https://drive.google.com/drive/folders/1iqXEiVL3ccf6UT6ACk02Ohu2zsGNmNGf" TargetMode="External"/><Relationship Id="rId1959" Type="http://schemas.openxmlformats.org/officeDocument/2006/relationships/hyperlink" Target="https://drive.google.com/file/d/1G0uIvGH-uJ2QgIWpGxnYCnn92Yk4nQ7t/view?usp=drivesdk" TargetMode="External"/><Relationship Id="rId1940" Type="http://schemas.openxmlformats.org/officeDocument/2006/relationships/hyperlink" Target="https://drive.google.com/file/d/1TKjsGruUuWby_zBdRd7H6Xlt6GEzHRTl/view?usp=drivesdk" TargetMode="External"/><Relationship Id="rId1941" Type="http://schemas.openxmlformats.org/officeDocument/2006/relationships/hyperlink" Target="https://drive.google.com/drive/folders/1UzsR1ysA3M1kACJVnDrDPqxCTlGOTZbX" TargetMode="External"/><Relationship Id="rId1942" Type="http://schemas.openxmlformats.org/officeDocument/2006/relationships/hyperlink" Target="https://drive.google.com/drive/folders/1HCyqCHN7lylPS8ibsTQOQ_tl_vhBxnAB" TargetMode="External"/><Relationship Id="rId1943" Type="http://schemas.openxmlformats.org/officeDocument/2006/relationships/hyperlink" Target="https://drive.google.com/file/d/1UdVWHu7_bNMPpLkIUZlYDs7CR4okMnl2/view?usp=drivesdk" TargetMode="External"/><Relationship Id="rId1944" Type="http://schemas.openxmlformats.org/officeDocument/2006/relationships/hyperlink" Target="https://drive.google.com/file/d/1XcvgUYT66MTnT-y74Usd66dDTJK56UwG/view?usp=drivesdk" TargetMode="External"/><Relationship Id="rId1945" Type="http://schemas.openxmlformats.org/officeDocument/2006/relationships/hyperlink" Target="https://drive.google.com/drive/folders/1EKsEYECmqkkTbPxHx9xsxYgvzFQAzEO3" TargetMode="External"/><Relationship Id="rId1946" Type="http://schemas.openxmlformats.org/officeDocument/2006/relationships/hyperlink" Target="https://drive.google.com/drive/folders/1Vl3vloD-xmzSiqb0v01UePb-UxhP6el2" TargetMode="External"/><Relationship Id="rId1947" Type="http://schemas.openxmlformats.org/officeDocument/2006/relationships/hyperlink" Target="https://drive.google.com/file/d/1wi1mBElyyZjOYgGMsfbG5InY1t7PneK-/view?usp=drivesdk" TargetMode="External"/><Relationship Id="rId1948" Type="http://schemas.openxmlformats.org/officeDocument/2006/relationships/hyperlink" Target="https://drive.google.com/file/d/1UqBnjbSNfzmsxF6ZCfn6ZBNriU-KIJXt/view?usp=drivesdk" TargetMode="External"/><Relationship Id="rId1949" Type="http://schemas.openxmlformats.org/officeDocument/2006/relationships/hyperlink" Target="https://drive.google.com/drive/folders/1hlVCFErJ6U8OOlJkE2WaIEdt4AIsfqJX" TargetMode="External"/><Relationship Id="rId1576" Type="http://schemas.openxmlformats.org/officeDocument/2006/relationships/hyperlink" Target="https://drive.google.com/file/d/1hcA9CYsGI8B8McoO6114X0yJWJ7tnZc1/view?usp=drivesdk" TargetMode="External"/><Relationship Id="rId2423" Type="http://schemas.openxmlformats.org/officeDocument/2006/relationships/hyperlink" Target="https://drive.google.com/file/d/12EtnKB5zZF7pXNkVbsfTj4PNFb76HQ39/view?usp=drivesdk" TargetMode="External"/><Relationship Id="rId1577" Type="http://schemas.openxmlformats.org/officeDocument/2006/relationships/hyperlink" Target="https://drive.google.com/drive/folders/1r8u0rHL8cUOfS5KLKKajVQCjznKsugpA" TargetMode="External"/><Relationship Id="rId2424" Type="http://schemas.openxmlformats.org/officeDocument/2006/relationships/hyperlink" Target="https://drive.google.com/file/d/17S-ipZ9iCgwT1xcvAW8ihrdASV0X3oHK/view?usp=drivesdk" TargetMode="External"/><Relationship Id="rId1578" Type="http://schemas.openxmlformats.org/officeDocument/2006/relationships/hyperlink" Target="https://drive.google.com/drive/folders/1F6nGuX10NcO2b8GI1L84Rt82JQuYVonb" TargetMode="External"/><Relationship Id="rId2425" Type="http://schemas.openxmlformats.org/officeDocument/2006/relationships/hyperlink" Target="https://drive.google.com/drive/folders/1adC22qLDY0l384aBppSKvSkih_KouX9r" TargetMode="External"/><Relationship Id="rId1579" Type="http://schemas.openxmlformats.org/officeDocument/2006/relationships/hyperlink" Target="https://drive.google.com/file/d/16eVivpCo2CksvigOwwyPshzMJjOweqNm/view?usp=drivesdk" TargetMode="External"/><Relationship Id="rId2426" Type="http://schemas.openxmlformats.org/officeDocument/2006/relationships/hyperlink" Target="https://drive.google.com/drive/folders/1L85pkQ3C9rvDelOOVx7fK5wHT4V_NEc3" TargetMode="External"/><Relationship Id="rId2427" Type="http://schemas.openxmlformats.org/officeDocument/2006/relationships/hyperlink" Target="https://drive.google.com/file/d/1JASkZMOmjH0ZoXJ1tudmHBe6w8MWbhcd/view?usp=drivesdk" TargetMode="External"/><Relationship Id="rId2428" Type="http://schemas.openxmlformats.org/officeDocument/2006/relationships/hyperlink" Target="https://drive.google.com/file/d/1TwhkZcRK5MsuhAkm4oLejmKztRYRHSSC/view?usp=drivesdk" TargetMode="External"/><Relationship Id="rId2429" Type="http://schemas.openxmlformats.org/officeDocument/2006/relationships/hyperlink" Target="https://drive.google.com/drive/folders/1uxGlP_foq0KdRhAQ0T_VU3fNrojKTqNh" TargetMode="External"/><Relationship Id="rId509" Type="http://schemas.openxmlformats.org/officeDocument/2006/relationships/hyperlink" Target="https://static.growthpalette.com/img/post/67e1fcbf-b5ea-43b2-807d-1caf8446890e/075d601aaa84b3b7ec20c48d130bfadd.jpg" TargetMode="External"/><Relationship Id="rId508" Type="http://schemas.openxmlformats.org/officeDocument/2006/relationships/hyperlink" Target="https://drive.google.com/drive/folders/1lQQDbKEK8nXL23aHeKKwwLSSPomGFhuk" TargetMode="External"/><Relationship Id="rId503" Type="http://schemas.openxmlformats.org/officeDocument/2006/relationships/hyperlink" Target="https://static.growthpalette.com/img/post/5b9580db-c5ec-4d8c-99c7-0220a78a06b1/5a237bcb9fc6bf940f73435f5b2b6a2d.jpg" TargetMode="External"/><Relationship Id="rId987" Type="http://schemas.openxmlformats.org/officeDocument/2006/relationships/hyperlink" Target="https://drive.google.com/drive/folders/1HDrSs5aITTl4b9h2fdkRAAnp0vWJbFxl" TargetMode="External"/><Relationship Id="rId502" Type="http://schemas.openxmlformats.org/officeDocument/2006/relationships/hyperlink" Target="https://drive.google.com/drive/folders/1J6TIedsfxpOfor4319NnVXOLt0Y0P6Fc" TargetMode="External"/><Relationship Id="rId986" Type="http://schemas.openxmlformats.org/officeDocument/2006/relationships/hyperlink" Target="https://drive.google.com/drive/folders/1NIUZhQsVPDonemL_JWyVb3M5-WlAToJz" TargetMode="External"/><Relationship Id="rId501" Type="http://schemas.openxmlformats.org/officeDocument/2006/relationships/hyperlink" Target="https://drive.google.com/drive/folders/1tVAx1l4shMNKU5GcPDFdv1LM22hl6u-s" TargetMode="External"/><Relationship Id="rId985" Type="http://schemas.openxmlformats.org/officeDocument/2006/relationships/hyperlink" Target="https://drive.google.com/file/d/11D6ZUhaNwjohSIVhRAsGN_uJ8NXahKLZ/view?usp=drivesdk" TargetMode="External"/><Relationship Id="rId500" Type="http://schemas.openxmlformats.org/officeDocument/2006/relationships/hyperlink" Target="https://drive.google.com/file/d/1a4eJgykCmS-ZQKAKGOqWmcskDHceTUlZ/view?usp=drivesdk" TargetMode="External"/><Relationship Id="rId984" Type="http://schemas.openxmlformats.org/officeDocument/2006/relationships/hyperlink" Target="https://drive.google.com/file/d/1cQhwNB1CC5Ug12bJ2FAhT_2I3_ggfFKZ/view?usp=drivesdk" TargetMode="External"/><Relationship Id="rId507" Type="http://schemas.openxmlformats.org/officeDocument/2006/relationships/hyperlink" Target="https://drive.google.com/drive/folders/1JOIqe1RX1nWCXBYT3KgF3hLwYSQ1MnOf" TargetMode="External"/><Relationship Id="rId506" Type="http://schemas.openxmlformats.org/officeDocument/2006/relationships/hyperlink" Target="https://drive.google.com/file/d/1Nx21oEM-vJrLkhCJfIY9NuJ8SC-jGpjt/view?usp=drivesdk" TargetMode="External"/><Relationship Id="rId505" Type="http://schemas.openxmlformats.org/officeDocument/2006/relationships/hyperlink" Target="https://drive.google.com/file/d/1XcpQPkw_QMPn0DMbnb2zWxc4WzeDbUTt/view?usp=drive_link" TargetMode="External"/><Relationship Id="rId989" Type="http://schemas.openxmlformats.org/officeDocument/2006/relationships/hyperlink" Target="https://drive.google.com/file/d/1ssyTybLhqlerqfBEz3U9XgneqCsS4spD/view?usp=drivesdk" TargetMode="External"/><Relationship Id="rId504" Type="http://schemas.openxmlformats.org/officeDocument/2006/relationships/hyperlink" Target="https://static.growthpalette.com/img/post/61214d56-f5e5-4279-b1ae-3698de3576cb/d40ede7d0dca6553bc06675f4f07ac38.jpg" TargetMode="External"/><Relationship Id="rId988" Type="http://schemas.openxmlformats.org/officeDocument/2006/relationships/hyperlink" Target="https://drive.google.com/file/d/1g4XX0p6RQsmpFgez1XdohF4ePUxueOvM/view?usp=drivesdk" TargetMode="External"/><Relationship Id="rId1570" Type="http://schemas.openxmlformats.org/officeDocument/2006/relationships/hyperlink" Target="https://drive.google.com/drive/folders/112TDwCKWs_xGe9sw8HWMZQgcoqZOcPin" TargetMode="External"/><Relationship Id="rId1571" Type="http://schemas.openxmlformats.org/officeDocument/2006/relationships/hyperlink" Target="https://drive.google.com/file/d/1L0eRA84TifMFypg76g3zjx0fLVSgryrC/view?usp=drivesdk" TargetMode="External"/><Relationship Id="rId983" Type="http://schemas.openxmlformats.org/officeDocument/2006/relationships/hyperlink" Target="https://drive.google.com/drive/folders/13Z3yg3TEjgNZYdcapJWYMYrEYNAlRYuM" TargetMode="External"/><Relationship Id="rId1572" Type="http://schemas.openxmlformats.org/officeDocument/2006/relationships/hyperlink" Target="https://drive.google.com/file/d/1v9PZs5Q6o_NkYC2VsKUv9KvoUh4o-Cl-/view?usp=drivesdk" TargetMode="External"/><Relationship Id="rId982" Type="http://schemas.openxmlformats.org/officeDocument/2006/relationships/hyperlink" Target="https://drive.google.com/drive/folders/1Qbr3__8HMQrEaPG2s2yvn20nfPfY4OLG" TargetMode="External"/><Relationship Id="rId1573" Type="http://schemas.openxmlformats.org/officeDocument/2006/relationships/hyperlink" Target="https://drive.google.com/drive/folders/1ArOMPtzPu3ZUE7BBhjElxVBf9lI_2QsM" TargetMode="External"/><Relationship Id="rId2420" Type="http://schemas.openxmlformats.org/officeDocument/2006/relationships/hyperlink" Target="https://drive.google.com/file/d/1slT37s3n0Cb23fjAwIDtM_tGa7mt-J2L/view?usp=drivesdk" TargetMode="External"/><Relationship Id="rId981" Type="http://schemas.openxmlformats.org/officeDocument/2006/relationships/hyperlink" Target="https://drive.google.com/file/d/1lJYlwb2x3_rxhRD90O0faJ7xuVXC090L/view?usp=drivesdk" TargetMode="External"/><Relationship Id="rId1574" Type="http://schemas.openxmlformats.org/officeDocument/2006/relationships/hyperlink" Target="https://drive.google.com/drive/folders/1K0vcm_rAKnn3Jg0SAYJKlAfPelfq1v65" TargetMode="External"/><Relationship Id="rId2421" Type="http://schemas.openxmlformats.org/officeDocument/2006/relationships/hyperlink" Target="https://drive.google.com/drive/folders/12OQeIJKimOJoOlHoAOLK6qB5sSIVbcVk" TargetMode="External"/><Relationship Id="rId980" Type="http://schemas.openxmlformats.org/officeDocument/2006/relationships/hyperlink" Target="https://drive.google.com/file/d/1XHz0E4l-S5YnEu2qAXzdSqiufIlVrzUE/view?usp=drivesdk" TargetMode="External"/><Relationship Id="rId1575" Type="http://schemas.openxmlformats.org/officeDocument/2006/relationships/hyperlink" Target="https://drive.google.com/file/d/1hKPjkj8WkDonfTJx7PFTzhvvbO6hq1fN/view?usp=drivesdk" TargetMode="External"/><Relationship Id="rId2422" Type="http://schemas.openxmlformats.org/officeDocument/2006/relationships/hyperlink" Target="https://drive.google.com/drive/folders/1erRNcwO6mbGOw7nT9RRUaaMUifJ89eEO" TargetMode="External"/><Relationship Id="rId1565" Type="http://schemas.openxmlformats.org/officeDocument/2006/relationships/hyperlink" Target="https://drive.google.com/drive/folders/1ZlgaDI-NyoZtm1K8nCcBiptB_166nVEQ" TargetMode="External"/><Relationship Id="rId2412" Type="http://schemas.openxmlformats.org/officeDocument/2006/relationships/hyperlink" Target="https://drive.google.com/file/d/1BvCRW0EHpw72z5VYUtLCAHMyiVq_r4Wu/view?usp=drivesdk" TargetMode="External"/><Relationship Id="rId1566" Type="http://schemas.openxmlformats.org/officeDocument/2006/relationships/hyperlink" Target="https://drive.google.com/drive/folders/1GC4ptsUVxwc_y57qQDa4Ca1BNI7bR71-" TargetMode="External"/><Relationship Id="rId2413" Type="http://schemas.openxmlformats.org/officeDocument/2006/relationships/hyperlink" Target="https://drive.google.com/drive/folders/1hxTsd0zX_HX1bWfw-x3uYzrYwEyKOLbq" TargetMode="External"/><Relationship Id="rId1567" Type="http://schemas.openxmlformats.org/officeDocument/2006/relationships/hyperlink" Target="https://drive.google.com/file/d/1pCB1gGUWyxT7cGsfNu-RiGvCQ6r4aOcU/view?usp=drivesdk" TargetMode="External"/><Relationship Id="rId2414" Type="http://schemas.openxmlformats.org/officeDocument/2006/relationships/hyperlink" Target="https://drive.google.com/drive/folders/1S6d0sap3HgyPoVxOoWTYNIqCOGU_yt-5" TargetMode="External"/><Relationship Id="rId1568" Type="http://schemas.openxmlformats.org/officeDocument/2006/relationships/hyperlink" Target="https://drive.google.com/file/d/1Y685QnIEPbblLXKRXYYVdH8mxHNZqR5s/view?usp=drivesdk" TargetMode="External"/><Relationship Id="rId2415" Type="http://schemas.openxmlformats.org/officeDocument/2006/relationships/hyperlink" Target="https://drive.google.com/file/d/1qW6oJm-31IwwFH_L7dUqDaCIMO2X5Hol/view?usp=drivesdk" TargetMode="External"/><Relationship Id="rId1569" Type="http://schemas.openxmlformats.org/officeDocument/2006/relationships/hyperlink" Target="https://drive.google.com/drive/folders/1WoIXuRBiY61LGTpHCQhKrT5OxwP57wu2" TargetMode="External"/><Relationship Id="rId2416" Type="http://schemas.openxmlformats.org/officeDocument/2006/relationships/hyperlink" Target="https://drive.google.com/file/d/18gd287tPxWxlykLbVWtzdz36pltkI0W0/view?usp=drivesdk" TargetMode="External"/><Relationship Id="rId2417" Type="http://schemas.openxmlformats.org/officeDocument/2006/relationships/hyperlink" Target="https://drive.google.com/drive/folders/1kTe4DBVbEG49RfmGm1FugCJDJz3fJOI8" TargetMode="External"/><Relationship Id="rId2418" Type="http://schemas.openxmlformats.org/officeDocument/2006/relationships/hyperlink" Target="https://drive.google.com/drive/folders/1_pDUR02q08JTmsDYxL31udH8JPNRmHbc" TargetMode="External"/><Relationship Id="rId2419" Type="http://schemas.openxmlformats.org/officeDocument/2006/relationships/hyperlink" Target="https://drive.google.com/file/d/1xTc4ZhGuZhL6wpX49Ys_7Qi_aLUwjW3-/view?usp=drivesdk" TargetMode="External"/><Relationship Id="rId976" Type="http://schemas.openxmlformats.org/officeDocument/2006/relationships/hyperlink" Target="https://drive.google.com/file/d/1TMUqGRHiRk4WJrxZzqLqZs7gQtpPne37/view?usp=drivesdk" TargetMode="External"/><Relationship Id="rId975" Type="http://schemas.openxmlformats.org/officeDocument/2006/relationships/hyperlink" Target="https://drive.google.com/drive/folders/1Nonarwym3idoT_njxhNlhJMQjiW8KVyf" TargetMode="External"/><Relationship Id="rId974" Type="http://schemas.openxmlformats.org/officeDocument/2006/relationships/hyperlink" Target="https://drive.google.com/drive/folders/1laNV2cWCZvh031C36jRfapLzXFYIPea6" TargetMode="External"/><Relationship Id="rId973" Type="http://schemas.openxmlformats.org/officeDocument/2006/relationships/hyperlink" Target="https://drive.google.com/file/d/1zmX2l7z4ULTAzJcvWsQW9OmL_OjLc-gE/view?usp=drivesdk" TargetMode="External"/><Relationship Id="rId979" Type="http://schemas.openxmlformats.org/officeDocument/2006/relationships/hyperlink" Target="https://drive.google.com/drive/folders/1Eg44CL4c53mslWIt0QtNlM5SQTHDobdk" TargetMode="External"/><Relationship Id="rId978" Type="http://schemas.openxmlformats.org/officeDocument/2006/relationships/hyperlink" Target="https://drive.google.com/drive/folders/1EjBTvSPP5onA-Y41fPcA8PG_mzHrUd6H" TargetMode="External"/><Relationship Id="rId977" Type="http://schemas.openxmlformats.org/officeDocument/2006/relationships/hyperlink" Target="https://drive.google.com/file/d/1Yi79IfHzYuX7ADC0is-E7j2NgTRshC42/view?usp=drivesdk" TargetMode="External"/><Relationship Id="rId1560" Type="http://schemas.openxmlformats.org/officeDocument/2006/relationships/hyperlink" Target="https://drive.google.com/file/d/1Qb0fpvTZRXzArDGlMijrjQFNWWcrUrY8/view?usp=drivesdk" TargetMode="External"/><Relationship Id="rId972" Type="http://schemas.openxmlformats.org/officeDocument/2006/relationships/hyperlink" Target="https://drive.google.com/file/d/1KuoVXCY073tRgvvzSVM_WlIGKQONBEMO/view?usp=drivesdk" TargetMode="External"/><Relationship Id="rId1561" Type="http://schemas.openxmlformats.org/officeDocument/2006/relationships/hyperlink" Target="https://drive.google.com/drive/folders/1E-lgCZmf9io_cqJkTJK4hRG9JTV7aE-0" TargetMode="External"/><Relationship Id="rId971" Type="http://schemas.openxmlformats.org/officeDocument/2006/relationships/hyperlink" Target="https://drive.google.com/drive/folders/1fUnjSFr-JbwaYboxYC4xLQfn5-QItzZQ" TargetMode="External"/><Relationship Id="rId1562" Type="http://schemas.openxmlformats.org/officeDocument/2006/relationships/hyperlink" Target="https://drive.google.com/drive/folders/1jlnot6TNHWxrrU0V4mCykBhWZ-V_OsG3" TargetMode="External"/><Relationship Id="rId970" Type="http://schemas.openxmlformats.org/officeDocument/2006/relationships/hyperlink" Target="https://drive.google.com/drive/folders/1h0ubnzBbjGHfqMBt4dub_VDUIz7bONYf" TargetMode="External"/><Relationship Id="rId1563" Type="http://schemas.openxmlformats.org/officeDocument/2006/relationships/hyperlink" Target="https://drive.google.com/file/d/1lLNtDw8Au3KR_1zpgPJb5KWuUM5edeKc/view?usp=drivesdk" TargetMode="External"/><Relationship Id="rId2410" Type="http://schemas.openxmlformats.org/officeDocument/2006/relationships/hyperlink" Target="https://drive.google.com/drive/folders/1u-6_r3jN9pEuPc7olheBSVIkYL1kMLgi" TargetMode="External"/><Relationship Id="rId1564" Type="http://schemas.openxmlformats.org/officeDocument/2006/relationships/hyperlink" Target="https://drive.google.com/file/d/1QUekn-ioapkGpD1e6E4G3sMPbMvXFKnL/view?usp=drivesdk" TargetMode="External"/><Relationship Id="rId2411" Type="http://schemas.openxmlformats.org/officeDocument/2006/relationships/hyperlink" Target="https://drive.google.com/file/d/1ABVs9eof24rv1ygO5BQ3U6gih5TIx78Y/view?usp=drivesdk" TargetMode="External"/><Relationship Id="rId1114" Type="http://schemas.openxmlformats.org/officeDocument/2006/relationships/hyperlink" Target="https://drive.google.com/drive/folders/1_cBz3ln3wM62VaI92zOWGIVR5vDg8p4g" TargetMode="External"/><Relationship Id="rId1598" Type="http://schemas.openxmlformats.org/officeDocument/2006/relationships/hyperlink" Target="https://drive.google.com/drive/folders/1HQGZE63U2i6rSXHWpFzP3IKB0D_szViR" TargetMode="External"/><Relationship Id="rId2445" Type="http://schemas.openxmlformats.org/officeDocument/2006/relationships/hyperlink" Target="https://drive.google.com/drive/folders/1Bc52ERJ-32X_YhHyHMDtCZwNi_GZH3G1" TargetMode="External"/><Relationship Id="rId1115" Type="http://schemas.openxmlformats.org/officeDocument/2006/relationships/hyperlink" Target="https://drive.google.com/drive/folders/1a4-B2FaM78K6Kv48yEMIGmejUUYU8Vsp" TargetMode="External"/><Relationship Id="rId1599" Type="http://schemas.openxmlformats.org/officeDocument/2006/relationships/hyperlink" Target="https://drive.google.com/file/d/1hvC9Zkvzku4hOXxRnRhFmPO_KZ7WoRpJ/view?usp=drivesdk" TargetMode="External"/><Relationship Id="rId2446" Type="http://schemas.openxmlformats.org/officeDocument/2006/relationships/hyperlink" Target="https://drive.google.com/drive/folders/1UtcOjeFtKdOAhLpd4qbY6qKmQdREjJgy" TargetMode="External"/><Relationship Id="rId1116" Type="http://schemas.openxmlformats.org/officeDocument/2006/relationships/hyperlink" Target="https://drive.google.com/file/d/1RPkSxVpCIRRYmMU4Qz6Zpgulpt8FKpLV/view?usp=drivesdk" TargetMode="External"/><Relationship Id="rId2447" Type="http://schemas.openxmlformats.org/officeDocument/2006/relationships/hyperlink" Target="https://drive.google.com/file/d/1cuuypryEG3IpZ-yxOjBEaW-dT-zuZiAB/view?usp=drivesdk" TargetMode="External"/><Relationship Id="rId1117" Type="http://schemas.openxmlformats.org/officeDocument/2006/relationships/hyperlink" Target="https://drive.google.com/file/d/1uLAjkwV2-sR457CTAXwSwnZaO-ZyS2y2/view?usp=drivesdk" TargetMode="External"/><Relationship Id="rId2448" Type="http://schemas.openxmlformats.org/officeDocument/2006/relationships/hyperlink" Target="https://drive.google.com/file/d/10t6pWaQJ9Bzi1EFRu_8RVCyz72RYvxIq/view?usp=drivesdk" TargetMode="External"/><Relationship Id="rId1118" Type="http://schemas.openxmlformats.org/officeDocument/2006/relationships/hyperlink" Target="https://drive.google.com/drive/folders/15hwfh7cMDIjCkqqvp361efWORrQlwmkH" TargetMode="External"/><Relationship Id="rId2449" Type="http://schemas.openxmlformats.org/officeDocument/2006/relationships/hyperlink" Target="https://drive.google.com/drive/folders/1y7NeZnE_S65cMfAkW6cSktKYde9FjtLR" TargetMode="External"/><Relationship Id="rId1119" Type="http://schemas.openxmlformats.org/officeDocument/2006/relationships/hyperlink" Target="https://drive.google.com/drive/folders/1WU87qRr9xkycYMuzflqr5oXFtTYVeu-9" TargetMode="External"/><Relationship Id="rId525" Type="http://schemas.openxmlformats.org/officeDocument/2006/relationships/hyperlink" Target="https://drive.google.com/drive/folders/1crhGdaU5er97hvkWJPkigE2CDXaXr5bq" TargetMode="External"/><Relationship Id="rId524" Type="http://schemas.openxmlformats.org/officeDocument/2006/relationships/hyperlink" Target="https://drive.google.com/file/d/1eP8QrOG8DjFbaWgERqN8Wx2drxAE1z-J/view?usp=drivesdk" TargetMode="External"/><Relationship Id="rId523" Type="http://schemas.openxmlformats.org/officeDocument/2006/relationships/hyperlink" Target="https://drive.google.com/file/d/1t1XXk1-mfHLJj9Mc5kGRxzFYNJXA1H-Y/view?usp=drivesdk" TargetMode="External"/><Relationship Id="rId522" Type="http://schemas.openxmlformats.org/officeDocument/2006/relationships/hyperlink" Target="https://static.growthpalette.com/front/assets/hl2/img/search-contact-lens/image/data/item/PC/thumb/HK0003-PRCO-5.jpg" TargetMode="External"/><Relationship Id="rId529" Type="http://schemas.openxmlformats.org/officeDocument/2006/relationships/hyperlink" Target="https://drive.google.com/drive/folders/12Y_BT_cUleFZrjoNS-XdZmdyodEb5YKq" TargetMode="External"/><Relationship Id="rId528" Type="http://schemas.openxmlformats.org/officeDocument/2006/relationships/hyperlink" Target="https://drive.google.com/file/d/1K3nlZB05Bl8LqPMHN-udQuZoGOLsIT-V/view?usp=drivesdk" TargetMode="External"/><Relationship Id="rId527" Type="http://schemas.openxmlformats.org/officeDocument/2006/relationships/hyperlink" Target="https://drive.google.com/file/d/1rcktgYUbtc0YuByIZUz0TTmYumrYXH07/view?usp=drivesdk" TargetMode="External"/><Relationship Id="rId526" Type="http://schemas.openxmlformats.org/officeDocument/2006/relationships/hyperlink" Target="https://drive.google.com/drive/folders/1Kmrc57h7SNq0MjSoPdfHK3VZeTQWuANB" TargetMode="External"/><Relationship Id="rId1590" Type="http://schemas.openxmlformats.org/officeDocument/2006/relationships/hyperlink" Target="https://drive.google.com/drive/folders/1MYk2NGEIFaDa-ZODXU5Jejc_fGjjc1US" TargetMode="External"/><Relationship Id="rId1591" Type="http://schemas.openxmlformats.org/officeDocument/2006/relationships/hyperlink" Target="https://drive.google.com/file/d/1GhJlLBShEmn_pB15qDHNZ0OvoKK9-eid/view?usp=drivesdk" TargetMode="External"/><Relationship Id="rId1592" Type="http://schemas.openxmlformats.org/officeDocument/2006/relationships/hyperlink" Target="https://drive.google.com/file/d/1iW-5nSyGONtXZWjUi1jKVsOPk6sGGLVU/view?usp=drivesdk" TargetMode="External"/><Relationship Id="rId1593" Type="http://schemas.openxmlformats.org/officeDocument/2006/relationships/hyperlink" Target="https://drive.google.com/drive/folders/1BWJFIecjIANmKMRWyS4NA9OZZy8lxcee" TargetMode="External"/><Relationship Id="rId2440" Type="http://schemas.openxmlformats.org/officeDocument/2006/relationships/hyperlink" Target="https://drive.google.com/file/d/1E0HA_3a1tp0o0VqTb-iRnnBkb2FNE34v/view?usp=drivesdk" TargetMode="External"/><Relationship Id="rId521" Type="http://schemas.openxmlformats.org/officeDocument/2006/relationships/hyperlink" Target="https://static.growthpalette.com/img/post/a66c23b5-014c-40ea-81ec-2461a323fe71/52d67e55cdbbbbffd0bca075ae333401.jpg" TargetMode="External"/><Relationship Id="rId1110" Type="http://schemas.openxmlformats.org/officeDocument/2006/relationships/hyperlink" Target="https://drive.google.com/drive/folders/1ZsdwOawP7be-oOobOd4QQ9-kyuBPdOxC" TargetMode="External"/><Relationship Id="rId1594" Type="http://schemas.openxmlformats.org/officeDocument/2006/relationships/hyperlink" Target="https://drive.google.com/drive/folders/1d12XZkAIPMmN6tfketLZJMHESYICwsUM" TargetMode="External"/><Relationship Id="rId2441" Type="http://schemas.openxmlformats.org/officeDocument/2006/relationships/hyperlink" Target="https://drive.google.com/drive/folders/1_jhxbCU0UfVAIONK-Qy_xWNp0Qe9Djmt" TargetMode="External"/><Relationship Id="rId520" Type="http://schemas.openxmlformats.org/officeDocument/2006/relationships/hyperlink" Target="https://drive.google.com/drive/folders/1e2J_RS9Wb0o6bFV3mkQoH3o6tHT8VYba" TargetMode="External"/><Relationship Id="rId1111" Type="http://schemas.openxmlformats.org/officeDocument/2006/relationships/hyperlink" Target="https://drive.google.com/drive/folders/1uKAKKRIFs--ZkqcVv8hLAc8VTIzY4I3C" TargetMode="External"/><Relationship Id="rId1595" Type="http://schemas.openxmlformats.org/officeDocument/2006/relationships/hyperlink" Target="https://drive.google.com/file/d/1QbaMPyMb4-vBg3L834pvCORSrFYEjSJg/view?usp=drivesdk" TargetMode="External"/><Relationship Id="rId2442" Type="http://schemas.openxmlformats.org/officeDocument/2006/relationships/hyperlink" Target="https://drive.google.com/drive/folders/1R6atM9tQBZRLCQcuQasGU1CtkYek20qz" TargetMode="External"/><Relationship Id="rId1112" Type="http://schemas.openxmlformats.org/officeDocument/2006/relationships/hyperlink" Target="https://drive.google.com/file/d/1DKDUpovsb4LmVUh5LF2QmFOOYIJGDPX7/view?usp=drivesdk" TargetMode="External"/><Relationship Id="rId1596" Type="http://schemas.openxmlformats.org/officeDocument/2006/relationships/hyperlink" Target="https://drive.google.com/file/d/1eg2bzGLNoJZhskPqNNHPE71U7E3U_N-1/view?usp=drivesdk" TargetMode="External"/><Relationship Id="rId2443" Type="http://schemas.openxmlformats.org/officeDocument/2006/relationships/hyperlink" Target="https://drive.google.com/open?id=1S5g25NxLI0KX0Iv83OvW8oWdG8SAT830&amp;usp=drive_copy" TargetMode="External"/><Relationship Id="rId1113" Type="http://schemas.openxmlformats.org/officeDocument/2006/relationships/hyperlink" Target="https://drive.google.com/file/d/1801VYMnq4w35buQLsuvL328kZPeDeAe7/view?usp=drivesdk" TargetMode="External"/><Relationship Id="rId1597" Type="http://schemas.openxmlformats.org/officeDocument/2006/relationships/hyperlink" Target="https://drive.google.com/drive/folders/19RYruncSSAdrDL8HzSba9FuOvosfCNfD" TargetMode="External"/><Relationship Id="rId2444" Type="http://schemas.openxmlformats.org/officeDocument/2006/relationships/hyperlink" Target="https://drive.google.com/file/d/1FezTLptlfoKxumbPO9kc-_3K2gOI_H09/view?usp=drivesdk" TargetMode="External"/><Relationship Id="rId1103" Type="http://schemas.openxmlformats.org/officeDocument/2006/relationships/hyperlink" Target="https://drive.google.com/drive/folders/1fGAzGdmAXHSP6EB1yHlP8yYPJ3KccjGq" TargetMode="External"/><Relationship Id="rId1587" Type="http://schemas.openxmlformats.org/officeDocument/2006/relationships/hyperlink" Target="https://drive.google.com/file/d/1PeQcErPdIkFytza1oXufw3LELi40HEC-/view?usp=drivesdk" TargetMode="External"/><Relationship Id="rId2434" Type="http://schemas.openxmlformats.org/officeDocument/2006/relationships/hyperlink" Target="https://drive.google.com/drive/folders/1RTVSkV94a41ZyoMamIaAO3E8nA5XsCcp" TargetMode="External"/><Relationship Id="rId1104" Type="http://schemas.openxmlformats.org/officeDocument/2006/relationships/hyperlink" Target="https://drive.google.com/file/d/1bPpV8gAiei38-qbh9bcCu4bySP5XnxUg/view?usp=drivesdk" TargetMode="External"/><Relationship Id="rId1588" Type="http://schemas.openxmlformats.org/officeDocument/2006/relationships/hyperlink" Target="https://drive.google.com/file/d/1l6s_gRzKPfytXXYT87TBhL9nOMT2J04k/view?usp=drivesdk" TargetMode="External"/><Relationship Id="rId2435" Type="http://schemas.openxmlformats.org/officeDocument/2006/relationships/hyperlink" Target="https://drive.google.com/file/d/1vSKPhfQ2Du2067SDvWvVeZfKACBKzYxO/view?usp=drivesdk" TargetMode="External"/><Relationship Id="rId1105" Type="http://schemas.openxmlformats.org/officeDocument/2006/relationships/hyperlink" Target="https://drive.google.com/file/d/18dq-FzGGInPiW2rAaFQazs5bzHxsigZf/view?usp=drivesdk" TargetMode="External"/><Relationship Id="rId1589" Type="http://schemas.openxmlformats.org/officeDocument/2006/relationships/hyperlink" Target="https://drive.google.com/drive/folders/1Wn-YUOcT5cPmdL1MEdxl0HBf7lYiwNaE" TargetMode="External"/><Relationship Id="rId2436" Type="http://schemas.openxmlformats.org/officeDocument/2006/relationships/hyperlink" Target="https://drive.google.com/file/d/1-kG8GUKSvLi4OLMiKuchotXpye9-5zDu/view?usp=drivesdk" TargetMode="External"/><Relationship Id="rId1106" Type="http://schemas.openxmlformats.org/officeDocument/2006/relationships/hyperlink" Target="https://drive.google.com/drive/folders/1TvfjoPQAvLBxcYa-XtfbdHob6Yc0oAbm" TargetMode="External"/><Relationship Id="rId2437" Type="http://schemas.openxmlformats.org/officeDocument/2006/relationships/hyperlink" Target="https://drive.google.com/drive/folders/1wV9Gf-MZUmt4tmUxBlo5oWEj5hbyoYCG" TargetMode="External"/><Relationship Id="rId1107" Type="http://schemas.openxmlformats.org/officeDocument/2006/relationships/hyperlink" Target="https://drive.google.com/drive/folders/1cNxMb1nPNgnW7ScRV9_MrUtdfJRiPh9b" TargetMode="External"/><Relationship Id="rId2438" Type="http://schemas.openxmlformats.org/officeDocument/2006/relationships/hyperlink" Target="https://drive.google.com/drive/folders/1yN1wHTjYEYIbBbb39U_5pDqQSAZr2fpj" TargetMode="External"/><Relationship Id="rId1108" Type="http://schemas.openxmlformats.org/officeDocument/2006/relationships/hyperlink" Target="https://drive.google.com/file/d/1A58cHppY4IsVUb8g3KiEa9b2QPMPr1_w/view?usp=drivesdk" TargetMode="External"/><Relationship Id="rId2439" Type="http://schemas.openxmlformats.org/officeDocument/2006/relationships/hyperlink" Target="https://drive.google.com/file/d/1doMYHXiEUjg-RpQkHup7lWhx6OQcb6_n/view?usp=drivesdk" TargetMode="External"/><Relationship Id="rId1109" Type="http://schemas.openxmlformats.org/officeDocument/2006/relationships/hyperlink" Target="https://drive.google.com/file/d/1JpKT1T99g37YpvOU0yHWayKy_1PyLcd4/view?usp=drivesdk" TargetMode="External"/><Relationship Id="rId519" Type="http://schemas.openxmlformats.org/officeDocument/2006/relationships/hyperlink" Target="https://drive.google.com/drive/folders/1v1wdqqxyfgNcBWR-nbu1jwDSWxVjCd5T" TargetMode="External"/><Relationship Id="rId514" Type="http://schemas.openxmlformats.org/officeDocument/2006/relationships/hyperlink" Target="https://drive.google.com/drive/folders/1hLbHFXZ4352ZVDhUAm8mJ_9CDCGSmRRc" TargetMode="External"/><Relationship Id="rId998" Type="http://schemas.openxmlformats.org/officeDocument/2006/relationships/hyperlink" Target="https://drive.google.com/drive/folders/1yb9syYqV68qV1wl-QbtNyaPINu1vEu_b" TargetMode="External"/><Relationship Id="rId513" Type="http://schemas.openxmlformats.org/officeDocument/2006/relationships/hyperlink" Target="https://drive.google.com/drive/folders/1DkKjt5DIM9XgIB10XmrefwBck5FJSE8E" TargetMode="External"/><Relationship Id="rId997" Type="http://schemas.openxmlformats.org/officeDocument/2006/relationships/hyperlink" Target="https://drive.google.com/file/d/1iDEqpGkP9gnyscNo11oOW2p5GCQGbF42/view?usp=drivesdk" TargetMode="External"/><Relationship Id="rId512" Type="http://schemas.openxmlformats.org/officeDocument/2006/relationships/hyperlink" Target="https://drive.google.com/file/d/1LZ8d4VVVKwWu6CowueoAcT4H82fLJj1X/view?usp=drivesdk" TargetMode="External"/><Relationship Id="rId996" Type="http://schemas.openxmlformats.org/officeDocument/2006/relationships/hyperlink" Target="https://drive.google.com/file/d/16hJYf8GeLhzYCdWcTRs3xLBlVFog6_yl/view?usp=drivesdk" TargetMode="External"/><Relationship Id="rId511" Type="http://schemas.openxmlformats.org/officeDocument/2006/relationships/hyperlink" Target="https://drive.google.com/file/d/19dN7o6iBjt2DIS5Tf0G2EK_RI8X_iJNc/view?usp=drive_link" TargetMode="External"/><Relationship Id="rId995" Type="http://schemas.openxmlformats.org/officeDocument/2006/relationships/hyperlink" Target="https://drive.google.com/drive/folders/17n5S15FFeyrGH2v00F_8N7cdWXElhzNo" TargetMode="External"/><Relationship Id="rId518" Type="http://schemas.openxmlformats.org/officeDocument/2006/relationships/hyperlink" Target="https://drive.google.com/file/d/1bmkv8i_Kl5hs5ehqHz72-WPegie_48qO/view?usp=drivesdk" TargetMode="External"/><Relationship Id="rId517" Type="http://schemas.openxmlformats.org/officeDocument/2006/relationships/hyperlink" Target="https://drive.google.com/file/d/1Spj9E25POH-VGBeM4yiHZG1Afyn40YcN/view?usp=drive_link" TargetMode="External"/><Relationship Id="rId516" Type="http://schemas.openxmlformats.org/officeDocument/2006/relationships/hyperlink" Target="https://static.growthpalette.com/img/post/d3df1bec-c3f1-46a0-b311-2885ab144165/d514330bc2f4a7339d85e63245dede0a.jpg" TargetMode="External"/><Relationship Id="rId515" Type="http://schemas.openxmlformats.org/officeDocument/2006/relationships/hyperlink" Target="https://static.growthpalette.com/img/post/cccfee17-a9eb-4721-954b-49512b878593/700178d40f6e69aa7dd2816b038b8572.jpg" TargetMode="External"/><Relationship Id="rId999" Type="http://schemas.openxmlformats.org/officeDocument/2006/relationships/hyperlink" Target="https://drive.google.com/drive/folders/1_T3HPdNS9dQDlJ_4yxOdQRshlP6b_sjO" TargetMode="External"/><Relationship Id="rId990" Type="http://schemas.openxmlformats.org/officeDocument/2006/relationships/hyperlink" Target="https://drive.google.com/drive/folders/1x3Bl1_XRcBuZ0y885lCj7U9zReXgk4Nd" TargetMode="External"/><Relationship Id="rId1580" Type="http://schemas.openxmlformats.org/officeDocument/2006/relationships/hyperlink" Target="https://drive.google.com/file/d/1O0yq5pioLVIvtH5iOmokeSkhIlp50-ad/view?usp=drivesdk" TargetMode="External"/><Relationship Id="rId1581" Type="http://schemas.openxmlformats.org/officeDocument/2006/relationships/hyperlink" Target="https://drive.google.com/drive/folders/16kBhhdkk_9nInVJupQ6ZHpmS0IF_5fpq" TargetMode="External"/><Relationship Id="rId1582" Type="http://schemas.openxmlformats.org/officeDocument/2006/relationships/hyperlink" Target="https://drive.google.com/drive/folders/11uc3D-Y68fkj3J3YAU0lW9A8_HI1slG0" TargetMode="External"/><Relationship Id="rId510" Type="http://schemas.openxmlformats.org/officeDocument/2006/relationships/hyperlink" Target="https://static.growthpalette.com/img/post/dd55147b-a7b2-4ac5-bd53-50ad31fb846b/74f3c2d0da97299f9aa89c8230146ee4.jpg" TargetMode="External"/><Relationship Id="rId994" Type="http://schemas.openxmlformats.org/officeDocument/2006/relationships/hyperlink" Target="https://drive.google.com/drive/folders/11-i-e3p2mGX1SJ2vbXiatJE-MxnubUw8" TargetMode="External"/><Relationship Id="rId1583" Type="http://schemas.openxmlformats.org/officeDocument/2006/relationships/hyperlink" Target="https://drive.google.com/file/d/1HQ5uzSxkRQhcTWGdqHsqVSu1ISwfxfJe/view?usp=drivesdk" TargetMode="External"/><Relationship Id="rId2430" Type="http://schemas.openxmlformats.org/officeDocument/2006/relationships/hyperlink" Target="https://drive.google.com/drive/folders/1MqCzOQ_JD1iJ4ROMVVzYpu9NDZiVnShV" TargetMode="External"/><Relationship Id="rId993" Type="http://schemas.openxmlformats.org/officeDocument/2006/relationships/hyperlink" Target="https://drive.google.com/file/d/1-dZky8epfhZ2J0h212MtThKbhJDd1vN4/view?usp=drivesdk" TargetMode="External"/><Relationship Id="rId1100" Type="http://schemas.openxmlformats.org/officeDocument/2006/relationships/hyperlink" Target="https://drive.google.com/file/d/1FM7TT8Hcvk0dCvszMYc4cEusMgLgPmQ0/view?usp=drivesdk" TargetMode="External"/><Relationship Id="rId1584" Type="http://schemas.openxmlformats.org/officeDocument/2006/relationships/hyperlink" Target="https://drive.google.com/file/d/1ABbIPFA-9wNNsWbwoM7i6ANpaMOL5Yd6/view?usp=drivesdk" TargetMode="External"/><Relationship Id="rId2431" Type="http://schemas.openxmlformats.org/officeDocument/2006/relationships/hyperlink" Target="https://drive.google.com/file/d/1kJKw4EDZYYYoaz6jpACv5iD0VNT_w4mY/view?usp=drivesdk" TargetMode="External"/><Relationship Id="rId992" Type="http://schemas.openxmlformats.org/officeDocument/2006/relationships/hyperlink" Target="https://drive.google.com/file/d/1RfBjPUeIwvU8injbJCQjYnUqGnH8JfCl/view?usp=drivesdk" TargetMode="External"/><Relationship Id="rId1101" Type="http://schemas.openxmlformats.org/officeDocument/2006/relationships/hyperlink" Target="https://drive.google.com/file/d/1xBfkzOERja8gL8__zR3DmnhNhe1Wuioq/view?usp=drivesdk" TargetMode="External"/><Relationship Id="rId1585" Type="http://schemas.openxmlformats.org/officeDocument/2006/relationships/hyperlink" Target="https://drive.google.com/drive/folders/1ZaQNMGX328OYvgxRWjc0jkUxDr0j0_2y" TargetMode="External"/><Relationship Id="rId2432" Type="http://schemas.openxmlformats.org/officeDocument/2006/relationships/hyperlink" Target="https://drive.google.com/file/d/1T3AbUB9RTTt3jfqR2Qd9NaKxK-LJ-KF1/view?usp=drivesdk" TargetMode="External"/><Relationship Id="rId991" Type="http://schemas.openxmlformats.org/officeDocument/2006/relationships/hyperlink" Target="https://drive.google.com/drive/folders/12EWeizvvNm031ngZA7rst6ZklvlKtSGt" TargetMode="External"/><Relationship Id="rId1102" Type="http://schemas.openxmlformats.org/officeDocument/2006/relationships/hyperlink" Target="https://drive.google.com/drive/folders/1fLy3d4UvsAu4cYd2oBjQ8Guzk6LlOT5k" TargetMode="External"/><Relationship Id="rId1586" Type="http://schemas.openxmlformats.org/officeDocument/2006/relationships/hyperlink" Target="https://drive.google.com/drive/folders/1OKxee6utXv3I5NOOO2sqvpwv9fBNAmm8" TargetMode="External"/><Relationship Id="rId2433" Type="http://schemas.openxmlformats.org/officeDocument/2006/relationships/hyperlink" Target="https://drive.google.com/drive/folders/1J0wJxA1-slVCiEX7mYQJ7f9pUhfApSpq" TargetMode="External"/><Relationship Id="rId1532" Type="http://schemas.openxmlformats.org/officeDocument/2006/relationships/hyperlink" Target="https://drive.google.com/file/d/1cdFjpJitrYB4scJKrFKS54y-qIh4NhDd/view?usp=drivesdk" TargetMode="External"/><Relationship Id="rId1533" Type="http://schemas.openxmlformats.org/officeDocument/2006/relationships/hyperlink" Target="https://drive.google.com/drive/folders/1H6cpET9styZIuZ0HiRAIHi2f1eEX4hOf" TargetMode="External"/><Relationship Id="rId1534" Type="http://schemas.openxmlformats.org/officeDocument/2006/relationships/hyperlink" Target="https://drive.google.com/drive/folders/1JS5ofXTmKyHw7l_i9FKsouFtYDnrnQnV" TargetMode="External"/><Relationship Id="rId1535" Type="http://schemas.openxmlformats.org/officeDocument/2006/relationships/hyperlink" Target="https://drive.google.com/file/d/1bIgcReDbf0fghDtuWfSu3l9TGRdnCXnM/view?usp=drivesdk" TargetMode="External"/><Relationship Id="rId1536" Type="http://schemas.openxmlformats.org/officeDocument/2006/relationships/hyperlink" Target="https://drive.google.com/file/d/1D0F6umbCOe84Mrf7w64IWrJDJtunk-aM/view?usp=drivesdk" TargetMode="External"/><Relationship Id="rId1537" Type="http://schemas.openxmlformats.org/officeDocument/2006/relationships/hyperlink" Target="https://drive.google.com/drive/folders/1RwZVfQ5FfojkxPaKf5jHn6FNrGTqejAx" TargetMode="External"/><Relationship Id="rId1538" Type="http://schemas.openxmlformats.org/officeDocument/2006/relationships/hyperlink" Target="https://drive.google.com/drive/folders/1NPGZTgxymvxOHQ8FsB57YBHGVXf9S1KL" TargetMode="External"/><Relationship Id="rId1539" Type="http://schemas.openxmlformats.org/officeDocument/2006/relationships/hyperlink" Target="https://drive.google.com/file/d/13sCvmfRqhkbM3MFy0UYg166MtjfPr_yS/view?usp=drivesdk" TargetMode="External"/><Relationship Id="rId949" Type="http://schemas.openxmlformats.org/officeDocument/2006/relationships/hyperlink" Target="https://drive.google.com/drive/folders/15xcYdwHyD5IJCgov5F3C3EkbR-TcOzww" TargetMode="External"/><Relationship Id="rId948" Type="http://schemas.openxmlformats.org/officeDocument/2006/relationships/hyperlink" Target="https://drive.google.com/drive/folders/14VGNRnDijG1QR7WZ82JXJLChRNMLiY7B" TargetMode="External"/><Relationship Id="rId943" Type="http://schemas.openxmlformats.org/officeDocument/2006/relationships/hyperlink" Target="https://drive.google.com/file/d/1rR8UcxgThWSyjvqiFF3hL_uUX8iwxoZ9/view?usp=drivesdk" TargetMode="External"/><Relationship Id="rId942" Type="http://schemas.openxmlformats.org/officeDocument/2006/relationships/hyperlink" Target="https://drive.google.com/file/d/10VRD_oWRh3plP15WgZPiJbw58y4FC8nc/view?usp=drivesdk" TargetMode="External"/><Relationship Id="rId941" Type="http://schemas.openxmlformats.org/officeDocument/2006/relationships/hyperlink" Target="https://drive.google.com/drive/folders/1iFsP_CjwP3UUyJYMtG_h3aQeWQRbxHC6" TargetMode="External"/><Relationship Id="rId940" Type="http://schemas.openxmlformats.org/officeDocument/2006/relationships/hyperlink" Target="https://drive.google.com/drive/folders/1yZeH9xt9RhhwbIiSCWeg9JxQJ9AXQ6jj" TargetMode="External"/><Relationship Id="rId947" Type="http://schemas.openxmlformats.org/officeDocument/2006/relationships/hyperlink" Target="https://drive.google.com/file/d/1pqzsOx4j8YQSKiF_U3zA3rwBzhOfI7qY/view?usp=drivesdk" TargetMode="External"/><Relationship Id="rId946" Type="http://schemas.openxmlformats.org/officeDocument/2006/relationships/hyperlink" Target="https://drive.google.com/file/d/1Y9az88IMDXoxZ1Om-iD3aMeQACula_Gs/view?usp=drivesdk" TargetMode="External"/><Relationship Id="rId945" Type="http://schemas.openxmlformats.org/officeDocument/2006/relationships/hyperlink" Target="https://drive.google.com/drive/folders/1hMXkLsociw06_mD1pGnyXYyioZvJZyod" TargetMode="External"/><Relationship Id="rId944" Type="http://schemas.openxmlformats.org/officeDocument/2006/relationships/hyperlink" Target="https://drive.google.com/drive/folders/1Q0RO0FDAJVReRF5LF-kVZtHPD0lxhUvg" TargetMode="External"/><Relationship Id="rId1530" Type="http://schemas.openxmlformats.org/officeDocument/2006/relationships/hyperlink" Target="https://drive.google.com/drive/folders/12mtrt4FSvDS4WwkSlE6iN0ao0JCnQxov" TargetMode="External"/><Relationship Id="rId1531" Type="http://schemas.openxmlformats.org/officeDocument/2006/relationships/hyperlink" Target="https://drive.google.com/file/d/1Ms13LE7FrmFLNx98gWIV56Z8XY4SeW6J/view?usp=drivesdk" TargetMode="External"/><Relationship Id="rId1521" Type="http://schemas.openxmlformats.org/officeDocument/2006/relationships/hyperlink" Target="https://drive.google.com/drive/folders/1jIIQXVQ4qTtFXz9sUuelIqRBrsXLD1rd" TargetMode="External"/><Relationship Id="rId1522" Type="http://schemas.openxmlformats.org/officeDocument/2006/relationships/hyperlink" Target="https://drive.google.com/drive/folders/1xll00XIX8A1rFrwgfDvKUjHiFQ3S2dlV" TargetMode="External"/><Relationship Id="rId1523" Type="http://schemas.openxmlformats.org/officeDocument/2006/relationships/hyperlink" Target="https://drive.google.com/file/d/1eSKwMTkadkdENmPVJUlbPximhc6VCgll/view?usp=drive_link" TargetMode="External"/><Relationship Id="rId1524" Type="http://schemas.openxmlformats.org/officeDocument/2006/relationships/hyperlink" Target="https://drive.google.com/file/d/1Gk06JSL279lCMbKADOAxM-1O7WsR1lAL/view?usp=drivesdk" TargetMode="External"/><Relationship Id="rId1525" Type="http://schemas.openxmlformats.org/officeDocument/2006/relationships/hyperlink" Target="https://drive.google.com/drive/folders/1MyH8fUMXn4uxigTIIkGFlDobzjMa471c" TargetMode="External"/><Relationship Id="rId1526" Type="http://schemas.openxmlformats.org/officeDocument/2006/relationships/hyperlink" Target="https://drive.google.com/drive/folders/1_nd7HZ6DAB3dZzk2b14wz8ZhEN1Zxslc" TargetMode="External"/><Relationship Id="rId1527" Type="http://schemas.openxmlformats.org/officeDocument/2006/relationships/hyperlink" Target="https://drive.google.com/file/d/1GfKyYE3hn5heHsN9c9AJjqamFcUuXriv/view?usp=drive_link" TargetMode="External"/><Relationship Id="rId1528" Type="http://schemas.openxmlformats.org/officeDocument/2006/relationships/hyperlink" Target="https://drive.google.com/file/d/1Nno0I-cazCmfSeo9ts4zD0RVB3LcMraJ/view?usp=drivesdk" TargetMode="External"/><Relationship Id="rId1529" Type="http://schemas.openxmlformats.org/officeDocument/2006/relationships/hyperlink" Target="https://drive.google.com/drive/folders/1PZFLVDWIrbWGTZSoNh64RpqYBV-24BCW" TargetMode="External"/><Relationship Id="rId939" Type="http://schemas.openxmlformats.org/officeDocument/2006/relationships/hyperlink" Target="https://drive.google.com/file/d/1XuF-UopUJbosrKIFHGulQKAe0CX8tL6G/view?usp=drivesdk" TargetMode="External"/><Relationship Id="rId938" Type="http://schemas.openxmlformats.org/officeDocument/2006/relationships/hyperlink" Target="https://drive.google.com/file/d/1muZAYaMTLcBcwJ7euM5Yhj2I9VSihjqO/view?usp=drivesdk" TargetMode="External"/><Relationship Id="rId937" Type="http://schemas.openxmlformats.org/officeDocument/2006/relationships/hyperlink" Target="https://drive.google.com/drive/folders/1TxsaDR0JOdcI1BXazNiavEIx-81WcGQ_" TargetMode="External"/><Relationship Id="rId932" Type="http://schemas.openxmlformats.org/officeDocument/2006/relationships/hyperlink" Target="https://drive.google.com/drive/folders/16cZiOe-kcK8jUBseeQSbUjck0MXPodXH" TargetMode="External"/><Relationship Id="rId931" Type="http://schemas.openxmlformats.org/officeDocument/2006/relationships/hyperlink" Target="https://drive.google.com/file/d/16YFcQNqOTvdzF9YK9EZXx1_3qPMkfE0z/view?usp=drivesdk" TargetMode="External"/><Relationship Id="rId930" Type="http://schemas.openxmlformats.org/officeDocument/2006/relationships/hyperlink" Target="https://drive.google.com/file/d/1feo0gITAjKXIKCK2uRnIDc1rnuM2e-uW/view?usp=drivesdk" TargetMode="External"/><Relationship Id="rId936" Type="http://schemas.openxmlformats.org/officeDocument/2006/relationships/hyperlink" Target="https://drive.google.com/drive/folders/1I1ipk8nClR3IhdEd-GRThxel0DMWqmsb" TargetMode="External"/><Relationship Id="rId935" Type="http://schemas.openxmlformats.org/officeDocument/2006/relationships/hyperlink" Target="https://drive.google.com/file/d/1m7yDGPw6jN6iy6Lf_q2SUVtgcUsyb1JX/view?usp=drivesdk" TargetMode="External"/><Relationship Id="rId934" Type="http://schemas.openxmlformats.org/officeDocument/2006/relationships/hyperlink" Target="https://drive.google.com/file/d/10ES9mcC06flmW8yLtIXttJuKm-VsftrD/view?usp=drivesdk" TargetMode="External"/><Relationship Id="rId933" Type="http://schemas.openxmlformats.org/officeDocument/2006/relationships/hyperlink" Target="https://drive.google.com/drive/folders/1rG0EHQlmnKFRy7PtfuRuw2-d-0yc10sS" TargetMode="External"/><Relationship Id="rId1520" Type="http://schemas.openxmlformats.org/officeDocument/2006/relationships/hyperlink" Target="https://drive.google.com/file/d/18N2Aj5oeIsXTVJEfSkr1i1ERecQmcJ_p/view?usp=drivesdk" TargetMode="External"/><Relationship Id="rId1554" Type="http://schemas.openxmlformats.org/officeDocument/2006/relationships/hyperlink" Target="https://drive.google.com/drive/folders/18wmmvUbNz2PBEzFkdHpXCNs_f4LwRFV5" TargetMode="External"/><Relationship Id="rId2401" Type="http://schemas.openxmlformats.org/officeDocument/2006/relationships/hyperlink" Target="https://drive.google.com/drive/folders/1vSazT7y0bc5OI8t5o85G4GQ0ujLjldze" TargetMode="External"/><Relationship Id="rId1555" Type="http://schemas.openxmlformats.org/officeDocument/2006/relationships/hyperlink" Target="https://drive.google.com/file/d/1-kN6qsTGjaKHasgs2E2l4u3c0vUTlm34/view?usp=drivesdk" TargetMode="External"/><Relationship Id="rId2402" Type="http://schemas.openxmlformats.org/officeDocument/2006/relationships/hyperlink" Target="https://drive.google.com/drive/folders/1KOjYxXRMxUeWtlb467ZGJ78ZuT46DMuI" TargetMode="External"/><Relationship Id="rId1556" Type="http://schemas.openxmlformats.org/officeDocument/2006/relationships/hyperlink" Target="https://drive.google.com/file/d/15GTULVbPtseGAYoRQ3RMylFIT86g-wdv/view?usp=drivesdk" TargetMode="External"/><Relationship Id="rId2403" Type="http://schemas.openxmlformats.org/officeDocument/2006/relationships/hyperlink" Target="https://drive.google.com/file/d/1Go__xsISY7jyRlZ7i5sLRv1oeiJbS262/view?usp=drivesdk" TargetMode="External"/><Relationship Id="rId1557" Type="http://schemas.openxmlformats.org/officeDocument/2006/relationships/hyperlink" Target="https://drive.google.com/drive/folders/1N8PtGDvdXS0cTmEikCAnxcMhyaT6pYo3" TargetMode="External"/><Relationship Id="rId2404" Type="http://schemas.openxmlformats.org/officeDocument/2006/relationships/hyperlink" Target="https://drive.google.com/file/d/1IR3Mk4InFxYh6jBbfJHtzAsjR_q_a5zG/view?usp=drivesdk" TargetMode="External"/><Relationship Id="rId1558" Type="http://schemas.openxmlformats.org/officeDocument/2006/relationships/hyperlink" Target="https://drive.google.com/drive/folders/1CLIbE2XkByGhwqKR6Up1R2YGczP734MJ" TargetMode="External"/><Relationship Id="rId2405" Type="http://schemas.openxmlformats.org/officeDocument/2006/relationships/hyperlink" Target="https://drive.google.com/drive/folders/1cLGnOYsu-kK82Z1MbQLfwA1s0nxRvG6s" TargetMode="External"/><Relationship Id="rId1559" Type="http://schemas.openxmlformats.org/officeDocument/2006/relationships/hyperlink" Target="https://drive.google.com/file/d/1t9SmJrshsYybBKlyzn7HDrDGcEh-O7CX/view?usp=drivesdk" TargetMode="External"/><Relationship Id="rId2406" Type="http://schemas.openxmlformats.org/officeDocument/2006/relationships/hyperlink" Target="https://drive.google.com/drive/folders/1TsjrS-BIXQAkShbb265AODYn14xfQ2fW" TargetMode="External"/><Relationship Id="rId2407" Type="http://schemas.openxmlformats.org/officeDocument/2006/relationships/hyperlink" Target="https://drive.google.com/file/d/1j_4xI8zT9n0_O7QoZWGtSXg_PU6DJLok/view?usp=drivesdk" TargetMode="External"/><Relationship Id="rId2408" Type="http://schemas.openxmlformats.org/officeDocument/2006/relationships/hyperlink" Target="https://drive.google.com/file/d/127djDlNDTdMgHHMfD2545MhtcJ0F5oxD/view?usp=drivesdk" TargetMode="External"/><Relationship Id="rId2409" Type="http://schemas.openxmlformats.org/officeDocument/2006/relationships/hyperlink" Target="https://drive.google.com/drive/folders/1Z0PkkPh4Sm9YrHjn8gFJf4h3a3csuTzw" TargetMode="External"/><Relationship Id="rId965" Type="http://schemas.openxmlformats.org/officeDocument/2006/relationships/hyperlink" Target="https://drive.google.com/file/d/1xwvDHPFfHP0QCpLwW6MlcSeoVMykWJZw/view?usp=drivesdk" TargetMode="External"/><Relationship Id="rId964" Type="http://schemas.openxmlformats.org/officeDocument/2006/relationships/hyperlink" Target="https://drive.google.com/file/d/1lpsdfx-yykzdkbj0ZuAvZCOx3NGaUrKl/view?usp=drivesdk" TargetMode="External"/><Relationship Id="rId963" Type="http://schemas.openxmlformats.org/officeDocument/2006/relationships/hyperlink" Target="https://static.growthpalette.com/img/post/f5c85683-428a-4749-b924-3edc327327a1/984eec5c0238b308f7ab8ceee1589765.jpg" TargetMode="External"/><Relationship Id="rId962" Type="http://schemas.openxmlformats.org/officeDocument/2006/relationships/hyperlink" Target="https://static.growthpalette.com/img/post/2e615857-b692-480d-90d8-155dbb3186ba/4fb5324b161c71de650c5dcaf52b6cc7.jpg" TargetMode="External"/><Relationship Id="rId969" Type="http://schemas.openxmlformats.org/officeDocument/2006/relationships/hyperlink" Target="https://drive.google.com/file/d/1EhUfzaYjuAMLC4dYOqJg6R9N_7tyNVM_/view?usp=drivesdk" TargetMode="External"/><Relationship Id="rId968" Type="http://schemas.openxmlformats.org/officeDocument/2006/relationships/hyperlink" Target="https://drive.google.com/file/d/1Jats23Ya2WwgZPXVZrPRTXdXEyLMew4b/view?usp=drivesdk" TargetMode="External"/><Relationship Id="rId967" Type="http://schemas.openxmlformats.org/officeDocument/2006/relationships/hyperlink" Target="https://drive.google.com/drive/folders/14oKrwjKbvBgGGz-ISDfG76p_29biZBxJ" TargetMode="External"/><Relationship Id="rId966" Type="http://schemas.openxmlformats.org/officeDocument/2006/relationships/hyperlink" Target="https://drive.google.com/drive/folders/17iBDVJKmsQ-zLq02o7F49xPMXtd3omSg" TargetMode="External"/><Relationship Id="rId961" Type="http://schemas.openxmlformats.org/officeDocument/2006/relationships/hyperlink" Target="https://drive.google.com/drive/folders/1gF6zrSnNeOFzFSdS4o-1bc60HQzmUmI1" TargetMode="External"/><Relationship Id="rId1550" Type="http://schemas.openxmlformats.org/officeDocument/2006/relationships/hyperlink" Target="https://drive.google.com/drive/folders/1BcRz6-NN41IDuMKaU8sUDIh0kOq7oifU" TargetMode="External"/><Relationship Id="rId960" Type="http://schemas.openxmlformats.org/officeDocument/2006/relationships/hyperlink" Target="https://drive.google.com/drive/folders/1fvctKBMeSCGgn7JBkL8AYYRNCK9KjKU0" TargetMode="External"/><Relationship Id="rId1551" Type="http://schemas.openxmlformats.org/officeDocument/2006/relationships/hyperlink" Target="https://drive.google.com/file/d/1YRm4ZeSuCxcqOSwmzUpi5j33KWQeTdN1/view?usp=drivesdk" TargetMode="External"/><Relationship Id="rId1552" Type="http://schemas.openxmlformats.org/officeDocument/2006/relationships/hyperlink" Target="https://drive.google.com/file/d/135mO7jgiLNljI1lfydA-0We3SiNnIUB8/view?usp=drivesdk" TargetMode="External"/><Relationship Id="rId1553" Type="http://schemas.openxmlformats.org/officeDocument/2006/relationships/hyperlink" Target="https://drive.google.com/drive/folders/1ioHHz9X-GnIg9lrDArGYc4FFxhvgJoMN" TargetMode="External"/><Relationship Id="rId2400" Type="http://schemas.openxmlformats.org/officeDocument/2006/relationships/hyperlink" Target="https://drive.google.com/file/d/1VNU3lUIsDlLZAUt7KjyPgwI1-VEGa5LV/view?usp=drivesdk" TargetMode="External"/><Relationship Id="rId1543" Type="http://schemas.openxmlformats.org/officeDocument/2006/relationships/hyperlink" Target="https://drive.google.com/file/d/1W2o_OaXGR_pg8dTKZZOYsjNRAb96Y6z7/view?usp=drivesdk" TargetMode="External"/><Relationship Id="rId1544" Type="http://schemas.openxmlformats.org/officeDocument/2006/relationships/hyperlink" Target="https://drive.google.com/file/d/1bVC_hQLJRsRfcaCvyL9vK1PiE_HB_cr8/view?usp=drivesdk" TargetMode="External"/><Relationship Id="rId1545" Type="http://schemas.openxmlformats.org/officeDocument/2006/relationships/hyperlink" Target="https://drive.google.com/drive/folders/1nwGQy0BQMczDCEW6Uj0YTWR_dz3Vy3AO" TargetMode="External"/><Relationship Id="rId1546" Type="http://schemas.openxmlformats.org/officeDocument/2006/relationships/hyperlink" Target="https://drive.google.com/drive/folders/1gPp7iTaVdbW6fm6KgPLhUnFlaF11qfEn" TargetMode="External"/><Relationship Id="rId1547" Type="http://schemas.openxmlformats.org/officeDocument/2006/relationships/hyperlink" Target="https://drive.google.com/file/d/1JWWNZCIHJXxd4eAK7hTuhyT9DlaBox36/view?usp=drivesdk" TargetMode="External"/><Relationship Id="rId1548" Type="http://schemas.openxmlformats.org/officeDocument/2006/relationships/hyperlink" Target="https://drive.google.com/file/d/1Tbi2L-OESf-wzFyk-EB2V8LCYADPP4c3/view?usp=drivesdk" TargetMode="External"/><Relationship Id="rId1549" Type="http://schemas.openxmlformats.org/officeDocument/2006/relationships/hyperlink" Target="https://drive.google.com/drive/folders/13EMPW8adeTPaGPjpzPjBXPkTCLb3teR8" TargetMode="External"/><Relationship Id="rId959" Type="http://schemas.openxmlformats.org/officeDocument/2006/relationships/hyperlink" Target="https://drive.google.com/file/d/1VoC4lD7a7GQWWeeUaPJ8v5u_7gRmZgjy/view?usp=drivesdk" TargetMode="External"/><Relationship Id="rId954" Type="http://schemas.openxmlformats.org/officeDocument/2006/relationships/hyperlink" Target="https://drive.google.com/file/d/1jAluSN9qIPQecjgkvTdZTnjw1HNiFGkV/view?usp=drive_link" TargetMode="External"/><Relationship Id="rId953" Type="http://schemas.openxmlformats.org/officeDocument/2006/relationships/hyperlink" Target="https://drive.google.com/drive/folders/17NrneabW-a2SrbYweXitvvvNk4EF0frC" TargetMode="External"/><Relationship Id="rId952" Type="http://schemas.openxmlformats.org/officeDocument/2006/relationships/hyperlink" Target="https://drive.google.com/drive/folders/1Fm4lcl25br0BbfuhQzh6Vkh839s3NwvD" TargetMode="External"/><Relationship Id="rId951" Type="http://schemas.openxmlformats.org/officeDocument/2006/relationships/hyperlink" Target="https://drive.google.com/file/d/1GE6_9tyP0hGwaBPJMSXWdmdEIm0c1Bd5/view?usp=drivesdk" TargetMode="External"/><Relationship Id="rId958" Type="http://schemas.openxmlformats.org/officeDocument/2006/relationships/hyperlink" Target="https://drive.google.com/file/d/19li1HKy81O6dh46KINFT4A23f_Dj8XhK/view?usp=drivesdk" TargetMode="External"/><Relationship Id="rId957" Type="http://schemas.openxmlformats.org/officeDocument/2006/relationships/hyperlink" Target="https://drive.google.com/drive/folders/1KPUPx7JS8sWH2sEo3LYU0mlETayszATc?usp=drive_link" TargetMode="External"/><Relationship Id="rId956" Type="http://schemas.openxmlformats.org/officeDocument/2006/relationships/hyperlink" Target="https://drive.google.com/drive/folders/1Bh4OqBaZboh4J8NlKSgq_DxPz137aZPg?usp=drive_link" TargetMode="External"/><Relationship Id="rId955" Type="http://schemas.openxmlformats.org/officeDocument/2006/relationships/hyperlink" Target="https://drive.google.com/file/d/177Yuuh8WcHs6BHbMSkW_EvFHywlhw_fs/view?usp=drive_link" TargetMode="External"/><Relationship Id="rId950" Type="http://schemas.openxmlformats.org/officeDocument/2006/relationships/hyperlink" Target="https://drive.google.com/file/d/10xtK9t1nmz2_2ZihYcYsx13c0rVD0Csw/view?usp=drivesdk" TargetMode="External"/><Relationship Id="rId1540" Type="http://schemas.openxmlformats.org/officeDocument/2006/relationships/hyperlink" Target="https://drive.google.com/file/d/1oPdzSS0geYGkj7PfXjhxEHi3zsDFlL1Z/view?usp=drivesdk" TargetMode="External"/><Relationship Id="rId1541" Type="http://schemas.openxmlformats.org/officeDocument/2006/relationships/hyperlink" Target="https://drive.google.com/drive/folders/1W4NM-nRCRQbp48VCTiYTpoRuglagAC1n" TargetMode="External"/><Relationship Id="rId1542" Type="http://schemas.openxmlformats.org/officeDocument/2006/relationships/hyperlink" Target="https://drive.google.com/drive/folders/1P7qHHGt_4lHUTqdtf0YYEnusaA_kOqwp" TargetMode="External"/><Relationship Id="rId2027" Type="http://schemas.openxmlformats.org/officeDocument/2006/relationships/hyperlink" Target="https://drive.google.com/file/d/11CARz7ucxZ7DtdzYUZmosHrdTQvmbQBr/view?usp=drivesdk" TargetMode="External"/><Relationship Id="rId2028" Type="http://schemas.openxmlformats.org/officeDocument/2006/relationships/hyperlink" Target="https://drive.google.com/file/d/1a2_e9EH0mrJPcH79YXa8f4p-ZJMUvyGk/view?usp=drivesdk" TargetMode="External"/><Relationship Id="rId2029" Type="http://schemas.openxmlformats.org/officeDocument/2006/relationships/hyperlink" Target="https://drive.google.com/drive/folders/1dWqW4O88flhv34DtRGQPugwt0G1rrxwJ" TargetMode="External"/><Relationship Id="rId590" Type="http://schemas.openxmlformats.org/officeDocument/2006/relationships/hyperlink" Target="https://drive.google.com/file/d/1vDY6Dk594NYzQw9Q3uIMdX4vg1mIpnXE/view?usp=drivesdk" TargetMode="External"/><Relationship Id="rId107" Type="http://schemas.openxmlformats.org/officeDocument/2006/relationships/hyperlink" Target="https://drive.google.com/file/d/1nobN6UA3z2RC5K-pGM-qZQIYhHgJnDx1/view?usp=drivesdk" TargetMode="External"/><Relationship Id="rId106" Type="http://schemas.openxmlformats.org/officeDocument/2006/relationships/hyperlink" Target="https://drive.google.com/drive/folders/1D3QpePZMZGVUwncg5_vHoo0V1mkigxK3" TargetMode="External"/><Relationship Id="rId105" Type="http://schemas.openxmlformats.org/officeDocument/2006/relationships/hyperlink" Target="https://drive.google.com/drive/folders/1wnMsw93slOuTEEvAUUwBPe5JgulxQYSb" TargetMode="External"/><Relationship Id="rId589" Type="http://schemas.openxmlformats.org/officeDocument/2006/relationships/hyperlink" Target="https://drive.google.com/file/d/1kKBh2hDj-wN6pMMnICBL2vCCN4cYw0A_/view?usp=drivesdk" TargetMode="External"/><Relationship Id="rId104" Type="http://schemas.openxmlformats.org/officeDocument/2006/relationships/hyperlink" Target="https://drive.google.com/file/d/1lVuckEQ5IsyC6Qdd_5J8Tb_hptd8nrW_/view?usp=drivesdk" TargetMode="External"/><Relationship Id="rId588" Type="http://schemas.openxmlformats.org/officeDocument/2006/relationships/hyperlink" Target="https://drive.google.com/drive/folders/1XlWMCrWxvtQcPjmoL1KosfHxFghide_Y" TargetMode="External"/><Relationship Id="rId109" Type="http://schemas.openxmlformats.org/officeDocument/2006/relationships/hyperlink" Target="https://drive.google.com/drive/folders/1Z5q1nNQnskEi5mEZW_uhAR8E2hq9Hq44" TargetMode="External"/><Relationship Id="rId1170" Type="http://schemas.openxmlformats.org/officeDocument/2006/relationships/hyperlink" Target="https://drive.google.com/drive/folders/1HCcuAAUnNvcBbp338OgG6FYgFV_toOUh" TargetMode="External"/><Relationship Id="rId108" Type="http://schemas.openxmlformats.org/officeDocument/2006/relationships/hyperlink" Target="https://drive.google.com/file/d/19PzPwV0xZVtTmpAsg-470tn5EdO8Mb5g/view?usp=drivesdk" TargetMode="External"/><Relationship Id="rId1171" Type="http://schemas.openxmlformats.org/officeDocument/2006/relationships/hyperlink" Target="https://drive.google.com/drive/folders/1FI6BylmLghrZ4-9w77VNKC_hRpcgA1YX" TargetMode="External"/><Relationship Id="rId583" Type="http://schemas.openxmlformats.org/officeDocument/2006/relationships/hyperlink" Target="https://drive.google.com/drive/folders/1vKSXh--7ryJHhVUKM6oKwW7k8L_MVCd2" TargetMode="External"/><Relationship Id="rId1172" Type="http://schemas.openxmlformats.org/officeDocument/2006/relationships/hyperlink" Target="https://drive.google.com/file/d/1O2Mf3lygwID88chPOXmkSlZn_RjkfZTE/view?usp=drive_link" TargetMode="External"/><Relationship Id="rId582" Type="http://schemas.openxmlformats.org/officeDocument/2006/relationships/hyperlink" Target="https://drive.google.com/file/d/1NM5OhaWTll2zH3ImRNIeAUO8OAwkB8Wq/view?usp=drivesdk" TargetMode="External"/><Relationship Id="rId1173" Type="http://schemas.openxmlformats.org/officeDocument/2006/relationships/hyperlink" Target="https://drive.google.com/file/d/1GPqCm025M_8CYr5tvGsEABYwSV0YYY3T/view?usp=drivesdk" TargetMode="External"/><Relationship Id="rId2020" Type="http://schemas.openxmlformats.org/officeDocument/2006/relationships/hyperlink" Target="https://drive.google.com/file/d/1vmHpH0hv1bn8aGdhajtuzCVRkyj4EZlq/view?usp=drivesdk" TargetMode="External"/><Relationship Id="rId581" Type="http://schemas.openxmlformats.org/officeDocument/2006/relationships/hyperlink" Target="https://drive.google.com/file/d/1_ynw5-kchz_luDXavoopsTZr_Cms6__e/view?usp=drivesdk" TargetMode="External"/><Relationship Id="rId1174" Type="http://schemas.openxmlformats.org/officeDocument/2006/relationships/hyperlink" Target="https://drive.google.com/drive/folders/1JFCUCJPPR6E7R-9QJSjmAjOUhslHr0UE" TargetMode="External"/><Relationship Id="rId2021" Type="http://schemas.openxmlformats.org/officeDocument/2006/relationships/hyperlink" Target="https://drive.google.com/drive/folders/1FqZMd6sqkWfhfS6qUv3ElV63X5fbJdGq" TargetMode="External"/><Relationship Id="rId580" Type="http://schemas.openxmlformats.org/officeDocument/2006/relationships/hyperlink" Target="https://drive.google.com/drive/folders/1Cq_SGGRJWNOW_oCTTgJnVPWslyaltGpf" TargetMode="External"/><Relationship Id="rId1175" Type="http://schemas.openxmlformats.org/officeDocument/2006/relationships/hyperlink" Target="https://drive.google.com/drive/folders/1FhmHo0ke3sLOiJF7jZfXkFTIewXiYZtz" TargetMode="External"/><Relationship Id="rId2022" Type="http://schemas.openxmlformats.org/officeDocument/2006/relationships/hyperlink" Target="https://drive.google.com/drive/folders/1YRv68Ynj_Fi-KyDJY26olbRcaaAdFhCt" TargetMode="External"/><Relationship Id="rId103" Type="http://schemas.openxmlformats.org/officeDocument/2006/relationships/hyperlink" Target="https://drive.google.com/file/d/1p4G8z6KYW5B-HIjFo5F6t4Y9p6OGU0FT/view?usp=drivesdk" TargetMode="External"/><Relationship Id="rId587" Type="http://schemas.openxmlformats.org/officeDocument/2006/relationships/hyperlink" Target="https://drive.google.com/drive/folders/1elug9eauzXhkbixMfoB473cB5BbwGOoE" TargetMode="External"/><Relationship Id="rId1176" Type="http://schemas.openxmlformats.org/officeDocument/2006/relationships/hyperlink" Target="https://drive.google.com/file/d/1HcNRR2Oaq3QQHrSlQalfYcYzYZt-UsVJ/view?usp=drive_link" TargetMode="External"/><Relationship Id="rId2023" Type="http://schemas.openxmlformats.org/officeDocument/2006/relationships/hyperlink" Target="https://drive.google.com/file/d/18bP87rvM4v2FTi326PHb-obALLjA-eHt/view?usp=drivesdk" TargetMode="External"/><Relationship Id="rId102" Type="http://schemas.openxmlformats.org/officeDocument/2006/relationships/hyperlink" Target="https://drive.google.com/drive/folders/1HN4KpeVl-Cb4kEO7kpavKN5CDOI3HxtS" TargetMode="External"/><Relationship Id="rId586" Type="http://schemas.openxmlformats.org/officeDocument/2006/relationships/hyperlink" Target="https://drive.google.com/file/d/1tQUHyJfsMbyexO95uBv6bn8mh9xbbYub/view?usp=drivesdk" TargetMode="External"/><Relationship Id="rId1177" Type="http://schemas.openxmlformats.org/officeDocument/2006/relationships/hyperlink" Target="https://drive.google.com/file/d/1DjamxxlQcDL9vyGkyWbbfy2q68I4oOtp/view?usp=drivesdk" TargetMode="External"/><Relationship Id="rId2024" Type="http://schemas.openxmlformats.org/officeDocument/2006/relationships/hyperlink" Target="https://drive.google.com/file/d/1eleMfgtjFFt8-JFFJ6KaKier1jFPtaU-/view?usp=drivesdk" TargetMode="External"/><Relationship Id="rId101" Type="http://schemas.openxmlformats.org/officeDocument/2006/relationships/hyperlink" Target="https://drive.google.com/drive/folders/1Ttl2x43a9PI1Qt82gq7QwHxrB48YgJSd" TargetMode="External"/><Relationship Id="rId585" Type="http://schemas.openxmlformats.org/officeDocument/2006/relationships/hyperlink" Target="https://drive.google.com/file/d/1iJ3pRUfE4lFo5ZbvqVpkWOtc7oC9xOBc/view?usp=drivesdk" TargetMode="External"/><Relationship Id="rId1178" Type="http://schemas.openxmlformats.org/officeDocument/2006/relationships/hyperlink" Target="https://drive.google.com/drive/folders/1sT23ekR4Eq6T9z7k2OC69sSZlt2vDh0w" TargetMode="External"/><Relationship Id="rId2025" Type="http://schemas.openxmlformats.org/officeDocument/2006/relationships/hyperlink" Target="https://drive.google.com/drive/folders/1-wB70bKhu2Vo6v0YAVT_WrIzcyYFwhL2" TargetMode="External"/><Relationship Id="rId100" Type="http://schemas.openxmlformats.org/officeDocument/2006/relationships/hyperlink" Target="https://drive.google.com/file/d/1_wuUSW3CxdhNMCpAtx7xKGxLov6Auym3/view?usp=drivesdk" TargetMode="External"/><Relationship Id="rId584" Type="http://schemas.openxmlformats.org/officeDocument/2006/relationships/hyperlink" Target="https://drive.google.com/drive/folders/1Vwdqjfi6pw9j6TGctUxk3pJQ6lCnm1Ck" TargetMode="External"/><Relationship Id="rId1179" Type="http://schemas.openxmlformats.org/officeDocument/2006/relationships/hyperlink" Target="https://drive.google.com/drive/folders/1ac22qYe74WXaLeCEJLD3mqUSIGRaWUaT" TargetMode="External"/><Relationship Id="rId2026" Type="http://schemas.openxmlformats.org/officeDocument/2006/relationships/hyperlink" Target="https://drive.google.com/drive/folders/1o53OIbXj0mOC2utZJV6UGPgnhtw3Tg6T" TargetMode="External"/><Relationship Id="rId1169" Type="http://schemas.openxmlformats.org/officeDocument/2006/relationships/hyperlink" Target="https://drive.google.com/file/d/13LFjUHMrOiSbkzErMcf4fGmzNayqxl-y/view?usp=drivesdk" TargetMode="External"/><Relationship Id="rId2016" Type="http://schemas.openxmlformats.org/officeDocument/2006/relationships/hyperlink" Target="https://drive.google.com/file/d/1DNhxpRaQF1WKg0r-bLjUZi8GwIkma4af/view?usp=drivesdk" TargetMode="External"/><Relationship Id="rId2017" Type="http://schemas.openxmlformats.org/officeDocument/2006/relationships/hyperlink" Target="https://drive.google.com/drive/folders/1V1NdUiDp54Lse8f-Y-pYsf5QY5vK5WMO" TargetMode="External"/><Relationship Id="rId2018" Type="http://schemas.openxmlformats.org/officeDocument/2006/relationships/hyperlink" Target="https://drive.google.com/drive/folders/1lJaRwc38V3c9f572fog1h0-aRA9vXq7b" TargetMode="External"/><Relationship Id="rId2019" Type="http://schemas.openxmlformats.org/officeDocument/2006/relationships/hyperlink" Target="https://drive.google.com/file/d/1j-s3RNOXr4SiG-cEUXsEFjexFZiF4jz7/view?usp=drivesdk" TargetMode="External"/><Relationship Id="rId579" Type="http://schemas.openxmlformats.org/officeDocument/2006/relationships/hyperlink" Target="https://drive.google.com/drive/folders/1-vak1qREhOHS0Ngu2g-OIenmf0hDiOLA" TargetMode="External"/><Relationship Id="rId578" Type="http://schemas.openxmlformats.org/officeDocument/2006/relationships/hyperlink" Target="https://drive.google.com/file/d/1a2Cv03rznIZSQiLOFbaMR1E1SyV8kAwS/view?usp=drivesdk" TargetMode="External"/><Relationship Id="rId577" Type="http://schemas.openxmlformats.org/officeDocument/2006/relationships/hyperlink" Target="https://drive.google.com/file/d/152cz925JQ1NJNcRJ-tS6zwrN352OIO4i/view?usp=drivesdk" TargetMode="External"/><Relationship Id="rId2490" Type="http://schemas.openxmlformats.org/officeDocument/2006/relationships/hyperlink" Target="https://drive.google.com/drive/folders/1WpnMNN1WU5aUpxJ6GhuCOhYv1nhHKzAm" TargetMode="External"/><Relationship Id="rId1160" Type="http://schemas.openxmlformats.org/officeDocument/2006/relationships/hyperlink" Target="https://drive.google.com/file/d/1X088fD3COxZgbs3j6DON54RfRvpOUt23/view?usp=drive_link" TargetMode="External"/><Relationship Id="rId2491" Type="http://schemas.openxmlformats.org/officeDocument/2006/relationships/hyperlink" Target="https://drive.google.com/file/d/1a2M94QhgY6NwIG77_G21xQZ-GAjh_MFJ/view?usp=drivesdk" TargetMode="External"/><Relationship Id="rId572" Type="http://schemas.openxmlformats.org/officeDocument/2006/relationships/hyperlink" Target="https://drive.google.com/drive/folders/17-YrTBM22E0-Xu8Gev-PuXJMSF0GNL1v" TargetMode="External"/><Relationship Id="rId1161" Type="http://schemas.openxmlformats.org/officeDocument/2006/relationships/hyperlink" Target="https://drive.google.com/file/d/1j7xRKCYJ5kIrQHNBZLPQwQA-pu7e46w-/view?usp=drivesdk" TargetMode="External"/><Relationship Id="rId2492" Type="http://schemas.openxmlformats.org/officeDocument/2006/relationships/hyperlink" Target="https://drive.google.com/file/d/1nph3Nkmt02S6hUN3lVwukJ1hAzv4D0A9/view?usp=drivesdk" TargetMode="External"/><Relationship Id="rId571" Type="http://schemas.openxmlformats.org/officeDocument/2006/relationships/hyperlink" Target="https://drive.google.com/drive/folders/1zFqh0h23RLhnX6hciw-C790x9A25i7t2" TargetMode="External"/><Relationship Id="rId1162" Type="http://schemas.openxmlformats.org/officeDocument/2006/relationships/hyperlink" Target="https://drive.google.com/drive/folders/1xWITHyJ_EyOOmdqikjpQbyIWESxfFYVC" TargetMode="External"/><Relationship Id="rId2493" Type="http://schemas.openxmlformats.org/officeDocument/2006/relationships/hyperlink" Target="https://drive.google.com/drive/folders/1i1ZkObAKpV-QxF348Q68jA1NfVdfgQz8" TargetMode="External"/><Relationship Id="rId570" Type="http://schemas.openxmlformats.org/officeDocument/2006/relationships/hyperlink" Target="https://drive.google.com/file/d/1aGfiRo_h3Mhred6V7aA1p3OSdwRexgrJ/view?usp=drivesdk" TargetMode="External"/><Relationship Id="rId1163" Type="http://schemas.openxmlformats.org/officeDocument/2006/relationships/hyperlink" Target="https://drive.google.com/drive/folders/18fAHdeq888_iiyvp9tyCnAviNSmFK8lU" TargetMode="External"/><Relationship Id="rId2010" Type="http://schemas.openxmlformats.org/officeDocument/2006/relationships/hyperlink" Target="https://drive.google.com/drive/folders/1NX8ctDDisf6LB65nYHVarvTn8hi0bDvu" TargetMode="External"/><Relationship Id="rId2494" Type="http://schemas.openxmlformats.org/officeDocument/2006/relationships/hyperlink" Target="https://drive.google.com/drive/folders/1amH2CKhJYTDwy7pSouKn4hp-TaVYxUHc" TargetMode="External"/><Relationship Id="rId1164" Type="http://schemas.openxmlformats.org/officeDocument/2006/relationships/hyperlink" Target="https://drive.google.com/file/d/1LXo5-5n1qWUJAUtGd_vDo3xdsSSzHAd4/view?usp=drive_link" TargetMode="External"/><Relationship Id="rId2011" Type="http://schemas.openxmlformats.org/officeDocument/2006/relationships/hyperlink" Target="https://drive.google.com/file/d/1CJYiv647AmmmrX46NTtf81XbMwyBmHd-/view?usp=drivesdk" TargetMode="External"/><Relationship Id="rId2495" Type="http://schemas.openxmlformats.org/officeDocument/2006/relationships/hyperlink" Target="https://drive.google.com/open?id=1-hX6m3aLBQTR4QgBKUwQbdO1Lb_gZJwA&amp;usp=drive_copy" TargetMode="External"/><Relationship Id="rId576" Type="http://schemas.openxmlformats.org/officeDocument/2006/relationships/hyperlink" Target="https://drive.google.com/drive/folders/16XwN5MMngbinwAsN1gIG3KbO6Gs9lKmc" TargetMode="External"/><Relationship Id="rId1165" Type="http://schemas.openxmlformats.org/officeDocument/2006/relationships/hyperlink" Target="https://drive.google.com/file/d/1yKILQ2PB9w5lb5hd00fGbDXpNfV5kIO1/view?usp=drivesdk" TargetMode="External"/><Relationship Id="rId2012" Type="http://schemas.openxmlformats.org/officeDocument/2006/relationships/hyperlink" Target="https://drive.google.com/file/d/1GPOBU24cP6OiS0K3Tv2SdX1UhnQUxirU/view?usp=drivesdk" TargetMode="External"/><Relationship Id="rId2496" Type="http://schemas.openxmlformats.org/officeDocument/2006/relationships/hyperlink" Target="https://drive.google.com/file/d/1XHPoxjH9cmeHi_Z9_KJawRTa0jVXCHKV/view?usp=drivesdk" TargetMode="External"/><Relationship Id="rId575" Type="http://schemas.openxmlformats.org/officeDocument/2006/relationships/hyperlink" Target="https://drive.google.com/drive/folders/1Tvys6FWMr9aiabhG6yLT8xc1X0gWJp-_" TargetMode="External"/><Relationship Id="rId1166" Type="http://schemas.openxmlformats.org/officeDocument/2006/relationships/hyperlink" Target="https://drive.google.com/drive/folders/1QQaLaRVAtKMtikwQw2SB95lyslybu-X5" TargetMode="External"/><Relationship Id="rId2013" Type="http://schemas.openxmlformats.org/officeDocument/2006/relationships/hyperlink" Target="https://drive.google.com/drive/folders/1BsQXP7-sS8tkH60p2nuEyUdwdEX1coSr" TargetMode="External"/><Relationship Id="rId2497" Type="http://schemas.openxmlformats.org/officeDocument/2006/relationships/hyperlink" Target="https://drive.google.com/drive/folders/1ar8cEcklcSHmc_n8_-ZcREGF2b8Z0lvv" TargetMode="External"/><Relationship Id="rId574" Type="http://schemas.openxmlformats.org/officeDocument/2006/relationships/hyperlink" Target="https://drive.google.com/file/d/1SDKnp8h_ckheKkiZ0WIbF_ojeiNfvZUz/view?usp=drivesdk" TargetMode="External"/><Relationship Id="rId1167" Type="http://schemas.openxmlformats.org/officeDocument/2006/relationships/hyperlink" Target="https://drive.google.com/drive/folders/1a4k5BZb2Ts13iQi3g5SXLlVBwf6h5C3b" TargetMode="External"/><Relationship Id="rId2014" Type="http://schemas.openxmlformats.org/officeDocument/2006/relationships/hyperlink" Target="https://drive.google.com/drive/folders/15CYaouwd8pf_hSQZcjmPtOewC9JtJs0d" TargetMode="External"/><Relationship Id="rId2498" Type="http://schemas.openxmlformats.org/officeDocument/2006/relationships/hyperlink" Target="https://drive.google.com/drive/folders/1GycsZhN5E4YywHE350VtUyzkOCJYvMXT" TargetMode="External"/><Relationship Id="rId573" Type="http://schemas.openxmlformats.org/officeDocument/2006/relationships/hyperlink" Target="https://drive.google.com/file/d/1tauNZY5fnkQN6jTinZC5nEqaaz5HLi5n/view?usp=drivesdk" TargetMode="External"/><Relationship Id="rId1168" Type="http://schemas.openxmlformats.org/officeDocument/2006/relationships/hyperlink" Target="https://drive.google.com/file/d/1DthZulUOYNOGu4AZmI79DnOSJLhmvsBk/view?usp=drive_link" TargetMode="External"/><Relationship Id="rId2015" Type="http://schemas.openxmlformats.org/officeDocument/2006/relationships/hyperlink" Target="https://drive.google.com/file/d/1xMrL0cm2Xso0FEfvrmerMBo5HjGmnqwF/view?usp=drivesdk" TargetMode="External"/><Relationship Id="rId2499" Type="http://schemas.openxmlformats.org/officeDocument/2006/relationships/hyperlink" Target="https://drive.google.com/file/d/1fgwdcfPhm8ASAsaq38fij_bc1rSg2sgo/view?usp=drive_link" TargetMode="External"/><Relationship Id="rId2049" Type="http://schemas.openxmlformats.org/officeDocument/2006/relationships/hyperlink" Target="https://drive.google.com/drive/folders/1T4bp6oM6-9ssauNsYwzEx1TAMTJCLCg2" TargetMode="External"/><Relationship Id="rId129" Type="http://schemas.openxmlformats.org/officeDocument/2006/relationships/hyperlink" Target="https://drive.google.com/drive/folders/1ezMRjstExW3tBLavPkZqMpzRT-vCz_Qe" TargetMode="External"/><Relationship Id="rId128" Type="http://schemas.openxmlformats.org/officeDocument/2006/relationships/hyperlink" Target="https://drive.google.com/file/d/1DxH7-34z0Uv8ywX6QsEXDYtkzsUHNpld/view?usp=drivesdk" TargetMode="External"/><Relationship Id="rId127" Type="http://schemas.openxmlformats.org/officeDocument/2006/relationships/hyperlink" Target="https://drive.google.com/file/d/1rDXoXpruXp8JMBKz0A5vHZWnY0qvhzO6/view?usp=drivesdk" TargetMode="External"/><Relationship Id="rId126" Type="http://schemas.openxmlformats.org/officeDocument/2006/relationships/hyperlink" Target="https://drive.google.com/drive/folders/1v-P4OB21hDmeeQlrDkgRScjHyIYm12HI" TargetMode="External"/><Relationship Id="rId1190" Type="http://schemas.openxmlformats.org/officeDocument/2006/relationships/hyperlink" Target="https://drive.google.com/drive/folders/1hJv3ZLUGGJa3tbv8aYzeNyZyzf-_UH_D" TargetMode="External"/><Relationship Id="rId1191" Type="http://schemas.openxmlformats.org/officeDocument/2006/relationships/hyperlink" Target="https://drive.google.com/drive/folders/1R84CbZhSuG-EMJ3RAGRv1bfgT-mhJbOB" TargetMode="External"/><Relationship Id="rId1192" Type="http://schemas.openxmlformats.org/officeDocument/2006/relationships/hyperlink" Target="https://drive.google.com/file/d/1NROSdVlupRv2qJ13fohPYgTQjG-Zpo0T/view?usp=drive_link" TargetMode="External"/><Relationship Id="rId1193" Type="http://schemas.openxmlformats.org/officeDocument/2006/relationships/hyperlink" Target="https://drive.google.com/file/d/1joXcn75BBcUn-8rqKeigXAOn7vKdt31r/view?usp=drivesdk" TargetMode="External"/><Relationship Id="rId2040" Type="http://schemas.openxmlformats.org/officeDocument/2006/relationships/hyperlink" Target="https://drive.google.com/file/d/1Dh6q91KHkFozGy5uVz4ONipw3QMC9_hh/view?usp=drivesdk" TargetMode="External"/><Relationship Id="rId121" Type="http://schemas.openxmlformats.org/officeDocument/2006/relationships/hyperlink" Target="https://drive.google.com/drive/folders/1T-fbnjytLoEOUGIqxYrqE_Ge5cta0UhF" TargetMode="External"/><Relationship Id="rId1194" Type="http://schemas.openxmlformats.org/officeDocument/2006/relationships/hyperlink" Target="https://drive.google.com/drive/folders/13KmRyNH8gytAOnZp3RqO3kDWrI11wQRo" TargetMode="External"/><Relationship Id="rId2041" Type="http://schemas.openxmlformats.org/officeDocument/2006/relationships/hyperlink" Target="https://drive.google.com/drive/folders/1cYhcjnSxx2dgWNTcy90DUEiq_tK4n34b" TargetMode="External"/><Relationship Id="rId120" Type="http://schemas.openxmlformats.org/officeDocument/2006/relationships/hyperlink" Target="https://drive.google.com/file/d/1ujBesQxMc9v8Lx9MO79hHUhongINf7Pd/view?usp=drivesdk" TargetMode="External"/><Relationship Id="rId1195" Type="http://schemas.openxmlformats.org/officeDocument/2006/relationships/hyperlink" Target="https://drive.google.com/drive/folders/1d-mOIYi3lwaT_df5jxY13vK4cFmlVYgb" TargetMode="External"/><Relationship Id="rId2042" Type="http://schemas.openxmlformats.org/officeDocument/2006/relationships/hyperlink" Target="https://drive.google.com/drive/folders/1Y4ak1UmsPk9JottUZ8ID-3IxXyU54qED" TargetMode="External"/><Relationship Id="rId1196" Type="http://schemas.openxmlformats.org/officeDocument/2006/relationships/hyperlink" Target="https://drive.google.com/file/d/1bICGqq5IRE8Mf7elWR4HSS76zJWd0hVu/view?usp=drive_link" TargetMode="External"/><Relationship Id="rId2043" Type="http://schemas.openxmlformats.org/officeDocument/2006/relationships/hyperlink" Target="https://drive.google.com/file/d/1krQyg_3sSwv04gPp5JsvyaKIYQt5Edbc/view?usp=drive_link" TargetMode="External"/><Relationship Id="rId1197" Type="http://schemas.openxmlformats.org/officeDocument/2006/relationships/hyperlink" Target="https://drive.google.com/file/d/13hbhSTlMp9AcIlxdNnPUAuDbxAXuO49s/view?usp=drive_link" TargetMode="External"/><Relationship Id="rId2044" Type="http://schemas.openxmlformats.org/officeDocument/2006/relationships/hyperlink" Target="https://drive.google.com/file/d/1JUBwPSyheShabLp5yIpnGnP5Pxml8X1H/view?usp=drive_link" TargetMode="External"/><Relationship Id="rId125" Type="http://schemas.openxmlformats.org/officeDocument/2006/relationships/hyperlink" Target="https://drive.google.com/drive/folders/180T5TRhdQoKe9C-6m_KxdyTXfnXLJ-XW" TargetMode="External"/><Relationship Id="rId1198" Type="http://schemas.openxmlformats.org/officeDocument/2006/relationships/hyperlink" Target="https://drive.google.com/drive/folders/1ofiqn9muJMSvHmUNyrWe_v4H-DbGcjyK" TargetMode="External"/><Relationship Id="rId2045" Type="http://schemas.openxmlformats.org/officeDocument/2006/relationships/hyperlink" Target="https://drive.google.com/drive/folders/12UQqhUKY9LFUmXM94QfkQehlYsKx_KsR?usp=drive_link" TargetMode="External"/><Relationship Id="rId124" Type="http://schemas.openxmlformats.org/officeDocument/2006/relationships/hyperlink" Target="https://drive.google.com/file/d/1fWOvBnkkWPRjyA4IEcHoPzm5ptsAGhEt/view?usp=drivesdk" TargetMode="External"/><Relationship Id="rId1199" Type="http://schemas.openxmlformats.org/officeDocument/2006/relationships/hyperlink" Target="https://drive.google.com/drive/folders/16EwelMv3mXMnvDrwlE2OS_-L2RYJ0d31" TargetMode="External"/><Relationship Id="rId2046" Type="http://schemas.openxmlformats.org/officeDocument/2006/relationships/hyperlink" Target="https://drive.google.com/drive/folders/1JRQa5JjBOhysxZN_pRYoAPBjFTWf-YsP?usp=drive_link" TargetMode="External"/><Relationship Id="rId123" Type="http://schemas.openxmlformats.org/officeDocument/2006/relationships/hyperlink" Target="https://drive.google.com/file/d/1VxWyjn2DPNwutXwc4Heq3ugcWFGKPpPg/view?usp=drivesdk" TargetMode="External"/><Relationship Id="rId2047" Type="http://schemas.openxmlformats.org/officeDocument/2006/relationships/hyperlink" Target="https://drive.google.com/file/d/1KEu5dTG3CDp2lmhTh8X_2uqkdbuaAPoP/view?usp=drivesdk" TargetMode="External"/><Relationship Id="rId122" Type="http://schemas.openxmlformats.org/officeDocument/2006/relationships/hyperlink" Target="https://drive.google.com/drive/folders/1REilGWw-1OM8tSLbM2tAf0ZyXoJLT_53" TargetMode="External"/><Relationship Id="rId2048" Type="http://schemas.openxmlformats.org/officeDocument/2006/relationships/hyperlink" Target="https://drive.google.com/file/d/1LU6G0CaEyjoRWKMapkO4_wZ0eyA_wm-B/view?usp=drivesdk" TargetMode="External"/><Relationship Id="rId2038" Type="http://schemas.openxmlformats.org/officeDocument/2006/relationships/hyperlink" Target="https://drive.google.com/drive/folders/1o93TUgx-3b_sFdRlXWtDO5N6F2xlWabL" TargetMode="External"/><Relationship Id="rId2039" Type="http://schemas.openxmlformats.org/officeDocument/2006/relationships/hyperlink" Target="https://drive.google.com/file/d/1BfzjIYbDKQ93yUbeH-PWUOzUGJb8wxDt/view?usp=drivesdk" TargetMode="External"/><Relationship Id="rId118" Type="http://schemas.openxmlformats.org/officeDocument/2006/relationships/hyperlink" Target="https://drive.google.com/drive/folders/1S9BgwgTciEtGZ5qIH3dTChxHFmXRahgD" TargetMode="External"/><Relationship Id="rId117" Type="http://schemas.openxmlformats.org/officeDocument/2006/relationships/hyperlink" Target="https://drive.google.com/drive/folders/1e_MZPyc1MA0j57N3C3phDhFkGmJ60ilk" TargetMode="External"/><Relationship Id="rId116" Type="http://schemas.openxmlformats.org/officeDocument/2006/relationships/hyperlink" Target="https://drive.google.com/file/d/1fGcjsTbJbpSBk8_HXavA7bjuloEc2sbT/view?usp=drivesdk" TargetMode="External"/><Relationship Id="rId115" Type="http://schemas.openxmlformats.org/officeDocument/2006/relationships/hyperlink" Target="https://drive.google.com/file/d/12MGkY-frdkMZLg7oOiRWvx6DdN6VmlyA/view?usp=drivesdk" TargetMode="External"/><Relationship Id="rId599" Type="http://schemas.openxmlformats.org/officeDocument/2006/relationships/hyperlink" Target="https://drive.google.com/drive/folders/1lX0u4Po-xrFOahApLugCWTx6WxD7dcYg" TargetMode="External"/><Relationship Id="rId1180" Type="http://schemas.openxmlformats.org/officeDocument/2006/relationships/hyperlink" Target="https://drive.google.com/file/d/1OHrv5AYXzYq37YuAxGXYNZvsVCmjlvKJ/view?usp=drive_link" TargetMode="External"/><Relationship Id="rId1181" Type="http://schemas.openxmlformats.org/officeDocument/2006/relationships/hyperlink" Target="https://drive.google.com/file/d/1jokdx1d9oj_CcNtw4lAju_N3cmNDTsMZ/view?usp=drivesdk" TargetMode="External"/><Relationship Id="rId119" Type="http://schemas.openxmlformats.org/officeDocument/2006/relationships/hyperlink" Target="https://drive.google.com/file/d/13PL_FAPhoSVWm_m_K2dxT8OL6tK8ig97/view?usp=drivesdk" TargetMode="External"/><Relationship Id="rId1182" Type="http://schemas.openxmlformats.org/officeDocument/2006/relationships/hyperlink" Target="https://drive.google.com/drive/folders/1qfezEyswnlpCrgGeIp-o93iOMLl-hHTv" TargetMode="External"/><Relationship Id="rId110" Type="http://schemas.openxmlformats.org/officeDocument/2006/relationships/hyperlink" Target="https://drive.google.com/drive/folders/1_x9ru-GJwNJqwLShsDB3HcSbQFn5hXai" TargetMode="External"/><Relationship Id="rId594" Type="http://schemas.openxmlformats.org/officeDocument/2006/relationships/hyperlink" Target="https://drive.google.com/file/d/1BR3DbuekO5r7bK_Hgr8_RNhVcWd8hRpG/view?usp=drivesdk" TargetMode="External"/><Relationship Id="rId1183" Type="http://schemas.openxmlformats.org/officeDocument/2006/relationships/hyperlink" Target="https://drive.google.com/drive/folders/1tG3rKGAxTf6YlTVVNrG_mvF0Is2ao9YE" TargetMode="External"/><Relationship Id="rId2030" Type="http://schemas.openxmlformats.org/officeDocument/2006/relationships/hyperlink" Target="https://drive.google.com/drive/folders/1yO4Z0DkESSI4dpgUPIuDC00seGiG7jkm" TargetMode="External"/><Relationship Id="rId593" Type="http://schemas.openxmlformats.org/officeDocument/2006/relationships/hyperlink" Target="https://drive.google.com/file/d/1WpDawi1JwRHyyBtU9ExCC6V7DqDzwCg2/view?usp=drivesdk" TargetMode="External"/><Relationship Id="rId1184" Type="http://schemas.openxmlformats.org/officeDocument/2006/relationships/hyperlink" Target="https://drive.google.com/file/d/1VD8Tn246kbROE0j3k_VGXJzzmA1B9Kj9/view?usp=drive_link" TargetMode="External"/><Relationship Id="rId2031" Type="http://schemas.openxmlformats.org/officeDocument/2006/relationships/hyperlink" Target="https://drive.google.com/file/d/1E1qk1T8qV1h-1G2QYhTqpFcRDOcElYzU/view?usp=drivesdk" TargetMode="External"/><Relationship Id="rId592" Type="http://schemas.openxmlformats.org/officeDocument/2006/relationships/hyperlink" Target="https://drive.google.com/drive/folders/1EYpeD2S3uNWX52q_Hrdul4eRABuzItNb" TargetMode="External"/><Relationship Id="rId1185" Type="http://schemas.openxmlformats.org/officeDocument/2006/relationships/hyperlink" Target="https://drive.google.com/file/d/1lHHeHTXUqrG9oHvNz4Qxe-n9zTLim-Lr/view?usp=drive_link" TargetMode="External"/><Relationship Id="rId2032" Type="http://schemas.openxmlformats.org/officeDocument/2006/relationships/hyperlink" Target="https://drive.google.com/file/d/1gHKT37UhfHG0-X-EDz6oYSlmtUKLK3vH/view?usp=drivesdk" TargetMode="External"/><Relationship Id="rId591" Type="http://schemas.openxmlformats.org/officeDocument/2006/relationships/hyperlink" Target="https://drive.google.com/drive/folders/1Y9Qi02Vz0xGS8BKRfEOXvjNa4BYeWc3T" TargetMode="External"/><Relationship Id="rId1186" Type="http://schemas.openxmlformats.org/officeDocument/2006/relationships/hyperlink" Target="https://drive.google.com/drive/folders/1MOrOMjrjpzJhhAt8pG-u7vr8FUT9RKdL?usp=drive_link" TargetMode="External"/><Relationship Id="rId2033" Type="http://schemas.openxmlformats.org/officeDocument/2006/relationships/hyperlink" Target="https://drive.google.com/drive/folders/16h8QzUOO8T27i6FBQ8gt66jkeroGxFKQ" TargetMode="External"/><Relationship Id="rId114" Type="http://schemas.openxmlformats.org/officeDocument/2006/relationships/hyperlink" Target="https://drive.google.com/drive/folders/1ZcGzo7SN08LOmQWJJZoD9npdzHRW5iOt" TargetMode="External"/><Relationship Id="rId598" Type="http://schemas.openxmlformats.org/officeDocument/2006/relationships/hyperlink" Target="https://drive.google.com/file/d/1MqhptycYRUiRQRsGQwXDPtI7mSaH7MAH/view?usp=drivesdk" TargetMode="External"/><Relationship Id="rId1187" Type="http://schemas.openxmlformats.org/officeDocument/2006/relationships/hyperlink" Target="https://drive.google.com/drive/folders/1mFfxbT9QEXAXK2WdvASwFQranFH5apVX?usp=drive_link" TargetMode="External"/><Relationship Id="rId2034" Type="http://schemas.openxmlformats.org/officeDocument/2006/relationships/hyperlink" Target="https://drive.google.com/drive/folders/1mVX_21C0w9zTVElAQjeLLC9Vwq4hHj9e" TargetMode="External"/><Relationship Id="rId113" Type="http://schemas.openxmlformats.org/officeDocument/2006/relationships/hyperlink" Target="https://drive.google.com/drive/folders/1IpKiDXAQQdkUP-OYDLEBvW60RKt_Hrxm" TargetMode="External"/><Relationship Id="rId597" Type="http://schemas.openxmlformats.org/officeDocument/2006/relationships/hyperlink" Target="https://drive.google.com/file/d/1rGyxfUPN2zO2IEU33SQC5ioRHIgqK-Bu/view?usp=drivesdk" TargetMode="External"/><Relationship Id="rId1188" Type="http://schemas.openxmlformats.org/officeDocument/2006/relationships/hyperlink" Target="https://drive.google.com/file/d/11q_DKkCY_KmZX4GzQWM5ow8WEWqU4ck9/view?usp=drive_link" TargetMode="External"/><Relationship Id="rId2035" Type="http://schemas.openxmlformats.org/officeDocument/2006/relationships/hyperlink" Target="https://drive.google.com/file/d/1MGZCZ9hwa-cINKWY-CAO-265Ze4NU4rf/view?usp=drivesdk" TargetMode="External"/><Relationship Id="rId112" Type="http://schemas.openxmlformats.org/officeDocument/2006/relationships/hyperlink" Target="https://drive.google.com/file/d/1v6ztEWPsS3xbYdjimg1QyJs7xRjBZe1P/view?usp=drivesdk" TargetMode="External"/><Relationship Id="rId596" Type="http://schemas.openxmlformats.org/officeDocument/2006/relationships/hyperlink" Target="https://drive.google.com/drive/folders/1oVfCS_EA_Nh5l3vQpeS-d0pWa2VIPy-H" TargetMode="External"/><Relationship Id="rId1189" Type="http://schemas.openxmlformats.org/officeDocument/2006/relationships/hyperlink" Target="https://drive.google.com/file/d/1bcvyYNRhvYPTb4sgHgYdRlYY6QQnREaY/view?usp=drivesdk" TargetMode="External"/><Relationship Id="rId2036" Type="http://schemas.openxmlformats.org/officeDocument/2006/relationships/hyperlink" Target="https://drive.google.com/file/d/1oJez2nU5tusNonoSLC4BTcIjebVrPb6N/view?usp=drivesdk" TargetMode="External"/><Relationship Id="rId111" Type="http://schemas.openxmlformats.org/officeDocument/2006/relationships/hyperlink" Target="https://drive.google.com/file/d/1iYPxe6RFIutlXQgCdF4zQmJMHdbmqc_2/view?usp=drivesdk" TargetMode="External"/><Relationship Id="rId595" Type="http://schemas.openxmlformats.org/officeDocument/2006/relationships/hyperlink" Target="https://drive.google.com/drive/folders/1O_tVxRQAehplftl8AvzL9tPvzqrkGFZw" TargetMode="External"/><Relationship Id="rId2037" Type="http://schemas.openxmlformats.org/officeDocument/2006/relationships/hyperlink" Target="https://drive.google.com/drive/folders/1NQLTYMIU2ncuk9iqMdNMevWz0jBptSbZ" TargetMode="External"/><Relationship Id="rId1136" Type="http://schemas.openxmlformats.org/officeDocument/2006/relationships/hyperlink" Target="https://drive.google.com/file/d/1aCG66UYo-TpKZGqllTYyotua-cH7Ni7v/view?usp=drivesdk" TargetMode="External"/><Relationship Id="rId2467" Type="http://schemas.openxmlformats.org/officeDocument/2006/relationships/hyperlink" Target="https://drive.google.com/file/d/1Xt135METSMAJAAm_7YRj4kKWUkuTzybU/view?usp=drivesdk" TargetMode="External"/><Relationship Id="rId1137" Type="http://schemas.openxmlformats.org/officeDocument/2006/relationships/hyperlink" Target="https://drive.google.com/file/d/1ML9Vo50j_NIpdFGdwC-AJXzfAX8qEvrC/view?usp=drivesdk" TargetMode="External"/><Relationship Id="rId2468" Type="http://schemas.openxmlformats.org/officeDocument/2006/relationships/hyperlink" Target="https://drive.google.com/file/d/1CNpzWEWcsU4By6LevpmTJXKxuviLqCjX/view?usp=drivesdk" TargetMode="External"/><Relationship Id="rId1138" Type="http://schemas.openxmlformats.org/officeDocument/2006/relationships/hyperlink" Target="https://drive.google.com/drive/folders/1t_msBJkjzCV0CIN8i0AG6WN0x2NvNQeN" TargetMode="External"/><Relationship Id="rId2469" Type="http://schemas.openxmlformats.org/officeDocument/2006/relationships/hyperlink" Target="https://drive.google.com/drive/folders/1gxrjIc29tRrNDjWg9CbQKBUsgAEpVnOn" TargetMode="External"/><Relationship Id="rId1139" Type="http://schemas.openxmlformats.org/officeDocument/2006/relationships/hyperlink" Target="https://drive.google.com/drive/folders/1wFuhJ5kvCLySk-d7XgKHKVjnshauzPHV" TargetMode="External"/><Relationship Id="rId547" Type="http://schemas.openxmlformats.org/officeDocument/2006/relationships/hyperlink" Target="https://drive.google.com/drive/folders/1kzPjP8wEW17dSwMPO9ibz1x_UUknLGiX" TargetMode="External"/><Relationship Id="rId546" Type="http://schemas.openxmlformats.org/officeDocument/2006/relationships/hyperlink" Target="https://drive.google.com/file/d/1JbUnyWAdpKfuasRIQ8S3QzPZBhFuC4Eh/view?usp=drivesdk" TargetMode="External"/><Relationship Id="rId545" Type="http://schemas.openxmlformats.org/officeDocument/2006/relationships/hyperlink" Target="https://drive.google.com/file/d/1VKgsNsXBDnPoK98NeS5Js_Te9HK-gwzs/view?usp=drivesdk" TargetMode="External"/><Relationship Id="rId544" Type="http://schemas.openxmlformats.org/officeDocument/2006/relationships/hyperlink" Target="https://drive.google.com/drive/folders/1BBJysNqTceWcgxkDB5q797r2K_bYORe3" TargetMode="External"/><Relationship Id="rId549" Type="http://schemas.openxmlformats.org/officeDocument/2006/relationships/hyperlink" Target="https://drive.google.com/file/d/1BsQQrWq7W1I80Zt8mDhA6G2lH3sdRES1/view?usp=drivesdk" TargetMode="External"/><Relationship Id="rId548" Type="http://schemas.openxmlformats.org/officeDocument/2006/relationships/hyperlink" Target="https://drive.google.com/drive/folders/1a_6hwaoOB4pbHPMIvd-IS-avF5ykWdsY" TargetMode="External"/><Relationship Id="rId2460" Type="http://schemas.openxmlformats.org/officeDocument/2006/relationships/hyperlink" Target="https://drive.google.com/file/d/1oEcmtPcnNNj4Rw7tkRbhZ_W-LqGEUKzw/view?usp=drivesdk" TargetMode="External"/><Relationship Id="rId1130" Type="http://schemas.openxmlformats.org/officeDocument/2006/relationships/hyperlink" Target="https://drive.google.com/drive/folders/1PLOIjQxyTHBns3qQns9-wzZA4dzLzVgh" TargetMode="External"/><Relationship Id="rId2461" Type="http://schemas.openxmlformats.org/officeDocument/2006/relationships/hyperlink" Target="https://drive.google.com/drive/folders/15TaWMvpMP63cNBz3s6CQJBdlJFC2w1hg" TargetMode="External"/><Relationship Id="rId1131" Type="http://schemas.openxmlformats.org/officeDocument/2006/relationships/hyperlink" Target="https://drive.google.com/drive/folders/1vbW_P-suRiY1gCETOFkUOflQxVaXgHru" TargetMode="External"/><Relationship Id="rId2462" Type="http://schemas.openxmlformats.org/officeDocument/2006/relationships/hyperlink" Target="https://drive.google.com/drive/folders/1kp0vMoZYX2ohtSbWtukDkhms_IGDJ7UP" TargetMode="External"/><Relationship Id="rId543" Type="http://schemas.openxmlformats.org/officeDocument/2006/relationships/hyperlink" Target="https://drive.google.com/drive/folders/1kU6mu7NqrwVxu7praePZJMWIwv1KJNmK" TargetMode="External"/><Relationship Id="rId1132" Type="http://schemas.openxmlformats.org/officeDocument/2006/relationships/hyperlink" Target="https://drive.google.com/file/d/1Kx8bQ67MQcaVjfVv5rPMOclKzjrerfWO/view?usp=drivesdk" TargetMode="External"/><Relationship Id="rId2463" Type="http://schemas.openxmlformats.org/officeDocument/2006/relationships/hyperlink" Target="https://drive.google.com/file/d/1dJwLk2bZu_tOw0Zw9nzL4gU9fv7F3Pxc/view?usp=drivesdk" TargetMode="External"/><Relationship Id="rId542" Type="http://schemas.openxmlformats.org/officeDocument/2006/relationships/hyperlink" Target="https://drive.google.com/file/d/1NYTq_U0FarRV_p9AB44OsVFkwy4K4tUL/view?usp=drivesdk" TargetMode="External"/><Relationship Id="rId1133" Type="http://schemas.openxmlformats.org/officeDocument/2006/relationships/hyperlink" Target="https://drive.google.com/file/d/1bf68Q7e2Yqgbyg6jt7szmKr32y2GuNKm/view?usp=drivesdk" TargetMode="External"/><Relationship Id="rId2464" Type="http://schemas.openxmlformats.org/officeDocument/2006/relationships/hyperlink" Target="https://drive.google.com/file/d/1Gozk34R4KGOW31MLlwbnYjILrel2nGDz/view?usp=drivesdk" TargetMode="External"/><Relationship Id="rId541" Type="http://schemas.openxmlformats.org/officeDocument/2006/relationships/hyperlink" Target="https://drive.google.com/file/d/1GoF25oo_UXZ5Cl8Qrxu9IBYW4GlmBCps/view?usp=drivesdk" TargetMode="External"/><Relationship Id="rId1134" Type="http://schemas.openxmlformats.org/officeDocument/2006/relationships/hyperlink" Target="https://drive.google.com/drive/folders/1ODNrj7v6cBy8l47mJz_diQloW2bolwOU" TargetMode="External"/><Relationship Id="rId2465" Type="http://schemas.openxmlformats.org/officeDocument/2006/relationships/hyperlink" Target="https://drive.google.com/drive/folders/1UpkxLXdY3Bn9aF7-UWlvcIb-RUcd1TqE" TargetMode="External"/><Relationship Id="rId540" Type="http://schemas.openxmlformats.org/officeDocument/2006/relationships/hyperlink" Target="https://drive.google.com/drive/folders/1eDwGPdc12wQZB4HOIlzo-IGOzm6MRRe4?usp=drive_link" TargetMode="External"/><Relationship Id="rId1135" Type="http://schemas.openxmlformats.org/officeDocument/2006/relationships/hyperlink" Target="https://drive.google.com/drive/folders/1kiYMWBEEZlF0odMqetcmVpvi5oZopTX1" TargetMode="External"/><Relationship Id="rId2466" Type="http://schemas.openxmlformats.org/officeDocument/2006/relationships/hyperlink" Target="https://drive.google.com/drive/folders/1gwjX9w40zXioLyYhxfS7PccBiWBQsbid" TargetMode="External"/><Relationship Id="rId1125" Type="http://schemas.openxmlformats.org/officeDocument/2006/relationships/hyperlink" Target="https://drive.google.com/file/d/1qyZ-qsvgeiukV1hyb6oQJzD_tGDIPR_T/view?usp=drivesdk" TargetMode="External"/><Relationship Id="rId2456" Type="http://schemas.openxmlformats.org/officeDocument/2006/relationships/hyperlink" Target="https://drive.google.com/file/d/1J_noMtG6Ge4oC4BEYtVXaUjZ99DECg6Y/view?usp=drivesdk" TargetMode="External"/><Relationship Id="rId1126" Type="http://schemas.openxmlformats.org/officeDocument/2006/relationships/hyperlink" Target="https://drive.google.com/drive/folders/1zcg3oYR2YJyZiVuI1X9IIiINcDHLKWfo" TargetMode="External"/><Relationship Id="rId2457" Type="http://schemas.openxmlformats.org/officeDocument/2006/relationships/hyperlink" Target="https://drive.google.com/drive/folders/1o-apQvFtccyQ5zMY8wf-d5sZUSUBCsqm" TargetMode="External"/><Relationship Id="rId1127" Type="http://schemas.openxmlformats.org/officeDocument/2006/relationships/hyperlink" Target="https://drive.google.com/drive/folders/12CSXvVev9QCCRUfcnHPUX9DGOV2GJOu0" TargetMode="External"/><Relationship Id="rId2458" Type="http://schemas.openxmlformats.org/officeDocument/2006/relationships/hyperlink" Target="https://drive.google.com/drive/folders/1eGsC2e3DE-Z5z6-OXkVEI3ENbdsX0-hS" TargetMode="External"/><Relationship Id="rId1128" Type="http://schemas.openxmlformats.org/officeDocument/2006/relationships/hyperlink" Target="https://drive.google.com/file/d/1r9xmX7vYivudtuE94qXBOhMqvl0koerv/view?usp=drivesdk" TargetMode="External"/><Relationship Id="rId2459" Type="http://schemas.openxmlformats.org/officeDocument/2006/relationships/hyperlink" Target="https://drive.google.com/file/d/1JbJ30mTXL6sXmSTVY9qNhbn-dlLsIeR5/view?usp=drivesdk" TargetMode="External"/><Relationship Id="rId1129" Type="http://schemas.openxmlformats.org/officeDocument/2006/relationships/hyperlink" Target="https://drive.google.com/file/d/1oY1Dfcr2U7KzttinafMH-LjqugbGkfCn/view?usp=drivesdk" TargetMode="External"/><Relationship Id="rId536" Type="http://schemas.openxmlformats.org/officeDocument/2006/relationships/hyperlink" Target="https://drive.google.com/drive/folders/1x0_smXGbjyS6DuG2AZovi_vw8vuBr2D_" TargetMode="External"/><Relationship Id="rId535" Type="http://schemas.openxmlformats.org/officeDocument/2006/relationships/hyperlink" Target="https://drive.google.com/file/d/1UBSJxb6wK5QUBUyhU_KLgjGiayHstrO9/view?usp=drivesdk" TargetMode="External"/><Relationship Id="rId534" Type="http://schemas.openxmlformats.org/officeDocument/2006/relationships/hyperlink" Target="https://drive.google.com/file/d/1ENGXz2PeWGFrtO2JlzdxC4GDW2i97kwG/view?usp=drivesdk" TargetMode="External"/><Relationship Id="rId533" Type="http://schemas.openxmlformats.org/officeDocument/2006/relationships/hyperlink" Target="https://drive.google.com/drive/folders/1cWL8vPA8E-sVx812rA3s3UpmDRCroONk?usp=drive_link" TargetMode="External"/><Relationship Id="rId539" Type="http://schemas.openxmlformats.org/officeDocument/2006/relationships/hyperlink" Target="https://drive.google.com/drive/folders/1zn33VVo0SwCch3r1R5PI0z1EHnGTwImj?usp=drive_link" TargetMode="External"/><Relationship Id="rId538" Type="http://schemas.openxmlformats.org/officeDocument/2006/relationships/hyperlink" Target="https://drive.google.com/file/d/1w1BsO9VxGZ9Rg0RNG7iPvMhO5xIH916k/view?usp=drive_link" TargetMode="External"/><Relationship Id="rId537" Type="http://schemas.openxmlformats.org/officeDocument/2006/relationships/hyperlink" Target="https://drive.google.com/drive/folders/1zzFXKgkouEOv7RZhSt4PAiqi2QdMjmkW" TargetMode="External"/><Relationship Id="rId2450" Type="http://schemas.openxmlformats.org/officeDocument/2006/relationships/hyperlink" Target="https://drive.google.com/drive/folders/1AL52ICYfIPNe00GguqtxnKD0iA7WPLzH" TargetMode="External"/><Relationship Id="rId1120" Type="http://schemas.openxmlformats.org/officeDocument/2006/relationships/hyperlink" Target="https://drive.google.com/file/d/148QBctP1B_eYSZnmmcgaSzymtyg_wyUk/view?usp=drivesdk" TargetMode="External"/><Relationship Id="rId2451" Type="http://schemas.openxmlformats.org/officeDocument/2006/relationships/hyperlink" Target="https://drive.google.com/file/d/1AoCAZFTosduAPH7XMTz6wifehQSynX2q/view?usp=drivesdk" TargetMode="External"/><Relationship Id="rId532" Type="http://schemas.openxmlformats.org/officeDocument/2006/relationships/hyperlink" Target="https://drive.google.com/drive/folders/1UHKFMrVHsMoERfzGHipRf2ZLzsVZxx_L?usp=drive_link" TargetMode="External"/><Relationship Id="rId1121" Type="http://schemas.openxmlformats.org/officeDocument/2006/relationships/hyperlink" Target="https://drive.google.com/file/d/1MjSxxP0RgaaaQ76z-3KAMfNv9kkaJi4O/view?usp=drivesdk" TargetMode="External"/><Relationship Id="rId2452" Type="http://schemas.openxmlformats.org/officeDocument/2006/relationships/hyperlink" Target="https://drive.google.com/file/d/19SyHRPplH1-tVFmcVjgAfyaaJkyBSA8J/view?usp=drivesdk" TargetMode="External"/><Relationship Id="rId531" Type="http://schemas.openxmlformats.org/officeDocument/2006/relationships/hyperlink" Target="https://drive.google.com/file/d/1h1EY4Jl75sCwQW2oBIGt_Jl9FliFFrkB/view?usp=drive_link" TargetMode="External"/><Relationship Id="rId1122" Type="http://schemas.openxmlformats.org/officeDocument/2006/relationships/hyperlink" Target="https://drive.google.com/drive/folders/1oheSF4pWS952gvbylwlQsCUNRo6plItr" TargetMode="External"/><Relationship Id="rId2453" Type="http://schemas.openxmlformats.org/officeDocument/2006/relationships/hyperlink" Target="https://drive.google.com/drive/folders/1eNMZ5INf7vjH-4L5jROc-GkaB1HyFQ1F" TargetMode="External"/><Relationship Id="rId530" Type="http://schemas.openxmlformats.org/officeDocument/2006/relationships/hyperlink" Target="https://drive.google.com/drive/folders/12RFMScpjVJKzOL52TWNtRedEO5w5-VcR" TargetMode="External"/><Relationship Id="rId1123" Type="http://schemas.openxmlformats.org/officeDocument/2006/relationships/hyperlink" Target="https://drive.google.com/drive/folders/1WpEMdLDFZo23-YJ1jgaSXJIxchwY-RQN" TargetMode="External"/><Relationship Id="rId2454" Type="http://schemas.openxmlformats.org/officeDocument/2006/relationships/hyperlink" Target="https://drive.google.com/drive/folders/1kKMU5QwVO4aOEIf3IPRy8S6tRtUgVnLH" TargetMode="External"/><Relationship Id="rId1124" Type="http://schemas.openxmlformats.org/officeDocument/2006/relationships/hyperlink" Target="https://drive.google.com/file/d/1sCLBvs8bwz1ceuJAaDLlZU47aDSa03ET/view?usp=drivesdk" TargetMode="External"/><Relationship Id="rId2455" Type="http://schemas.openxmlformats.org/officeDocument/2006/relationships/hyperlink" Target="https://drive.google.com/file/d/1q0g4dGLTkd59t9BsLDQe9aoB-o6c8Vc0/view?usp=drivesdk" TargetMode="External"/><Relationship Id="rId1158" Type="http://schemas.openxmlformats.org/officeDocument/2006/relationships/hyperlink" Target="https://drive.google.com/drive/folders/1K9MMkRXOAgJopiiqiKZ9NPqizIOgnF4l?usp=drive_link" TargetMode="External"/><Relationship Id="rId2005" Type="http://schemas.openxmlformats.org/officeDocument/2006/relationships/hyperlink" Target="https://drive.google.com/drive/folders/1FZweYo4TWr8k-qanvaj4AGXaRNuay-gw" TargetMode="External"/><Relationship Id="rId2489" Type="http://schemas.openxmlformats.org/officeDocument/2006/relationships/hyperlink" Target="https://drive.google.com/drive/folders/1WOs1pCO2Em1PZXsErd-VWNA-QwqJqatE" TargetMode="External"/><Relationship Id="rId1159" Type="http://schemas.openxmlformats.org/officeDocument/2006/relationships/hyperlink" Target="https://drive.google.com/drive/folders/1hmN3AMT5AW2cIc7bpyaiLjjN73UHwoHf?usp=sharing" TargetMode="External"/><Relationship Id="rId2006" Type="http://schemas.openxmlformats.org/officeDocument/2006/relationships/hyperlink" Target="https://drive.google.com/drive/folders/154AOGF0Nm42mptQPCskT4UdeoMTe5ouk" TargetMode="External"/><Relationship Id="rId2007" Type="http://schemas.openxmlformats.org/officeDocument/2006/relationships/hyperlink" Target="https://drive.google.com/file/d/1G3RMqnKN-0TTFJe2i_YaHewsC_MjRU3t/view?usp=drivesdk" TargetMode="External"/><Relationship Id="rId2008" Type="http://schemas.openxmlformats.org/officeDocument/2006/relationships/hyperlink" Target="https://drive.google.com/file/d/1KDmaQ1xOmqsYPjmDRWGcx3W8dmidSLOq/view?usp=drivesdk" TargetMode="External"/><Relationship Id="rId2009" Type="http://schemas.openxmlformats.org/officeDocument/2006/relationships/hyperlink" Target="https://drive.google.com/drive/folders/1bho4JtqAmUeCN6BS2wqIlGDIz5CHc59z" TargetMode="External"/><Relationship Id="rId569" Type="http://schemas.openxmlformats.org/officeDocument/2006/relationships/hyperlink" Target="https://drive.google.com/file/d/1tl4rYxY7CaQJeCtcQKNt1aoEmNrhWL22/view?usp=drivesdk" TargetMode="External"/><Relationship Id="rId568" Type="http://schemas.openxmlformats.org/officeDocument/2006/relationships/hyperlink" Target="https://drive.google.com/drive/folders/1tXOOFz8sF3qrv69UoYwBxcLBAVtg6DOA" TargetMode="External"/><Relationship Id="rId567" Type="http://schemas.openxmlformats.org/officeDocument/2006/relationships/hyperlink" Target="https://drive.google.com/drive/folders/13kuu9qsMcCFfnm7uCBbNFSsB5fPKejT_" TargetMode="External"/><Relationship Id="rId566" Type="http://schemas.openxmlformats.org/officeDocument/2006/relationships/hyperlink" Target="https://drive.google.com/file/d/14yT0hF0cTDxJKK2kDgBovoQ-CsrCJCfQ/view?usp=drivesdk" TargetMode="External"/><Relationship Id="rId2480" Type="http://schemas.openxmlformats.org/officeDocument/2006/relationships/hyperlink" Target="https://drive.google.com/file/d/1QUgaaaE50DsuKNRWbEy6_VGcotSzc_7n/view?usp=drivesdk" TargetMode="External"/><Relationship Id="rId561" Type="http://schemas.openxmlformats.org/officeDocument/2006/relationships/hyperlink" Target="https://drive.google.com/file/d/1XaRxUxLNabVI-jEaasLZzVy8EV1nC6kw/view?usp=drivesdk" TargetMode="External"/><Relationship Id="rId1150" Type="http://schemas.openxmlformats.org/officeDocument/2006/relationships/hyperlink" Target="https://drive.google.com/drive/folders/14_geSAKeV4A_bbzxPUmQS_4rDGElE4l4" TargetMode="External"/><Relationship Id="rId2481" Type="http://schemas.openxmlformats.org/officeDocument/2006/relationships/hyperlink" Target="https://drive.google.com/drive/folders/1N2Hau-gr-TJeuA3ViPDtGqfIDMUwxCdW" TargetMode="External"/><Relationship Id="rId560" Type="http://schemas.openxmlformats.org/officeDocument/2006/relationships/hyperlink" Target="https://drive.google.com/drive/folders/12jk0TRfUazUIa7igOlqa8c-pj1aogySh" TargetMode="External"/><Relationship Id="rId1151" Type="http://schemas.openxmlformats.org/officeDocument/2006/relationships/hyperlink" Target="https://drive.google.com/drive/folders/1ecixd3SJByRkARpw8H5ObiEoHCrVx5od" TargetMode="External"/><Relationship Id="rId2482" Type="http://schemas.openxmlformats.org/officeDocument/2006/relationships/hyperlink" Target="https://drive.google.com/drive/folders/1OUkUiDfPpkXK1YhU6fWkMjhAoLL6z2_L" TargetMode="External"/><Relationship Id="rId1152" Type="http://schemas.openxmlformats.org/officeDocument/2006/relationships/hyperlink" Target="https://drive.google.com/file/d/1R-mX9rPU7vZxF0IpbJ1YagoW4TDTkkrL/view?usp=drivesdk" TargetMode="External"/><Relationship Id="rId2483" Type="http://schemas.openxmlformats.org/officeDocument/2006/relationships/hyperlink" Target="https://drive.google.com/file/d/1yvmH9uNumaPe2n9z_xO9dWzKJxdMfqo-/view?usp=drivesdk" TargetMode="External"/><Relationship Id="rId1153" Type="http://schemas.openxmlformats.org/officeDocument/2006/relationships/hyperlink" Target="https://drive.google.com/file/d/1JE7gQZ-f68AjNq-YNa15ikxRVtTiP0gN/view?usp=drivesdk" TargetMode="External"/><Relationship Id="rId2000" Type="http://schemas.openxmlformats.org/officeDocument/2006/relationships/hyperlink" Target="https://drive.google.com/file/d/1CDx7ni43CcTwgq61aaug2CjdG2WtgueY/view?usp=drivesdk" TargetMode="External"/><Relationship Id="rId2484" Type="http://schemas.openxmlformats.org/officeDocument/2006/relationships/hyperlink" Target="https://drive.google.com/file/d/1RuHGsW6pNxIVXY5ivk59WJSJ7OqiVr9Y/view?usp=drivesdk" TargetMode="External"/><Relationship Id="rId565" Type="http://schemas.openxmlformats.org/officeDocument/2006/relationships/hyperlink" Target="https://drive.google.com/file/d/1xXl0Jd3oCVrIDMuPvlLxyS4-EmldXWt8/view?usp=drive_link" TargetMode="External"/><Relationship Id="rId1154" Type="http://schemas.openxmlformats.org/officeDocument/2006/relationships/hyperlink" Target="https://drive.google.com/drive/folders/1wRQZN6dCcip20a3wRe1pELG18lAuhiBe" TargetMode="External"/><Relationship Id="rId2001" Type="http://schemas.openxmlformats.org/officeDocument/2006/relationships/hyperlink" Target="https://drive.google.com/drive/folders/1U5ltp8-ITOWtgZI-9PJRQBJH3vixwPYF" TargetMode="External"/><Relationship Id="rId2485" Type="http://schemas.openxmlformats.org/officeDocument/2006/relationships/hyperlink" Target="https://drive.google.com/drive/folders/1nJLIXykJNNGMTNZFfDs6oHaiyr5C51js" TargetMode="External"/><Relationship Id="rId564" Type="http://schemas.openxmlformats.org/officeDocument/2006/relationships/hyperlink" Target="https://drive.google.com/drive/folders/1P4X9WjId1OLcnvlYTFQPdb-ZZ5TcHLxj" TargetMode="External"/><Relationship Id="rId1155" Type="http://schemas.openxmlformats.org/officeDocument/2006/relationships/hyperlink" Target="https://drive.google.com/drive/folders/1_ZEtvlzvqeGz6E8xxvlME8SBLjAfG7Av" TargetMode="External"/><Relationship Id="rId2002" Type="http://schemas.openxmlformats.org/officeDocument/2006/relationships/hyperlink" Target="https://drive.google.com/drive/folders/1hRTIm4oMmIHJoQ6tUIe5G1bBFOnkfUeo" TargetMode="External"/><Relationship Id="rId2486" Type="http://schemas.openxmlformats.org/officeDocument/2006/relationships/hyperlink" Target="https://drive.google.com/drive/folders/1H5sfO4C1Qi5ceZRm3CQoIhby5JTHYgGe" TargetMode="External"/><Relationship Id="rId563" Type="http://schemas.openxmlformats.org/officeDocument/2006/relationships/hyperlink" Target="https://drive.google.com/drive/folders/1EpCjCiYgIBOFNa0GlLjo2mCqHw_FyddR" TargetMode="External"/><Relationship Id="rId1156" Type="http://schemas.openxmlformats.org/officeDocument/2006/relationships/hyperlink" Target="https://drive.google.com/file/d/1kSC4crx6v6d3syVeW39uJDRyLgVC_ypL/view?usp=drive_link" TargetMode="External"/><Relationship Id="rId2003" Type="http://schemas.openxmlformats.org/officeDocument/2006/relationships/hyperlink" Target="https://drive.google.com/file/d/1A86QiCaF03o7mLsGWHsJ6R3HYP47I20r/view?usp=drivesdk" TargetMode="External"/><Relationship Id="rId2487" Type="http://schemas.openxmlformats.org/officeDocument/2006/relationships/hyperlink" Target="https://drive.google.com/file/d/103XKgxQltjdiJR98u6klDvVlw4H54VOU/view?usp=drivesdk" TargetMode="External"/><Relationship Id="rId562" Type="http://schemas.openxmlformats.org/officeDocument/2006/relationships/hyperlink" Target="https://drive.google.com/file/d/1uTkaLD3cJbZnT-1nE8GFR-8VQRXduQ21/view?usp=drivesdk" TargetMode="External"/><Relationship Id="rId1157" Type="http://schemas.openxmlformats.org/officeDocument/2006/relationships/hyperlink" Target="https://drive.google.com/file/d/10H2Tw3VJi1Iaj0i52ndfNeQg0zARplCx/view?usp=drive_link" TargetMode="External"/><Relationship Id="rId2004" Type="http://schemas.openxmlformats.org/officeDocument/2006/relationships/hyperlink" Target="https://drive.google.com/file/d/17mbBezk6q4IduVA2j6pPqT7c5WcS_tn_/view?usp=drivesdk" TargetMode="External"/><Relationship Id="rId2488" Type="http://schemas.openxmlformats.org/officeDocument/2006/relationships/hyperlink" Target="https://drive.google.com/file/d/1EDaTRZZklFDnc44Nk3vVyWiAnmbY00mw/view?usp=drivesdk" TargetMode="External"/><Relationship Id="rId1147" Type="http://schemas.openxmlformats.org/officeDocument/2006/relationships/hyperlink" Target="https://drive.google.com/drive/folders/1diuNikQE5rTlsqaaASjQh77YuTThYbXC" TargetMode="External"/><Relationship Id="rId2478" Type="http://schemas.openxmlformats.org/officeDocument/2006/relationships/hyperlink" Target="https://drive.google.com/drive/folders/1RZvCmTmOv60HYANF5FY-Hhffl5lKGPom" TargetMode="External"/><Relationship Id="rId1148" Type="http://schemas.openxmlformats.org/officeDocument/2006/relationships/hyperlink" Target="https://drive.google.com/file/d/1Ja79blksSs18U88TeCZdFxdpkPYJVrLk/view?usp=drivesdk" TargetMode="External"/><Relationship Id="rId2479" Type="http://schemas.openxmlformats.org/officeDocument/2006/relationships/hyperlink" Target="https://drive.google.com/file/d/1wUXvcp7Uww9SpMO2KXS8QJ0QQAYPv4FB/view?usp=drivesdk" TargetMode="External"/><Relationship Id="rId1149" Type="http://schemas.openxmlformats.org/officeDocument/2006/relationships/hyperlink" Target="https://drive.google.com/file/d/1m6WiA5VKanBqk0dG-RMURuns7GiWqE1v/view?usp=drivesdk" TargetMode="External"/><Relationship Id="rId558" Type="http://schemas.openxmlformats.org/officeDocument/2006/relationships/hyperlink" Target="https://drive.google.com/file/d/1jcwC-VQRUo_QduuWstB-sQdEjx50QtIU/view?usp=drivesdk" TargetMode="External"/><Relationship Id="rId557" Type="http://schemas.openxmlformats.org/officeDocument/2006/relationships/hyperlink" Target="https://drive.google.com/file/d/1JxoPfsieRN9_bueB76isWzSdqMcKyCRT/view?usp=drivesdk" TargetMode="External"/><Relationship Id="rId556" Type="http://schemas.openxmlformats.org/officeDocument/2006/relationships/hyperlink" Target="https://drive.google.com/drive/folders/1kaCkU4-h3BTCDg1A3SgNb3gJBBf4jBEk" TargetMode="External"/><Relationship Id="rId555" Type="http://schemas.openxmlformats.org/officeDocument/2006/relationships/hyperlink" Target="https://drive.google.com/drive/folders/1vDiBhZMPGp93OSnhe8-CoEViSpw9ULlL" TargetMode="External"/><Relationship Id="rId559" Type="http://schemas.openxmlformats.org/officeDocument/2006/relationships/hyperlink" Target="https://drive.google.com/drive/folders/1yFbxxsTD22DlPb0u4PyoJRYgsaMyG_o3" TargetMode="External"/><Relationship Id="rId550" Type="http://schemas.openxmlformats.org/officeDocument/2006/relationships/hyperlink" Target="https://drive.google.com/file/d/1U_ZgoklxhtOsKBaQRiyeSKmUNi4SKbpz/view?usp=drivesdk" TargetMode="External"/><Relationship Id="rId2470" Type="http://schemas.openxmlformats.org/officeDocument/2006/relationships/hyperlink" Target="https://drive.google.com/drive/folders/1OT710y7tEG3ZAhxGL2rYPcsoWQADSSk-" TargetMode="External"/><Relationship Id="rId1140" Type="http://schemas.openxmlformats.org/officeDocument/2006/relationships/hyperlink" Target="https://drive.google.com/file/d/1FPftvnKxNtaKtvBdfdaZCitms6sD4xba/view?usp=drivesdk" TargetMode="External"/><Relationship Id="rId2471" Type="http://schemas.openxmlformats.org/officeDocument/2006/relationships/hyperlink" Target="https://drive.google.com/file/d/1JEVdflU_JwNuQM4b7g_a9pdoasF27Ulx/view?usp=drivesdk" TargetMode="External"/><Relationship Id="rId1141" Type="http://schemas.openxmlformats.org/officeDocument/2006/relationships/hyperlink" Target="https://drive.google.com/file/d/1P4oqXEbv42Mxlfpwt18iXXZI0IU-xqer/view?usp=drivesdk" TargetMode="External"/><Relationship Id="rId2472" Type="http://schemas.openxmlformats.org/officeDocument/2006/relationships/hyperlink" Target="https://drive.google.com/file/d/1mxELUuzApe0Y77GlqTdMCk7jL2dRlSu6/view?usp=drivesdk" TargetMode="External"/><Relationship Id="rId1142" Type="http://schemas.openxmlformats.org/officeDocument/2006/relationships/hyperlink" Target="https://drive.google.com/drive/folders/1GlSUYvaWQTL4ErjpP9jShgekpOZ28kvB" TargetMode="External"/><Relationship Id="rId2473" Type="http://schemas.openxmlformats.org/officeDocument/2006/relationships/hyperlink" Target="https://drive.google.com/drive/folders/1uSRTCr8hcSp-DUb0KiZGrJ_EsmntWev8" TargetMode="External"/><Relationship Id="rId554" Type="http://schemas.openxmlformats.org/officeDocument/2006/relationships/hyperlink" Target="https://drive.google.com/file/d/1Zpqqry1dGruv3VSbcCQWgxfYk7C8c1-w/view?usp=drivesdk" TargetMode="External"/><Relationship Id="rId1143" Type="http://schemas.openxmlformats.org/officeDocument/2006/relationships/hyperlink" Target="https://drive.google.com/drive/folders/1BnHYWBYxcCPa8ogIPUuiLmCOTdS188o-" TargetMode="External"/><Relationship Id="rId2474" Type="http://schemas.openxmlformats.org/officeDocument/2006/relationships/hyperlink" Target="https://drive.google.com/drive/folders/18HJQkOsec0gJW0dD84NTeLvId24eI5yr" TargetMode="External"/><Relationship Id="rId553" Type="http://schemas.openxmlformats.org/officeDocument/2006/relationships/hyperlink" Target="https://drive.google.com/file/d/1L3UV1qsUOUGHSGcP7QBiIdLGT-305g10/view?usp=drivesdk" TargetMode="External"/><Relationship Id="rId1144" Type="http://schemas.openxmlformats.org/officeDocument/2006/relationships/hyperlink" Target="https://drive.google.com/file/d/116A6CgNPrOK8qsygN55gjYU0ua_CgnLs/view?usp=drivesdk" TargetMode="External"/><Relationship Id="rId2475" Type="http://schemas.openxmlformats.org/officeDocument/2006/relationships/hyperlink" Target="https://drive.google.com/file/d/1VQrIou4i1QZDWHCUfiWC_qoKdkMpe4WX/view?usp=drivesdk" TargetMode="External"/><Relationship Id="rId552" Type="http://schemas.openxmlformats.org/officeDocument/2006/relationships/hyperlink" Target="https://drive.google.com/drive/folders/1dR-vpm7rH-UfSdxzvhP_Z6LXILfSOLn7" TargetMode="External"/><Relationship Id="rId1145" Type="http://schemas.openxmlformats.org/officeDocument/2006/relationships/hyperlink" Target="https://drive.google.com/file/d/1p2OrKbXFQuqx8doI1vTVnj4IHkn-Df9b/view?usp=drivesdk" TargetMode="External"/><Relationship Id="rId2476" Type="http://schemas.openxmlformats.org/officeDocument/2006/relationships/hyperlink" Target="https://drive.google.com/file/d/1bDh10ruoamaaEUU5WA6kYOLQziuFwfxf/view?usp=drivesdk" TargetMode="External"/><Relationship Id="rId551" Type="http://schemas.openxmlformats.org/officeDocument/2006/relationships/hyperlink" Target="https://drive.google.com/drive/folders/1X3-ut81tkUZIABEYvPib8iDMTiKyIYHm" TargetMode="External"/><Relationship Id="rId1146" Type="http://schemas.openxmlformats.org/officeDocument/2006/relationships/hyperlink" Target="https://drive.google.com/drive/folders/1Yy2R0UneEKQR3-6OLiuUdhjyG0SUcqBv" TargetMode="External"/><Relationship Id="rId2477" Type="http://schemas.openxmlformats.org/officeDocument/2006/relationships/hyperlink" Target="https://drive.google.com/drive/folders/1_wAwUOr8jeDAM3PwM7fVxkQovQ0hsWde" TargetMode="External"/><Relationship Id="rId2090" Type="http://schemas.openxmlformats.org/officeDocument/2006/relationships/hyperlink" Target="https://drive.google.com/drive/folders/1gLbbSa3RXGDezQGCrkKEx7FTUCPrWkoL" TargetMode="External"/><Relationship Id="rId2091" Type="http://schemas.openxmlformats.org/officeDocument/2006/relationships/hyperlink" Target="https://drive.google.com/file/d/129tntGiSYsl57IfktvL62DNV65nmqNLJ/view?usp=drivesdk" TargetMode="External"/><Relationship Id="rId2092" Type="http://schemas.openxmlformats.org/officeDocument/2006/relationships/hyperlink" Target="https://drive.google.com/file/d/1-qi0v71mcZ7JvT1DDNmEIv7n8nTZCmJm/view?usp=drivesdk" TargetMode="External"/><Relationship Id="rId2093" Type="http://schemas.openxmlformats.org/officeDocument/2006/relationships/hyperlink" Target="https://drive.google.com/drive/folders/1cpNZ3eXpiXsmnMrg2kb6CO5yOOJ-FnQz" TargetMode="External"/><Relationship Id="rId2094" Type="http://schemas.openxmlformats.org/officeDocument/2006/relationships/hyperlink" Target="https://drive.google.com/drive/folders/10apBPhxPQLQXmYKDhT5g-hbQxeH7MtNt" TargetMode="External"/><Relationship Id="rId2095" Type="http://schemas.openxmlformats.org/officeDocument/2006/relationships/hyperlink" Target="https://drive.google.com/file/d/1vQnKdxjWoioQkKC1D6NZJcJy2VobaIH1/view?usp=drivesdk" TargetMode="External"/><Relationship Id="rId2096" Type="http://schemas.openxmlformats.org/officeDocument/2006/relationships/hyperlink" Target="https://drive.google.com/file/d/1uVr2H48tgfkqtA3vtYxVT4OgUn2XI6gG/view?usp=drivesdk" TargetMode="External"/><Relationship Id="rId2097" Type="http://schemas.openxmlformats.org/officeDocument/2006/relationships/hyperlink" Target="https://drive.google.com/drive/folders/1x1z0wtO1fVVgg4L8kV58CAvBeWYNpqE0" TargetMode="External"/><Relationship Id="rId2098" Type="http://schemas.openxmlformats.org/officeDocument/2006/relationships/hyperlink" Target="https://drive.google.com/drive/folders/1OpfQ0J3LHWcJbdPGvhvizkMl2Y8tY-eP" TargetMode="External"/><Relationship Id="rId2099" Type="http://schemas.openxmlformats.org/officeDocument/2006/relationships/hyperlink" Target="https://drive.google.com/file/d/1ADFzI9D7rzmKwNayXPzYuG1UrZGDBLx8/view?usp=drivesdk" TargetMode="External"/><Relationship Id="rId2060" Type="http://schemas.openxmlformats.org/officeDocument/2006/relationships/hyperlink" Target="https://drive.google.com/file/d/1EVaF1uXBGP6q-gRp09dWRTrvb94X33al/view?usp=drivesdk" TargetMode="External"/><Relationship Id="rId2061" Type="http://schemas.openxmlformats.org/officeDocument/2006/relationships/hyperlink" Target="https://drive.google.com/drive/folders/1d6rgqi2vYrULJmrPi7p4YsocHIos82L2" TargetMode="External"/><Relationship Id="rId2062" Type="http://schemas.openxmlformats.org/officeDocument/2006/relationships/hyperlink" Target="https://drive.google.com/drive/folders/1Xg5i9mIIsCe_Rxk7X7-4YVy4ytajfKMC" TargetMode="External"/><Relationship Id="rId2063" Type="http://schemas.openxmlformats.org/officeDocument/2006/relationships/hyperlink" Target="https://drive.google.com/file/d/1p91xlsLEs-3JAlxYQvzbCu70DFnJ67PH/view?usp=drivesdk" TargetMode="External"/><Relationship Id="rId2064" Type="http://schemas.openxmlformats.org/officeDocument/2006/relationships/hyperlink" Target="https://drive.google.com/file/d/1YPgRrIKKbLxH0iohuZWfR-0igF6DEsI2/view?usp=drivesdk" TargetMode="External"/><Relationship Id="rId2065" Type="http://schemas.openxmlformats.org/officeDocument/2006/relationships/hyperlink" Target="https://drive.google.com/drive/folders/1_wpt08C8-AtIRCV9VbVgEsQxKoiZaKcN" TargetMode="External"/><Relationship Id="rId2066" Type="http://schemas.openxmlformats.org/officeDocument/2006/relationships/hyperlink" Target="https://drive.google.com/drive/folders/1gjH3hchHXUZ9c2ARbmMVCsflMFjf0iwF" TargetMode="External"/><Relationship Id="rId2067" Type="http://schemas.openxmlformats.org/officeDocument/2006/relationships/hyperlink" Target="https://drive.google.com/file/d/1cbYOakedzPQeQyxv3rpSnw_gvEt8nRGN/view?usp=drivesdk" TargetMode="External"/><Relationship Id="rId2068" Type="http://schemas.openxmlformats.org/officeDocument/2006/relationships/hyperlink" Target="https://drive.google.com/file/d/1Tsdq2MHEuoolAeIzPepdU8rvbypXx5jw/view?usp=drivesdk" TargetMode="External"/><Relationship Id="rId2069" Type="http://schemas.openxmlformats.org/officeDocument/2006/relationships/hyperlink" Target="https://drive.google.com/drive/folders/1hvuidjAgvbGfnl0R8K-9wTwsr7OUcLVW" TargetMode="External"/><Relationship Id="rId2050" Type="http://schemas.openxmlformats.org/officeDocument/2006/relationships/hyperlink" Target="https://drive.google.com/drive/folders/1n4MCeMFYpFdp3EfQtxqiyXAb8ZruGdMz" TargetMode="External"/><Relationship Id="rId2051" Type="http://schemas.openxmlformats.org/officeDocument/2006/relationships/hyperlink" Target="https://drive.google.com/file/d/1Jl0y3UPOhvlIr5sTlzLwNi3uiXnqtYpX/view?usp=drivesdk" TargetMode="External"/><Relationship Id="rId495" Type="http://schemas.openxmlformats.org/officeDocument/2006/relationships/hyperlink" Target="https://drive.google.com/drive/folders/1uJopFTh2D9NuaGGTzZ4WSjjAU4DGaE8u" TargetMode="External"/><Relationship Id="rId2052" Type="http://schemas.openxmlformats.org/officeDocument/2006/relationships/hyperlink" Target="https://drive.google.com/file/d/13uLvxVHA0fl3NLY39RQvYrYIZrNf2Z1y/view?usp=drivesdk" TargetMode="External"/><Relationship Id="rId494" Type="http://schemas.openxmlformats.org/officeDocument/2006/relationships/hyperlink" Target="https://drive.google.com/file/d/1CDB63hF0Cf5DGdTwtlehxPoMH-Hfx0kk/view?usp=drivesdk" TargetMode="External"/><Relationship Id="rId2053" Type="http://schemas.openxmlformats.org/officeDocument/2006/relationships/hyperlink" Target="https://drive.google.com/drive/folders/12r9lmtiTqF-D2LQfKf2h3lax9xQD_-th" TargetMode="External"/><Relationship Id="rId493" Type="http://schemas.openxmlformats.org/officeDocument/2006/relationships/hyperlink" Target="https://drive.google.com/file/d/1hYKkCuxtnMiVHwVanN5q0d7lOjMi-paW/view?usp=drive_link" TargetMode="External"/><Relationship Id="rId2054" Type="http://schemas.openxmlformats.org/officeDocument/2006/relationships/hyperlink" Target="https://drive.google.com/drive/folders/1H99UozLetiDzGfuhRuPjLvp9JwRQ33gJ" TargetMode="External"/><Relationship Id="rId492" Type="http://schemas.openxmlformats.org/officeDocument/2006/relationships/hyperlink" Target="https://static.growthpalette.com/front/assets/hl2/img/search-contact-lens/image/data/item/PC/thumb/HK0003-CHPK-5.jpg" TargetMode="External"/><Relationship Id="rId2055" Type="http://schemas.openxmlformats.org/officeDocument/2006/relationships/hyperlink" Target="https://drive.google.com/file/d/143ZC8vO5YNMD1uSN4L0U-TVFZsvj8wJm/view?usp=drivesdk" TargetMode="External"/><Relationship Id="rId499" Type="http://schemas.openxmlformats.org/officeDocument/2006/relationships/hyperlink" Target="https://drive.google.com/file/d/1fLz7KXWBbPF9cagf9E8elMdt4YgRT5fa/view?usp=drive_link" TargetMode="External"/><Relationship Id="rId2056" Type="http://schemas.openxmlformats.org/officeDocument/2006/relationships/hyperlink" Target="https://drive.google.com/file/d/1gfEZZy0rdIvS-ROFh-X4Zt4_yhsU2zMx/view?usp=drivesdk" TargetMode="External"/><Relationship Id="rId498" Type="http://schemas.openxmlformats.org/officeDocument/2006/relationships/hyperlink" Target="https://static.growthpalette.com/front/assets/hl2/img/search-contact-lens/image/data/item/PC/thumb/HK0003-CHBR-5.jpg" TargetMode="External"/><Relationship Id="rId2057" Type="http://schemas.openxmlformats.org/officeDocument/2006/relationships/hyperlink" Target="https://drive.google.com/drive/folders/1UDtbzdhyfXdcHWVCfCTEbCPw77TwAPn4" TargetMode="External"/><Relationship Id="rId497" Type="http://schemas.openxmlformats.org/officeDocument/2006/relationships/hyperlink" Target="https://static.growthpalette.com/img/post/8aceea6d-b6b3-4c4c-a57a-19b6aaf525a8/8120963ba23825ad9c2ec34025ab7dc8.jpg" TargetMode="External"/><Relationship Id="rId2058" Type="http://schemas.openxmlformats.org/officeDocument/2006/relationships/hyperlink" Target="https://drive.google.com/drive/folders/10briwM_rew53JDYWddUfkLDv3K4pBuQe" TargetMode="External"/><Relationship Id="rId496" Type="http://schemas.openxmlformats.org/officeDocument/2006/relationships/hyperlink" Target="https://drive.google.com/drive/folders/1CkW4t8FeJfKif1r5FyeafmeMvWttWNFS" TargetMode="External"/><Relationship Id="rId2059" Type="http://schemas.openxmlformats.org/officeDocument/2006/relationships/hyperlink" Target="https://drive.google.com/file/d/1H6Fh3RM5Gfl0qKcWrwSEu8oP8oAvD2QB/view?usp=drivesdk" TargetMode="External"/><Relationship Id="rId2080" Type="http://schemas.openxmlformats.org/officeDocument/2006/relationships/hyperlink" Target="https://drive.google.com/file/d/1iRSfDzT7TNKQisuwB9N558JcucbAOS5L/view?usp=drivesdk" TargetMode="External"/><Relationship Id="rId2081" Type="http://schemas.openxmlformats.org/officeDocument/2006/relationships/hyperlink" Target="https://drive.google.com/drive/folders/138WBbR_ARfPIls60jEt-5qhkVqZ2YBl8" TargetMode="External"/><Relationship Id="rId2082" Type="http://schemas.openxmlformats.org/officeDocument/2006/relationships/hyperlink" Target="https://drive.google.com/drive/folders/1zTa16aMPXKO_909JoaJNykxasKKrB-g_" TargetMode="External"/><Relationship Id="rId2083" Type="http://schemas.openxmlformats.org/officeDocument/2006/relationships/hyperlink" Target="https://drive.google.com/file/d/1P0vmH1-Uy77k2_p52CG7pBqHtBrO9jCu/view?usp=drivesdk" TargetMode="External"/><Relationship Id="rId2084" Type="http://schemas.openxmlformats.org/officeDocument/2006/relationships/hyperlink" Target="https://drive.google.com/file/d/1B20MQgGn-cPn2THastWir1P0cAKScfDa/view?usp=drivesdk" TargetMode="External"/><Relationship Id="rId2085" Type="http://schemas.openxmlformats.org/officeDocument/2006/relationships/hyperlink" Target="https://drive.google.com/drive/folders/1fMPnA_QtDe1tNPaGKTYKV7yLQozMlali" TargetMode="External"/><Relationship Id="rId2086" Type="http://schemas.openxmlformats.org/officeDocument/2006/relationships/hyperlink" Target="https://drive.google.com/drive/folders/1Sq4Dkjzs7hnt8xqAfnJWzT4R_6KIGqHq" TargetMode="External"/><Relationship Id="rId2087" Type="http://schemas.openxmlformats.org/officeDocument/2006/relationships/hyperlink" Target="https://drive.google.com/file/d/1sIsQ1CoQPbzdp491iTl62HNYLtMhCGJB/view?usp=drivesdk" TargetMode="External"/><Relationship Id="rId2088" Type="http://schemas.openxmlformats.org/officeDocument/2006/relationships/hyperlink" Target="https://drive.google.com/file/d/1Wg6khJSjpO1Ai8yMUppAT8MAv8HSbC3Q/view?usp=drivesdk" TargetMode="External"/><Relationship Id="rId2089" Type="http://schemas.openxmlformats.org/officeDocument/2006/relationships/hyperlink" Target="https://drive.google.com/drive/folders/1VYSZTGNQRt4Fh3TZRVwBu6D_1cBf77QU" TargetMode="External"/><Relationship Id="rId2070" Type="http://schemas.openxmlformats.org/officeDocument/2006/relationships/hyperlink" Target="https://drive.google.com/drive/folders/1UV83iFigHMduhUES05H3OFvHRMnOtXPd" TargetMode="External"/><Relationship Id="rId2071" Type="http://schemas.openxmlformats.org/officeDocument/2006/relationships/hyperlink" Target="https://drive.google.com/file/d/127V7MXE6LbArPKSbAHQ6PZjpnFkBgPoF/view?usp=drivesdk" TargetMode="External"/><Relationship Id="rId2072" Type="http://schemas.openxmlformats.org/officeDocument/2006/relationships/hyperlink" Target="https://drive.google.com/file/d/1CMIyZVzudvWtMeb1QSaOg-N9EGee5VMv/view?usp=drivesdk" TargetMode="External"/><Relationship Id="rId2073" Type="http://schemas.openxmlformats.org/officeDocument/2006/relationships/hyperlink" Target="https://drive.google.com/drive/folders/10lRazcmKhA5jMRTp3nHm2zK8zJHg42PQ" TargetMode="External"/><Relationship Id="rId2074" Type="http://schemas.openxmlformats.org/officeDocument/2006/relationships/hyperlink" Target="https://drive.google.com/drive/folders/1oyS61w6f6AMtBUYySkMYG0jYvoUh3tcv" TargetMode="External"/><Relationship Id="rId2075" Type="http://schemas.openxmlformats.org/officeDocument/2006/relationships/hyperlink" Target="https://drive.google.com/file/d/1qIQMauandCgn9CUljcKwNGJ_s_2UML0G/view?usp=drive_link" TargetMode="External"/><Relationship Id="rId2076" Type="http://schemas.openxmlformats.org/officeDocument/2006/relationships/hyperlink" Target="https://drive.google.com/file/d/1pLEZo-29lUuQm2MoMIUzFMub_0ITyz8C/view?usp=drive_link" TargetMode="External"/><Relationship Id="rId2077" Type="http://schemas.openxmlformats.org/officeDocument/2006/relationships/hyperlink" Target="https://drive.google.com/drive/folders/1yr9rI_pAOHy_xZ1LWHBhASK5AlzMcND2?usp=drive_link" TargetMode="External"/><Relationship Id="rId2078" Type="http://schemas.openxmlformats.org/officeDocument/2006/relationships/hyperlink" Target="https://drive.google.com/drive/folders/1-giq3BWjWoLuHuur9wLtswgl_rTQjHnX?usp=drive_link" TargetMode="External"/><Relationship Id="rId2079" Type="http://schemas.openxmlformats.org/officeDocument/2006/relationships/hyperlink" Target="https://drive.google.com/file/d/1cPbwGKk8eEcajFEsiRMbNCwul_wGekKC/view?usp=drivesdk" TargetMode="External"/><Relationship Id="rId1610" Type="http://schemas.openxmlformats.org/officeDocument/2006/relationships/hyperlink" Target="https://drive.google.com/drive/folders/1Pu_gTvNgnbbxvPQe7noWvFD4O6dmbXc2" TargetMode="External"/><Relationship Id="rId1611" Type="http://schemas.openxmlformats.org/officeDocument/2006/relationships/hyperlink" Target="https://drive.google.com/file/d/1Wri9VJQOfPCAcRwh9aU2vOTXm6VWRnZg/view?usp=drivesdk" TargetMode="External"/><Relationship Id="rId1612" Type="http://schemas.openxmlformats.org/officeDocument/2006/relationships/hyperlink" Target="https://drive.google.com/file/d/1-wLfF353ifVzcRnmG-f3yuu-KXo4r4s1/view?usp=drivesdk" TargetMode="External"/><Relationship Id="rId1613" Type="http://schemas.openxmlformats.org/officeDocument/2006/relationships/hyperlink" Target="https://drive.google.com/drive/folders/1CmlJG5N030Fr-n-a0Khk44ixFVsahmdJ" TargetMode="External"/><Relationship Id="rId1614" Type="http://schemas.openxmlformats.org/officeDocument/2006/relationships/hyperlink" Target="https://drive.google.com/drive/folders/14a2fZwaTWJWzUV7CNJUGMkPd4EsbaIQX" TargetMode="External"/><Relationship Id="rId1615" Type="http://schemas.openxmlformats.org/officeDocument/2006/relationships/hyperlink" Target="https://drive.google.com/file/d/1vbKeYV9S3IN_M3rYWhMKC41_sJTQfw1u/view?usp=drivesdk" TargetMode="External"/><Relationship Id="rId1616" Type="http://schemas.openxmlformats.org/officeDocument/2006/relationships/hyperlink" Target="https://drive.google.com/file/d/1IGVSbYsus9k5a0eIKG1uJbN8qabDknO3/view?usp=drivesdk" TargetMode="External"/><Relationship Id="rId907" Type="http://schemas.openxmlformats.org/officeDocument/2006/relationships/hyperlink" Target="https://drive.google.com/file/d/1YRMmIvLG5HQ2fWpCOrQUKNWGwgjHB6in/view?usp=drivesdk" TargetMode="External"/><Relationship Id="rId1617" Type="http://schemas.openxmlformats.org/officeDocument/2006/relationships/hyperlink" Target="https://drive.google.com/drive/folders/1AC8MZs1aPnQf3PM9NBKpwwg6UNJqWV2w" TargetMode="External"/><Relationship Id="rId906" Type="http://schemas.openxmlformats.org/officeDocument/2006/relationships/hyperlink" Target="https://drive.google.com/file/d/1Mdw3P6APNiH02hVvDvDhgiT3ZuiROJiB/view?usp=drivesdk" TargetMode="External"/><Relationship Id="rId1618" Type="http://schemas.openxmlformats.org/officeDocument/2006/relationships/hyperlink" Target="https://drive.google.com/drive/folders/1ik9kSY3V4C4I5UYGd3dU5vbz_AwOz4bi" TargetMode="External"/><Relationship Id="rId905" Type="http://schemas.openxmlformats.org/officeDocument/2006/relationships/hyperlink" Target="https://drive.google.com/drive/folders/1W87SEJql9RM4mnliXY_lV_3a04QOoVea" TargetMode="External"/><Relationship Id="rId1619" Type="http://schemas.openxmlformats.org/officeDocument/2006/relationships/hyperlink" Target="https://drive.google.com/file/d/1ZAoiejtT2mEopeUxHv1Z-AdNMdcV-gR8/view?usp=drivesdk" TargetMode="External"/><Relationship Id="rId904" Type="http://schemas.openxmlformats.org/officeDocument/2006/relationships/hyperlink" Target="https://drive.google.com/drive/folders/15ntjhNS0v_1iIsOpNAgGSTW6VY1OqNkr" TargetMode="External"/><Relationship Id="rId909" Type="http://schemas.openxmlformats.org/officeDocument/2006/relationships/hyperlink" Target="https://drive.google.com/drive/folders/1_ZQdusZtM8S3sm_8VQ4XdAcL93jzTJ3_" TargetMode="External"/><Relationship Id="rId908" Type="http://schemas.openxmlformats.org/officeDocument/2006/relationships/hyperlink" Target="https://drive.google.com/drive/folders/1l1yhjYz7usujhn1kA6xEjpj0aenM8WOE" TargetMode="External"/><Relationship Id="rId903" Type="http://schemas.openxmlformats.org/officeDocument/2006/relationships/hyperlink" Target="https://drive.google.com/file/d/10m-hQyvGM4PCTEoRngyspQD31_QM6G5j/view?usp=drivesdk" TargetMode="External"/><Relationship Id="rId902" Type="http://schemas.openxmlformats.org/officeDocument/2006/relationships/hyperlink" Target="https://drive.google.com/file/d/1SE9gqmzsytwtJUwLCrcLqY6i74thXGGH/view?usp=drivesdk" TargetMode="External"/><Relationship Id="rId901" Type="http://schemas.openxmlformats.org/officeDocument/2006/relationships/hyperlink" Target="https://drive.google.com/drive/folders/1U-smSf_uT7s85AUDJs__agtVlWEsa8sm" TargetMode="External"/><Relationship Id="rId900" Type="http://schemas.openxmlformats.org/officeDocument/2006/relationships/hyperlink" Target="https://drive.google.com/drive/folders/1oyIQ0O8OunuGViHAAGkWv-w-2u4FvSyl" TargetMode="External"/><Relationship Id="rId1600" Type="http://schemas.openxmlformats.org/officeDocument/2006/relationships/hyperlink" Target="https://drive.google.com/file/d/15dgMBI-dj3J4H2OE6-Wmp5ejvzfYvlA7/view?usp=drivesdk" TargetMode="External"/><Relationship Id="rId1601" Type="http://schemas.openxmlformats.org/officeDocument/2006/relationships/hyperlink" Target="https://drive.google.com/drive/folders/1W2WG1jrZWIqgGtGVLAgb_PUFivbFmFSq" TargetMode="External"/><Relationship Id="rId1602" Type="http://schemas.openxmlformats.org/officeDocument/2006/relationships/hyperlink" Target="https://drive.google.com/drive/folders/17JRQb71xRzKvysFh2w3AnIOo7GK3EZbi" TargetMode="External"/><Relationship Id="rId1603" Type="http://schemas.openxmlformats.org/officeDocument/2006/relationships/hyperlink" Target="https://drive.google.com/file/d/1fwHqyQUnvvXfwOB9dBKN4IxbkTXTUmi9/view?usp=drivesdk" TargetMode="External"/><Relationship Id="rId1604" Type="http://schemas.openxmlformats.org/officeDocument/2006/relationships/hyperlink" Target="https://drive.google.com/file/d/1SHA5eI8353omz26BqMwypwg38eorREY0/view?usp=drivesdk" TargetMode="External"/><Relationship Id="rId1605" Type="http://schemas.openxmlformats.org/officeDocument/2006/relationships/hyperlink" Target="https://drive.google.com/drive/folders/10qMwdC2q33jYu5jYoKjT2GuVneyEGTxr" TargetMode="External"/><Relationship Id="rId1606" Type="http://schemas.openxmlformats.org/officeDocument/2006/relationships/hyperlink" Target="https://drive.google.com/drive/folders/129cs03wy2UpjV0qp7zGus0o_OZLrJJ_b" TargetMode="External"/><Relationship Id="rId1607" Type="http://schemas.openxmlformats.org/officeDocument/2006/relationships/hyperlink" Target="https://drive.google.com/file/d/1CA_7UmRD9xmpSvpGiX4YWP5t0u-ZD0Jl/view?usp=drivesdk" TargetMode="External"/><Relationship Id="rId1608" Type="http://schemas.openxmlformats.org/officeDocument/2006/relationships/hyperlink" Target="https://drive.google.com/file/d/1WoKsxi5Z0KduELnhGOhL4UY-RQeAiTK7/view?usp=drivesdk" TargetMode="External"/><Relationship Id="rId1609" Type="http://schemas.openxmlformats.org/officeDocument/2006/relationships/hyperlink" Target="https://drive.google.com/drive/folders/1ZGoXFOv5S9uB2aD1vJGt3D-hYTn-iq2W" TargetMode="External"/><Relationship Id="rId1631" Type="http://schemas.openxmlformats.org/officeDocument/2006/relationships/hyperlink" Target="https://drive.google.com/file/d/18gve-KQBCTIAYn7xwGtTZnK7jDW-EQqw/view?usp=drivesdk" TargetMode="External"/><Relationship Id="rId1632" Type="http://schemas.openxmlformats.org/officeDocument/2006/relationships/hyperlink" Target="https://drive.google.com/file/d/1We8i-FdWn-eZgU1Rmdnm7MQAnJsTU8iv/view?usp=drivesdk" TargetMode="External"/><Relationship Id="rId1633" Type="http://schemas.openxmlformats.org/officeDocument/2006/relationships/hyperlink" Target="https://drive.google.com/drive/folders/1dsCCkmt0Ei1uvkz-BI6kpTePMyDkRxaI" TargetMode="External"/><Relationship Id="rId1634" Type="http://schemas.openxmlformats.org/officeDocument/2006/relationships/hyperlink" Target="https://drive.google.com/drive/folders/1Ecdbhq_ABRZxbyQU1qkZc3b0KfGSsBDs" TargetMode="External"/><Relationship Id="rId1635" Type="http://schemas.openxmlformats.org/officeDocument/2006/relationships/hyperlink" Target="https://drive.google.com/file/d/1Y3Xs0imYUgnZIxkHmQZ9nRG2ESDE1uhA/view?usp=drivesdk" TargetMode="External"/><Relationship Id="rId1636" Type="http://schemas.openxmlformats.org/officeDocument/2006/relationships/hyperlink" Target="https://drive.google.com/file/d/1m4R-rxQfmmcraxw4bZQ58F5ocILTiae4/view?usp=drivesdk" TargetMode="External"/><Relationship Id="rId1637" Type="http://schemas.openxmlformats.org/officeDocument/2006/relationships/hyperlink" Target="https://drive.google.com/drive/folders/1JsiT9m7QeUEi8oKULEeQbvokX_paOnOf" TargetMode="External"/><Relationship Id="rId1638" Type="http://schemas.openxmlformats.org/officeDocument/2006/relationships/hyperlink" Target="https://drive.google.com/drive/folders/18oiwx0ytL5r39y7-0wx30SFkHxd5O1C5" TargetMode="External"/><Relationship Id="rId929" Type="http://schemas.openxmlformats.org/officeDocument/2006/relationships/hyperlink" Target="https://drive.google.com/drive/folders/1cM3lnxXAvrLGtVJ0EJFbrCWUk0SbpYFP" TargetMode="External"/><Relationship Id="rId1639" Type="http://schemas.openxmlformats.org/officeDocument/2006/relationships/hyperlink" Target="https://drive.google.com/file/d/1_15YV3p23NRE2Bs6YG26Vlv37xP4EM3b/view?usp=drivesdk" TargetMode="External"/><Relationship Id="rId928" Type="http://schemas.openxmlformats.org/officeDocument/2006/relationships/hyperlink" Target="https://drive.google.com/drive/folders/1mqbYv3D5dhhaXbqdc0CvY2xO4phnSpv4" TargetMode="External"/><Relationship Id="rId927" Type="http://schemas.openxmlformats.org/officeDocument/2006/relationships/hyperlink" Target="https://drive.google.com/file/d/1Wsr5AqvHS-950M9ECn2qun8R1lACc-pX/view?usp=drivesdk" TargetMode="External"/><Relationship Id="rId926" Type="http://schemas.openxmlformats.org/officeDocument/2006/relationships/hyperlink" Target="https://drive.google.com/file/d/1D-OTr0r2hngSkFDfqq5MyB05HU46Q3Kw/view?usp=drivesdk" TargetMode="External"/><Relationship Id="rId921" Type="http://schemas.openxmlformats.org/officeDocument/2006/relationships/hyperlink" Target="https://drive.google.com/drive/folders/139uIvs4WUrMFJu2VpqCflgU3e_BVrvmN" TargetMode="External"/><Relationship Id="rId920" Type="http://schemas.openxmlformats.org/officeDocument/2006/relationships/hyperlink" Target="https://drive.google.com/drive/folders/18U_mtefctHOCbptpRRvKU-2sq8OBj3TZ" TargetMode="External"/><Relationship Id="rId925" Type="http://schemas.openxmlformats.org/officeDocument/2006/relationships/hyperlink" Target="https://drive.google.com/drive/folders/1k91diTOIDFJRfyIj0k22EG4nzJWW38wF" TargetMode="External"/><Relationship Id="rId924" Type="http://schemas.openxmlformats.org/officeDocument/2006/relationships/hyperlink" Target="https://drive.google.com/drive/folders/1WBE-n7jhoNGPHY6jbWOk3PWgmCSligzX" TargetMode="External"/><Relationship Id="rId923" Type="http://schemas.openxmlformats.org/officeDocument/2006/relationships/hyperlink" Target="https://drive.google.com/file/d/1jumlrN9dYj9Twveyu-kNnXQeB4iF2Btv/view?usp=drivesdk" TargetMode="External"/><Relationship Id="rId922" Type="http://schemas.openxmlformats.org/officeDocument/2006/relationships/hyperlink" Target="https://drive.google.com/file/d/1vcGdJuJXMOo9vXZ8hMpdeNZkMeED-y6c/view?usp=drivesdk" TargetMode="External"/><Relationship Id="rId1630" Type="http://schemas.openxmlformats.org/officeDocument/2006/relationships/hyperlink" Target="https://drive.google.com/drive/folders/1jr1tu3-rrRuniklROaQKT3rnAiCXNHto" TargetMode="External"/><Relationship Id="rId1620" Type="http://schemas.openxmlformats.org/officeDocument/2006/relationships/hyperlink" Target="https://drive.google.com/file/d/15HJXJlQ5GOar1ifStDpVXQdUr3uzO3U3/view?usp=drivesdk" TargetMode="External"/><Relationship Id="rId1621" Type="http://schemas.openxmlformats.org/officeDocument/2006/relationships/hyperlink" Target="https://drive.google.com/drive/folders/1JqZsfGDwf-exruE1v4b42m2Ei2DGx8aC" TargetMode="External"/><Relationship Id="rId1622" Type="http://schemas.openxmlformats.org/officeDocument/2006/relationships/hyperlink" Target="https://drive.google.com/drive/folders/1hbQJ4rfLCDH1o3eKStRVyw_WekpD1PB0" TargetMode="External"/><Relationship Id="rId1623" Type="http://schemas.openxmlformats.org/officeDocument/2006/relationships/hyperlink" Target="https://drive.google.com/file/d/1E3aY3ycq88rYH58ISw7uzCGQ7Ii_LnXD/view?usp=drivesdk" TargetMode="External"/><Relationship Id="rId1624" Type="http://schemas.openxmlformats.org/officeDocument/2006/relationships/hyperlink" Target="https://drive.google.com/file/d/1_he5npu7Q0DFcyB-LTMHWXck0pjCfnl7/view?usp=drivesdk" TargetMode="External"/><Relationship Id="rId1625" Type="http://schemas.openxmlformats.org/officeDocument/2006/relationships/hyperlink" Target="https://drive.google.com/drive/folders/1rcQ3aIvz4Yb-frzvVhWasfnsXqo3hnOd" TargetMode="External"/><Relationship Id="rId1626" Type="http://schemas.openxmlformats.org/officeDocument/2006/relationships/hyperlink" Target="https://drive.google.com/drive/folders/1lR_2IFcjqOAjEriviXz2hWXgJvsUbVc1" TargetMode="External"/><Relationship Id="rId1627" Type="http://schemas.openxmlformats.org/officeDocument/2006/relationships/hyperlink" Target="https://drive.google.com/file/d/1uPUuKbXgLSJIwSaoBWKpShTz3emzz23s/view?usp=drivesdk" TargetMode="External"/><Relationship Id="rId918" Type="http://schemas.openxmlformats.org/officeDocument/2006/relationships/hyperlink" Target="https://drive.google.com/file/d/1X5EBk2ywqyReC-nS2bYVDN7Abljnznqw/view?usp=drivesdk" TargetMode="External"/><Relationship Id="rId1628" Type="http://schemas.openxmlformats.org/officeDocument/2006/relationships/hyperlink" Target="https://drive.google.com/file/d/1pjrRxcUU2MSi7oK2VNoogf3kaPo7v2LI/view?usp=drivesdk" TargetMode="External"/><Relationship Id="rId917" Type="http://schemas.openxmlformats.org/officeDocument/2006/relationships/hyperlink" Target="https://drive.google.com/drive/folders/1lKE-pIh31lUPkvic9CabnGMjFMcz8NDA" TargetMode="External"/><Relationship Id="rId1629" Type="http://schemas.openxmlformats.org/officeDocument/2006/relationships/hyperlink" Target="https://drive.google.com/drive/folders/1eXyw9sNvgtEnsSawmC-rPiq9JdnDCCVv" TargetMode="External"/><Relationship Id="rId916" Type="http://schemas.openxmlformats.org/officeDocument/2006/relationships/hyperlink" Target="https://drive.google.com/drive/folders/1uOKsqvPHOj-wcnMurfTJy8GJbbBxH-3i" TargetMode="External"/><Relationship Id="rId915" Type="http://schemas.openxmlformats.org/officeDocument/2006/relationships/hyperlink" Target="https://drive.google.com/file/d/1B7mmVywHJZKK7FcyxpuelfuUQUBrS17K/view?usp=drivesdk" TargetMode="External"/><Relationship Id="rId919" Type="http://schemas.openxmlformats.org/officeDocument/2006/relationships/hyperlink" Target="https://drive.google.com/file/d/1ORg48nBi7YMyWY7V0y5CAabfW3qDVOhs/view?usp=drivesdk" TargetMode="External"/><Relationship Id="rId910" Type="http://schemas.openxmlformats.org/officeDocument/2006/relationships/hyperlink" Target="https://drive.google.com/file/d/1eTmP_ciaciACrlDz3SA7-bOJZTjQWAJJ/view?usp=drivesdk" TargetMode="External"/><Relationship Id="rId914" Type="http://schemas.openxmlformats.org/officeDocument/2006/relationships/hyperlink" Target="https://drive.google.com/file/d/1Ixk7YPl9xhphDHijccw0qcPoRG-ThOEA/view?usp=drivesdk" TargetMode="External"/><Relationship Id="rId913" Type="http://schemas.openxmlformats.org/officeDocument/2006/relationships/hyperlink" Target="https://drive.google.com/drive/folders/14a6waLOtOLUs1NH_SgM7Xaf4Z_tjzcNr" TargetMode="External"/><Relationship Id="rId912" Type="http://schemas.openxmlformats.org/officeDocument/2006/relationships/hyperlink" Target="https://drive.google.com/drive/folders/1bqhojCiw8HZ0UTjKKd5iGeObx-WKIyNR" TargetMode="External"/><Relationship Id="rId911" Type="http://schemas.openxmlformats.org/officeDocument/2006/relationships/hyperlink" Target="https://drive.google.com/file/d/1j1TYo55lg7UeiTUBnXl4ozdG-RTnR0yU/view?usp=drivesdk" TargetMode="External"/><Relationship Id="rId1213" Type="http://schemas.openxmlformats.org/officeDocument/2006/relationships/hyperlink" Target="https://drive.google.com/file/d/13RlyJ4KAh1-mPE-qwNzCwsNLSup7s3Rj/view?usp=drive_link" TargetMode="External"/><Relationship Id="rId1697" Type="http://schemas.openxmlformats.org/officeDocument/2006/relationships/hyperlink" Target="https://drive.google.com/drive/folders/1nnTl5X3akjmmmLtFLwfv2tKUHrn1ARLi" TargetMode="External"/><Relationship Id="rId2544" Type="http://schemas.openxmlformats.org/officeDocument/2006/relationships/hyperlink" Target="https://drive.google.com/file/d/1DlBVet0z527L8nBvEgbLQ5EmVIvTjyX3/view?usp=drivesdk" TargetMode="External"/><Relationship Id="rId1214" Type="http://schemas.openxmlformats.org/officeDocument/2006/relationships/hyperlink" Target="https://drive.google.com/drive/folders/1iEYoqTtTHbL53E7l_eoWpebeVY9w_5bC" TargetMode="External"/><Relationship Id="rId1698" Type="http://schemas.openxmlformats.org/officeDocument/2006/relationships/hyperlink" Target="https://drive.google.com/drive/folders/1qnWNZ1OZAk0LwkIynEdSZM4HYILcKCQG" TargetMode="External"/><Relationship Id="rId2545" Type="http://schemas.openxmlformats.org/officeDocument/2006/relationships/hyperlink" Target="https://drive.google.com/drive/folders/1M6YtL96OT05MLZJJkqiYUDy1HYNGaqax" TargetMode="External"/><Relationship Id="rId1215" Type="http://schemas.openxmlformats.org/officeDocument/2006/relationships/hyperlink" Target="https://drive.google.com/drive/folders/1VMelAqMrf_zXbV08vf-XYsResUSi_spz" TargetMode="External"/><Relationship Id="rId1699" Type="http://schemas.openxmlformats.org/officeDocument/2006/relationships/hyperlink" Target="https://drive.google.com/file/d/1TrY2lNBe1dUwLxfkmZQ4Sf8LG1uquTo5/view?usp=drivesdk" TargetMode="External"/><Relationship Id="rId2546" Type="http://schemas.openxmlformats.org/officeDocument/2006/relationships/hyperlink" Target="https://drive.google.com/drive/folders/1ZEfkMfKElnfNdMUGLJcRj1oJfrFhu1P4" TargetMode="External"/><Relationship Id="rId1216" Type="http://schemas.openxmlformats.org/officeDocument/2006/relationships/hyperlink" Target="https://drive.google.com/file/d/1u36q6yvNoXGJguWcMCdHSfOE5uoTPyVu/view?usp=drive_link" TargetMode="External"/><Relationship Id="rId2547" Type="http://schemas.openxmlformats.org/officeDocument/2006/relationships/hyperlink" Target="https://drive.google.com/file/d/1irRkArei_sv6M1rGbYmZYrJDI06QCLyp/view?usp=drive_link" TargetMode="External"/><Relationship Id="rId1217" Type="http://schemas.openxmlformats.org/officeDocument/2006/relationships/hyperlink" Target="https://drive.google.com/file/d/1nA8Qmer8l1SB_EN6S-FKeCiWUxykv_HO/view?usp=drive_link" TargetMode="External"/><Relationship Id="rId2548" Type="http://schemas.openxmlformats.org/officeDocument/2006/relationships/hyperlink" Target="https://drive.google.com/file/d/1A81_k8drL5Z3NL3r7APYPyJSBscB5RY-/view?usp=drive_link" TargetMode="External"/><Relationship Id="rId1218" Type="http://schemas.openxmlformats.org/officeDocument/2006/relationships/hyperlink" Target="https://drive.google.com/drive/folders/1beseCG-sA79D9gUeyvyI3MQu-DDJadxG" TargetMode="External"/><Relationship Id="rId2549" Type="http://schemas.openxmlformats.org/officeDocument/2006/relationships/hyperlink" Target="https://drive.google.com/drive/folders/1e90iDutEyu7dXew0WQnJr3wjzN0K2gz-?usp=drive_link" TargetMode="External"/><Relationship Id="rId1219" Type="http://schemas.openxmlformats.org/officeDocument/2006/relationships/hyperlink" Target="https://drive.google.com/drive/folders/1fQChP7q_7T8q972_6GfrQq1XMb8xxlMZ" TargetMode="External"/><Relationship Id="rId866" Type="http://schemas.openxmlformats.org/officeDocument/2006/relationships/hyperlink" Target="https://drive.google.com/file/d/1o0aWjIZMyNnPabpAznWMepOI3QWnsGgJ/view?usp=drive_link" TargetMode="External"/><Relationship Id="rId865" Type="http://schemas.openxmlformats.org/officeDocument/2006/relationships/hyperlink" Target="https://drive.google.com/drive/folders/11WdFVU2scJ03YOccG78cQk_byQwEj4n1" TargetMode="External"/><Relationship Id="rId864" Type="http://schemas.openxmlformats.org/officeDocument/2006/relationships/hyperlink" Target="https://drive.google.com/drive/folders/1eEZ8_7wXzkkz7X5CxT0wzU5pYd67P4kf" TargetMode="External"/><Relationship Id="rId863" Type="http://schemas.openxmlformats.org/officeDocument/2006/relationships/hyperlink" Target="https://drive.google.com/file/d/1k1v7yJleVTYwO7fBAk_WwVQWcArWBMe7/view?usp=drivesdk" TargetMode="External"/><Relationship Id="rId869" Type="http://schemas.openxmlformats.org/officeDocument/2006/relationships/hyperlink" Target="https://drive.google.com/drive/folders/1K7PYulQW6znNNemWdV5BiccKxZohOp-2?usp=drive_link" TargetMode="External"/><Relationship Id="rId868" Type="http://schemas.openxmlformats.org/officeDocument/2006/relationships/hyperlink" Target="https://drive.google.com/drive/folders/1nZ1UFM7SmvSk6l1BZuBO8EpmV_ySm_DO?usp=drive_link" TargetMode="External"/><Relationship Id="rId867" Type="http://schemas.openxmlformats.org/officeDocument/2006/relationships/hyperlink" Target="https://drive.google.com/file/d/1XircM7Sq91bGcoJCyJsgn5h-SqwyWRA0/view?usp=drive_link" TargetMode="External"/><Relationship Id="rId1690" Type="http://schemas.openxmlformats.org/officeDocument/2006/relationships/hyperlink" Target="https://drive.google.com/drive/folders/1OTQt8P6q7l9OSyUGX65CACcMrvCTHMnG" TargetMode="External"/><Relationship Id="rId1691" Type="http://schemas.openxmlformats.org/officeDocument/2006/relationships/hyperlink" Target="https://drive.google.com/file/d/18XA8SdNFcin6WGiqZVO7z4Er2A3u-stt/view?usp=drivesdk" TargetMode="External"/><Relationship Id="rId1692" Type="http://schemas.openxmlformats.org/officeDocument/2006/relationships/hyperlink" Target="https://drive.google.com/file/d/1L0_5ge2PBLGmAyBAtBLXkc8WfvQBkbMC/view?usp=drivesdk" TargetMode="External"/><Relationship Id="rId862" Type="http://schemas.openxmlformats.org/officeDocument/2006/relationships/hyperlink" Target="https://drive.google.com/file/d/1kh41FJVT90LXZbOE0jUqFMtYXjUdT9aT/view?usp=drivesdk" TargetMode="External"/><Relationship Id="rId1693" Type="http://schemas.openxmlformats.org/officeDocument/2006/relationships/hyperlink" Target="https://drive.google.com/drive/folders/1HBp6giQAfnSo6z1qjbuUHZwlNzXcFspL" TargetMode="External"/><Relationship Id="rId2540" Type="http://schemas.openxmlformats.org/officeDocument/2006/relationships/hyperlink" Target="https://drive.google.com/file/d/1bRDelQKR5MMdFKZQAxb5dmh5rF0O7_KB/view?usp=drivesdk" TargetMode="External"/><Relationship Id="rId861" Type="http://schemas.openxmlformats.org/officeDocument/2006/relationships/hyperlink" Target="https://drive.google.com/drive/folders/1IS1DU4G2QgFIjlB-He4JAEz4n2lHTxPS" TargetMode="External"/><Relationship Id="rId1210" Type="http://schemas.openxmlformats.org/officeDocument/2006/relationships/hyperlink" Target="https://drive.google.com/drive/folders/1tr-X9PEr2fToh8X5KFHPzPu_93SKMYZf" TargetMode="External"/><Relationship Id="rId1694" Type="http://schemas.openxmlformats.org/officeDocument/2006/relationships/hyperlink" Target="https://drive.google.com/drive/folders/1559lxDJk2HtYAas3gLsKMa6tVfR3Uppo" TargetMode="External"/><Relationship Id="rId2541" Type="http://schemas.openxmlformats.org/officeDocument/2006/relationships/hyperlink" Target="https://drive.google.com/drive/folders/1OX4vT5hLp2Fho_7pS48MpnXEwPMMtd76" TargetMode="External"/><Relationship Id="rId860" Type="http://schemas.openxmlformats.org/officeDocument/2006/relationships/hyperlink" Target="https://drive.google.com/drive/folders/1YOXgYW_B1zv4mSAGt1F97Fk6kqyrgiSb" TargetMode="External"/><Relationship Id="rId1211" Type="http://schemas.openxmlformats.org/officeDocument/2006/relationships/hyperlink" Target="https://drive.google.com/drive/folders/17PWuMwWg8jA_csIGkdq4WjR8HEmauBq7" TargetMode="External"/><Relationship Id="rId1695" Type="http://schemas.openxmlformats.org/officeDocument/2006/relationships/hyperlink" Target="https://drive.google.com/file/d/1wtAe-555QKZuVD6X7Mn-7G22q0emfBpq/view?usp=drivesdk" TargetMode="External"/><Relationship Id="rId2542" Type="http://schemas.openxmlformats.org/officeDocument/2006/relationships/hyperlink" Target="https://drive.google.com/drive/folders/14njEm1QAuP8s5j9LhPaoNDDriQJUe8Y2" TargetMode="External"/><Relationship Id="rId1212" Type="http://schemas.openxmlformats.org/officeDocument/2006/relationships/hyperlink" Target="https://drive.google.com/file/d/1FN9jjiljmBCeQiIBxA91HVUHQdncX5r9/view?usp=drive_link" TargetMode="External"/><Relationship Id="rId1696" Type="http://schemas.openxmlformats.org/officeDocument/2006/relationships/hyperlink" Target="https://drive.google.com/file/d/1uNXHRpl3_CmgDksOhLRS_bomnWc16DZo/view?usp=drivesdk" TargetMode="External"/><Relationship Id="rId2543" Type="http://schemas.openxmlformats.org/officeDocument/2006/relationships/hyperlink" Target="https://drive.google.com/file/d/1XqoexzGxpE0MwU1_1N_lNkeKr7Ge-FFq/view?usp=drivesdk" TargetMode="External"/><Relationship Id="rId1202" Type="http://schemas.openxmlformats.org/officeDocument/2006/relationships/hyperlink" Target="https://drive.google.com/drive/folders/1Zjm1vgE2Oy-0ZjsYB1MGv8aNCG1aggr3" TargetMode="External"/><Relationship Id="rId1686" Type="http://schemas.openxmlformats.org/officeDocument/2006/relationships/hyperlink" Target="https://drive.google.com/drive/folders/1J79lTWcU524sKjpe5AS9soqZxP5r2NpR" TargetMode="External"/><Relationship Id="rId2533" Type="http://schemas.openxmlformats.org/officeDocument/2006/relationships/hyperlink" Target="https://drive.google.com/drive/folders/1Yn4hFqZBfF3asVSVoklSsODlriNyXXbx?usp=drive_link" TargetMode="External"/><Relationship Id="rId1203" Type="http://schemas.openxmlformats.org/officeDocument/2006/relationships/hyperlink" Target="https://drive.google.com/drive/folders/1OSnf97rlzV9g43-BvfiOMghdn6X3Wjcs" TargetMode="External"/><Relationship Id="rId1687" Type="http://schemas.openxmlformats.org/officeDocument/2006/relationships/hyperlink" Target="https://drive.google.com/file/d/1eTI3dy91r3YMfWhBuulzHu6QYN1_c8U7/view?usp=drivesdk" TargetMode="External"/><Relationship Id="rId2534" Type="http://schemas.openxmlformats.org/officeDocument/2006/relationships/hyperlink" Target="https://drive.google.com/drive/folders/17LjjPNRV6AQsDAyWMwWTGu4Pczjp6Ez8?usp=drive_link" TargetMode="External"/><Relationship Id="rId1204" Type="http://schemas.openxmlformats.org/officeDocument/2006/relationships/hyperlink" Target="https://drive.google.com/file/d/1mR2jB0t75BtWNFFIlKlbup3A7CfJKwud/view?usp=drive_link" TargetMode="External"/><Relationship Id="rId1688" Type="http://schemas.openxmlformats.org/officeDocument/2006/relationships/hyperlink" Target="https://drive.google.com/file/d/1UC4M44tYD1Ct0EOFOxLgeuYVIAGZepym/view?usp=drivesdk" TargetMode="External"/><Relationship Id="rId2535" Type="http://schemas.openxmlformats.org/officeDocument/2006/relationships/hyperlink" Target="https://drive.google.com/file/d/1DGjaSkxG4xvaypiNxnhkpBH11gQrlZ6L/view?usp=drivesdk" TargetMode="External"/><Relationship Id="rId1205" Type="http://schemas.openxmlformats.org/officeDocument/2006/relationships/hyperlink" Target="https://drive.google.com/file/d/1P-puZ7JtWqNxV9fTnOtLudggvkKF4-e_/view?usp=drive_link" TargetMode="External"/><Relationship Id="rId1689" Type="http://schemas.openxmlformats.org/officeDocument/2006/relationships/hyperlink" Target="https://drive.google.com/drive/folders/11_VuaG_9RI74hEJoiud5h6gWmuZbQF0Z" TargetMode="External"/><Relationship Id="rId2536" Type="http://schemas.openxmlformats.org/officeDocument/2006/relationships/hyperlink" Target="https://drive.google.com/file/d/1XJySYXSKRlXQLFlVfID6sw6DSA7t7SWc/view?usp=drivesdk" TargetMode="External"/><Relationship Id="rId1206" Type="http://schemas.openxmlformats.org/officeDocument/2006/relationships/hyperlink" Target="https://drive.google.com/drive/folders/1Te1TD10qNCsNTB_Rt2TJ0gWRG3YZMdIk" TargetMode="External"/><Relationship Id="rId2537" Type="http://schemas.openxmlformats.org/officeDocument/2006/relationships/hyperlink" Target="https://drive.google.com/drive/folders/1la4ryL8VnWTzDKbqALfc972MvX5200nt" TargetMode="External"/><Relationship Id="rId1207" Type="http://schemas.openxmlformats.org/officeDocument/2006/relationships/hyperlink" Target="https://drive.google.com/drive/folders/10p0AkzRc8LJHTJDJ5diQJ5yifwnyhBwE" TargetMode="External"/><Relationship Id="rId2538" Type="http://schemas.openxmlformats.org/officeDocument/2006/relationships/hyperlink" Target="https://drive.google.com/drive/folders/144G3xW1jL1WUvBie2uWE3q4SAfu9Z1hs" TargetMode="External"/><Relationship Id="rId1208" Type="http://schemas.openxmlformats.org/officeDocument/2006/relationships/hyperlink" Target="https://drive.google.com/file/d/10d3uEagiSVE-zz4ORL4zhE2HmF71v-tU/view?usp=drive_link" TargetMode="External"/><Relationship Id="rId2539" Type="http://schemas.openxmlformats.org/officeDocument/2006/relationships/hyperlink" Target="https://drive.google.com/file/d/1VclvsgoaR9Oog9dk5z567odurbqMnaLR/view?usp=drivesdk" TargetMode="External"/><Relationship Id="rId1209" Type="http://schemas.openxmlformats.org/officeDocument/2006/relationships/hyperlink" Target="https://drive.google.com/file/d/1f2ILswcbddzmUbLtzpx5hHb6QS29cOtJ/view?usp=drive_link" TargetMode="External"/><Relationship Id="rId855" Type="http://schemas.openxmlformats.org/officeDocument/2006/relationships/hyperlink" Target="https://drive.google.com/file/d/179UhnAWFsvBWXk2FM193C5iry_vB1KgJ/view?usp=drivesdk" TargetMode="External"/><Relationship Id="rId854" Type="http://schemas.openxmlformats.org/officeDocument/2006/relationships/hyperlink" Target="https://drive.google.com/file/d/120wNx3k75hudJu8NJISZF3oMNQixjMP6/view?usp=drivesdk" TargetMode="External"/><Relationship Id="rId853" Type="http://schemas.openxmlformats.org/officeDocument/2006/relationships/hyperlink" Target="https://drive.google.com/drive/folders/1h4fhyTDuF9GGBP49zGfcQMZy4lw1b7_0" TargetMode="External"/><Relationship Id="rId852" Type="http://schemas.openxmlformats.org/officeDocument/2006/relationships/hyperlink" Target="https://drive.google.com/drive/folders/1va38VypzRU1Mf36abEgyMkWj5N0X8q3C" TargetMode="External"/><Relationship Id="rId859" Type="http://schemas.openxmlformats.org/officeDocument/2006/relationships/hyperlink" Target="https://drive.google.com/file/d/1Pj4efLkX-jG8maHQxav-e0Ds8cmoIzEn/view?usp=drivesdk" TargetMode="External"/><Relationship Id="rId858" Type="http://schemas.openxmlformats.org/officeDocument/2006/relationships/hyperlink" Target="https://drive.google.com/file/d/1ztoDd-sj2gA99mnVb4ziyQOmGNawOkbR/view?usp=drivesdk" TargetMode="External"/><Relationship Id="rId857" Type="http://schemas.openxmlformats.org/officeDocument/2006/relationships/hyperlink" Target="https://drive.google.com/drive/folders/1nbgl3a4Z96vTdfrTQjlJOWt1zD0HDkJU" TargetMode="External"/><Relationship Id="rId856" Type="http://schemas.openxmlformats.org/officeDocument/2006/relationships/hyperlink" Target="https://drive.google.com/drive/folders/1bMqyi9hCc2ytkCisVSWvhFUo-5GlOnyP" TargetMode="External"/><Relationship Id="rId1680" Type="http://schemas.openxmlformats.org/officeDocument/2006/relationships/hyperlink" Target="https://drive.google.com/file/d/13nsj0RXkNceggsNBGNAZp5Kh_jiYc9vL/view?usp=drivesdk" TargetMode="External"/><Relationship Id="rId1681" Type="http://schemas.openxmlformats.org/officeDocument/2006/relationships/hyperlink" Target="https://drive.google.com/drive/folders/1w60DXbInZMDauQQVDBuINZyGb4Yx1Mol" TargetMode="External"/><Relationship Id="rId851" Type="http://schemas.openxmlformats.org/officeDocument/2006/relationships/hyperlink" Target="https://drive.google.com/file/d/1etTdokQouVB27CgN2C52bNXtazMZkZbU/view?usp=drivesdk" TargetMode="External"/><Relationship Id="rId1682" Type="http://schemas.openxmlformats.org/officeDocument/2006/relationships/hyperlink" Target="https://drive.google.com/drive/folders/1UPggMh8azi9JICGxvhQChVaJJlJVMjNV" TargetMode="External"/><Relationship Id="rId850" Type="http://schemas.openxmlformats.org/officeDocument/2006/relationships/hyperlink" Target="https://drive.google.com/file/d/1r5RnkhW2NQxoQxWJ5GvEpLQTssuExzJd/view?usp=drivesdk" TargetMode="External"/><Relationship Id="rId1683" Type="http://schemas.openxmlformats.org/officeDocument/2006/relationships/hyperlink" Target="https://drive.google.com/file/d/1JI36l_Z0sMMliYPD94bZjw2I5xEdlSPI/view?usp=drivesdk" TargetMode="External"/><Relationship Id="rId2530" Type="http://schemas.openxmlformats.org/officeDocument/2006/relationships/hyperlink" Target="https://drive.google.com/drive/folders/130VcMCcZQGSzIn1xmTqMpvxtVS_9Ldkh?usp=drive_link" TargetMode="External"/><Relationship Id="rId1200" Type="http://schemas.openxmlformats.org/officeDocument/2006/relationships/hyperlink" Target="https://drive.google.com/file/d/14XCoSwQs4_DLhhAslJvaZdOfhBe0dpxF/view?usp=drive_link" TargetMode="External"/><Relationship Id="rId1684" Type="http://schemas.openxmlformats.org/officeDocument/2006/relationships/hyperlink" Target="https://drive.google.com/file/d/107BcHvWt6fWqZOhyQ9daTzcQtS1zPQAF/view?usp=drivesdk" TargetMode="External"/><Relationship Id="rId2531" Type="http://schemas.openxmlformats.org/officeDocument/2006/relationships/hyperlink" Target="https://drive.google.com/file/d/1IBfD8oUg4agjRo7_En0vB4TclFZiMhKG/view?usp=drive_link" TargetMode="External"/><Relationship Id="rId1201" Type="http://schemas.openxmlformats.org/officeDocument/2006/relationships/hyperlink" Target="https://drive.google.com/file/d/1FLYoPIu5eBtIb5BsiTOMbfy-mJ34sVND/view?usp=drive_link" TargetMode="External"/><Relationship Id="rId1685" Type="http://schemas.openxmlformats.org/officeDocument/2006/relationships/hyperlink" Target="https://drive.google.com/drive/folders/1xj0v7uNh4gr5wBVBWfvMr9q7Btwbh9Qz" TargetMode="External"/><Relationship Id="rId2532" Type="http://schemas.openxmlformats.org/officeDocument/2006/relationships/hyperlink" Target="https://drive.google.com/file/d/1YX18Z2H3QVYb4Ia2U2pYCxTlc26OB5pR/view?usp=drive_link" TargetMode="External"/><Relationship Id="rId1235" Type="http://schemas.openxmlformats.org/officeDocument/2006/relationships/hyperlink" Target="https://drive.google.com/drive/folders/1Tl9Rj9dy8mypUxRZ16BjY4SZUTZw5gPh" TargetMode="External"/><Relationship Id="rId2566" Type="http://schemas.openxmlformats.org/officeDocument/2006/relationships/hyperlink" Target="https://drive.google.com/drive/folders/1tWJQgApxe9ZABOyLYMwRVqglRr3vZs5y" TargetMode="External"/><Relationship Id="rId1236" Type="http://schemas.openxmlformats.org/officeDocument/2006/relationships/hyperlink" Target="https://drive.google.com/file/d/1oNTI8sYlKl_StVkA2wlWeJSlVqO_v3k6/view?usp=drive_link" TargetMode="External"/><Relationship Id="rId2567" Type="http://schemas.openxmlformats.org/officeDocument/2006/relationships/hyperlink" Target="https://drive.google.com/file/d/1iigHF8-8rtQ5xq0eKV1rOOeIWMCf7Jt4/view?usp=drive_link" TargetMode="External"/><Relationship Id="rId1237" Type="http://schemas.openxmlformats.org/officeDocument/2006/relationships/hyperlink" Target="https://drive.google.com/file/d/1VQGq_oVS69q8vkwLh_35ggStGlLyLrpR/view?usp=drivesdk" TargetMode="External"/><Relationship Id="rId2568" Type="http://schemas.openxmlformats.org/officeDocument/2006/relationships/hyperlink" Target="https://drive.google.com/file/d/1Zu9NtiOBOtxN4e0ZZDl9o4IISHLDScU7/view?usp=drivesdk" TargetMode="External"/><Relationship Id="rId1238" Type="http://schemas.openxmlformats.org/officeDocument/2006/relationships/hyperlink" Target="https://drive.google.com/drive/folders/1zHJPYa8aEj02G_IYPOyYpwdj12vx4rLx" TargetMode="External"/><Relationship Id="rId2569" Type="http://schemas.openxmlformats.org/officeDocument/2006/relationships/hyperlink" Target="https://drive.google.com/drive/folders/1c4fb1FRjD-vLP9QFjAkDNCtNLvuJnUC-" TargetMode="External"/><Relationship Id="rId1239" Type="http://schemas.openxmlformats.org/officeDocument/2006/relationships/hyperlink" Target="https://drive.google.com/drive/folders/1ysKMBCj0WCftAt-BRASAqwJeIoitnCwD" TargetMode="External"/><Relationship Id="rId409" Type="http://schemas.openxmlformats.org/officeDocument/2006/relationships/hyperlink" Target="https://drive.google.com/file/d/1LAI7Ry2-6c0XOas17DtJzrvoloTdzaBQ/view?usp=drive_link" TargetMode="External"/><Relationship Id="rId404" Type="http://schemas.openxmlformats.org/officeDocument/2006/relationships/hyperlink" Target="https://drive.google.com/file/d/1_Ezy0hkrmDttHVBzzuaB_4m5_8ngJrAg/view?usp=drivesdk" TargetMode="External"/><Relationship Id="rId888" Type="http://schemas.openxmlformats.org/officeDocument/2006/relationships/hyperlink" Target="https://drive.google.com/drive/folders/11DoUzcZeo-jgD5q4NJ538yTsmPSob6CA" TargetMode="External"/><Relationship Id="rId403" Type="http://schemas.openxmlformats.org/officeDocument/2006/relationships/hyperlink" Target="https://drive.google.com/file/d/1-kez0QSGCcm3u0UrnDCYbR5rbmIcLSST/view?usp=drive_link" TargetMode="External"/><Relationship Id="rId887" Type="http://schemas.openxmlformats.org/officeDocument/2006/relationships/hyperlink" Target="https://drive.google.com/file/d/1JE8sTPeO6HUmaCATOvdv-43ee3nhl7J6/view?usp=drivesdk" TargetMode="External"/><Relationship Id="rId402" Type="http://schemas.openxmlformats.org/officeDocument/2006/relationships/hyperlink" Target="https://static.growthpalette.com/img/post/17389f13-ce57-487b-963c-6a8ba405579a/d40ede7d0dca6553bc06675f4f07ac38.jpg" TargetMode="External"/><Relationship Id="rId886" Type="http://schemas.openxmlformats.org/officeDocument/2006/relationships/hyperlink" Target="https://drive.google.com/file/d/1ktd-Yav2Nf1BaNLgoWQw7DZ9kELE2eQx/view?usp=drivesdk" TargetMode="External"/><Relationship Id="rId401" Type="http://schemas.openxmlformats.org/officeDocument/2006/relationships/hyperlink" Target="https://static.growthpalette.com/img/post/a6ab876b-bd91-4306-acde-8040fe0bc9a7/cd29d50b6eff9ffe88da2b434a6173fb.jpg" TargetMode="External"/><Relationship Id="rId885" Type="http://schemas.openxmlformats.org/officeDocument/2006/relationships/hyperlink" Target="https://drive.google.com/drive/folders/141NMkOiYgSsnV0TYgbbcqWeuagZOtekG" TargetMode="External"/><Relationship Id="rId408" Type="http://schemas.openxmlformats.org/officeDocument/2006/relationships/hyperlink" Target="https://static.growthpalette.com/front/assets/hl2/img/search-contact-lens/image/data/item/PC/thumb/HK0011-CHBU-5.jpg" TargetMode="External"/><Relationship Id="rId407" Type="http://schemas.openxmlformats.org/officeDocument/2006/relationships/hyperlink" Target="https://static.growthpalette.com/img/post/8fff1263-7907-4712-848a-0924fc8cb00e/fb8d532f2050e7689bb3a90c252774fa.jpg" TargetMode="External"/><Relationship Id="rId406" Type="http://schemas.openxmlformats.org/officeDocument/2006/relationships/hyperlink" Target="https://drive.google.com/drive/folders/1vN7VAygiNe-2BMX1zaYEaYJU9Ljb1FiD" TargetMode="External"/><Relationship Id="rId405" Type="http://schemas.openxmlformats.org/officeDocument/2006/relationships/hyperlink" Target="https://drive.google.com/drive/folders/1efA4vIuqGcpJ7k4ZuxbVmoOY-kR_m7tk" TargetMode="External"/><Relationship Id="rId889" Type="http://schemas.openxmlformats.org/officeDocument/2006/relationships/hyperlink" Target="https://drive.google.com/drive/folders/1WIiGvrf_K_3qBElVpgps6O-BD1ZHNc7N" TargetMode="External"/><Relationship Id="rId880" Type="http://schemas.openxmlformats.org/officeDocument/2006/relationships/hyperlink" Target="https://drive.google.com/drive/folders/1g2ev2A26kg32y26Sxti-G7sGDiVOg9L2" TargetMode="External"/><Relationship Id="rId2560" Type="http://schemas.openxmlformats.org/officeDocument/2006/relationships/hyperlink" Target="https://drive.google.com/file/d/1xHOet8nOGD8-8Aava02eMo-2kO1BwLed/view?usp=drivesdk" TargetMode="External"/><Relationship Id="rId1230" Type="http://schemas.openxmlformats.org/officeDocument/2006/relationships/hyperlink" Target="https://drive.google.com/drive/folders/1HvB_itvL7lSq6fMjzFzqY2rYX4JqtJMu" TargetMode="External"/><Relationship Id="rId2561" Type="http://schemas.openxmlformats.org/officeDocument/2006/relationships/hyperlink" Target="https://drive.google.com/drive/folders/1PNSisirt0LDKbbuD0Kbu-4rcoQ6MToaE" TargetMode="External"/><Relationship Id="rId400" Type="http://schemas.openxmlformats.org/officeDocument/2006/relationships/hyperlink" Target="https://drive.google.com/drive/folders/1yM_vkXc5RFoSkJdvLdS1WmWLML-o2Enk" TargetMode="External"/><Relationship Id="rId884" Type="http://schemas.openxmlformats.org/officeDocument/2006/relationships/hyperlink" Target="https://drive.google.com/drive/folders/1mSDgIbkg6n2j2JIhup2Wx8rnZZTDE-nf" TargetMode="External"/><Relationship Id="rId1231" Type="http://schemas.openxmlformats.org/officeDocument/2006/relationships/hyperlink" Target="https://drive.google.com/drive/folders/1TreX7RMilDwY8PIuL6bCAPX8V4utc0KU" TargetMode="External"/><Relationship Id="rId2562" Type="http://schemas.openxmlformats.org/officeDocument/2006/relationships/hyperlink" Target="https://drive.google.com/drive/folders/1k0CSxx0ja7rEX8lDyHwaHKjsMpSHQepE" TargetMode="External"/><Relationship Id="rId883" Type="http://schemas.openxmlformats.org/officeDocument/2006/relationships/hyperlink" Target="https://drive.google.com/file/d/1TVeEKYwBaHlNgGz0FHRwoMEbLf7273jT/view?usp=drivesdk" TargetMode="External"/><Relationship Id="rId1232" Type="http://schemas.openxmlformats.org/officeDocument/2006/relationships/hyperlink" Target="https://drive.google.com/file/d/19dQ9Nmajrf3_IDoXB7R9fakVcHP5eq8m/view?usp=drive_link" TargetMode="External"/><Relationship Id="rId2563" Type="http://schemas.openxmlformats.org/officeDocument/2006/relationships/hyperlink" Target="https://drive.google.com/file/d/1qwY_KwCAVtdkyP90_sZ0G1URkkTMN3rc/view?usp=drivesdk" TargetMode="External"/><Relationship Id="rId882" Type="http://schemas.openxmlformats.org/officeDocument/2006/relationships/hyperlink" Target="https://drive.google.com/file/d/1i4vvbqPedJ2JHInRmEQbfBplPbk9PH-D/view?usp=drivesdk" TargetMode="External"/><Relationship Id="rId1233" Type="http://schemas.openxmlformats.org/officeDocument/2006/relationships/hyperlink" Target="https://drive.google.com/file/d/12Y_11hKCMlqBXDSYbE0OpcEf9a8qjZld/view?usp=drivesdk" TargetMode="External"/><Relationship Id="rId2564" Type="http://schemas.openxmlformats.org/officeDocument/2006/relationships/hyperlink" Target="https://drive.google.com/file/d/1-dihonUblpy8TMasA52Jxw6JwSZkokXJ/view?usp=drivesdk" TargetMode="External"/><Relationship Id="rId881" Type="http://schemas.openxmlformats.org/officeDocument/2006/relationships/hyperlink" Target="https://drive.google.com/drive/folders/1s3HA2VJYGP43seE0pfUruoKW8bP3TFPw" TargetMode="External"/><Relationship Id="rId1234" Type="http://schemas.openxmlformats.org/officeDocument/2006/relationships/hyperlink" Target="https://drive.google.com/drive/folders/1s0aSlTGPW4Tldf0VVdOy9Kqf39QtG2PJ" TargetMode="External"/><Relationship Id="rId2565" Type="http://schemas.openxmlformats.org/officeDocument/2006/relationships/hyperlink" Target="https://drive.google.com/drive/folders/1n1fjPzprqv0sOZGqpKHnqbfjP4J9KYYF" TargetMode="External"/><Relationship Id="rId1224" Type="http://schemas.openxmlformats.org/officeDocument/2006/relationships/hyperlink" Target="https://drive.google.com/file/d/1FjRaqM3NrYpxx_tzjbPdc24rYpGyh6kD/view?usp=drive_link" TargetMode="External"/><Relationship Id="rId2555" Type="http://schemas.openxmlformats.org/officeDocument/2006/relationships/hyperlink" Target="https://drive.google.com/file/d/1ytQY6LpzKZjOQcuXfWaghSurYOsK8BIE/view?usp=drivesdk" TargetMode="External"/><Relationship Id="rId1225" Type="http://schemas.openxmlformats.org/officeDocument/2006/relationships/hyperlink" Target="https://drive.google.com/file/d/1uwVVwVSzIvjd-EcFi3m06rLXJ3xGI1WR/view?usp=drive_link" TargetMode="External"/><Relationship Id="rId2556" Type="http://schemas.openxmlformats.org/officeDocument/2006/relationships/hyperlink" Target="https://drive.google.com/file/d/1bwYtPolJW3ncUywUSA1S6w3P0XUoFdC8/view?usp=drivesdk" TargetMode="External"/><Relationship Id="rId1226" Type="http://schemas.openxmlformats.org/officeDocument/2006/relationships/hyperlink" Target="https://drive.google.com/drive/folders/1FPXdmZKbqtmnuZD_DkYHz7Z8ZZB8TMyL?usp=drive_link" TargetMode="External"/><Relationship Id="rId2557" Type="http://schemas.openxmlformats.org/officeDocument/2006/relationships/hyperlink" Target="https://drive.google.com/drive/folders/1nBr_0pjrdsV7Ddw7TG72nYOKaKs__kIB" TargetMode="External"/><Relationship Id="rId1227" Type="http://schemas.openxmlformats.org/officeDocument/2006/relationships/hyperlink" Target="https://drive.google.com/drive/folders/1sB_wozL9CBmiHbguY2reNOp4XOfnAnNR?usp=drive_link" TargetMode="External"/><Relationship Id="rId2558" Type="http://schemas.openxmlformats.org/officeDocument/2006/relationships/hyperlink" Target="https://drive.google.com/drive/folders/1aZj2vwNTfOY2_2ZIl2wzNH-Hd7q1uZD7" TargetMode="External"/><Relationship Id="rId1228" Type="http://schemas.openxmlformats.org/officeDocument/2006/relationships/hyperlink" Target="https://drive.google.com/file/d/1RVAArY9MeJXUpjoUopIOCY7D_trjb5yF/view?usp=drive_link" TargetMode="External"/><Relationship Id="rId2559" Type="http://schemas.openxmlformats.org/officeDocument/2006/relationships/hyperlink" Target="https://drive.google.com/file/d/1HWI-nx4ZGpiec7he2l-qY0E_U1VHHRCA/view?usp=drivesdk" TargetMode="External"/><Relationship Id="rId1229" Type="http://schemas.openxmlformats.org/officeDocument/2006/relationships/hyperlink" Target="https://drive.google.com/file/d/1GoVoiOq_rW7MRbY4iX5GySVbUMur9TCI/view?usp=drivesdk" TargetMode="External"/><Relationship Id="rId877" Type="http://schemas.openxmlformats.org/officeDocument/2006/relationships/hyperlink" Target="https://drive.google.com/drive/folders/1wxYzsbYnkoece8tujlqC_nWKFVunOLFD" TargetMode="External"/><Relationship Id="rId876" Type="http://schemas.openxmlformats.org/officeDocument/2006/relationships/hyperlink" Target="https://drive.google.com/drive/folders/1uxBADsE7pjeAU_oN9-mH30Pi420p4kx2" TargetMode="External"/><Relationship Id="rId875" Type="http://schemas.openxmlformats.org/officeDocument/2006/relationships/hyperlink" Target="https://drive.google.com/file/d/1TdsLmQefscqVGKUVGRYJpPA7Au50Uesd/view?usp=drivesdk" TargetMode="External"/><Relationship Id="rId874" Type="http://schemas.openxmlformats.org/officeDocument/2006/relationships/hyperlink" Target="https://drive.google.com/file/d/1cF97Avso1HGkgB7-9G3DXyg7WOaTY2-w/view?usp=drivesdk" TargetMode="External"/><Relationship Id="rId879" Type="http://schemas.openxmlformats.org/officeDocument/2006/relationships/hyperlink" Target="https://drive.google.com/file/d/1x-16g2hKY8oF-S0qj_RCcP2npIiGuff-/view?usp=drivesdk" TargetMode="External"/><Relationship Id="rId878" Type="http://schemas.openxmlformats.org/officeDocument/2006/relationships/hyperlink" Target="https://drive.google.com/file/d/1EDzqTmyrSPSUq1yVpmpJjYNah2h2U4QN/view?usp=drivesdk" TargetMode="External"/><Relationship Id="rId2550" Type="http://schemas.openxmlformats.org/officeDocument/2006/relationships/hyperlink" Target="https://drive.google.com/drive/folders/16ak1PM7YmK5jPeptRuQzpezJ2oLYW7i8?usp=drive_link" TargetMode="External"/><Relationship Id="rId873" Type="http://schemas.openxmlformats.org/officeDocument/2006/relationships/hyperlink" Target="https://drive.google.com/drive/folders/1MO5vkDBnaXTH0R9Zfh1HHjiIsrgtq1y8?usp=drive_link" TargetMode="External"/><Relationship Id="rId1220" Type="http://schemas.openxmlformats.org/officeDocument/2006/relationships/hyperlink" Target="https://drive.google.com/file/d/1rupOKTZIp1lspy_-OGMtqVUvkq2IV42f/view?usp=drive_link" TargetMode="External"/><Relationship Id="rId2551" Type="http://schemas.openxmlformats.org/officeDocument/2006/relationships/hyperlink" Target="https://drive.google.com/file/d/1_3VxSOTz0TMl6kmNkt5g_HryqiyPXBOw/view?usp=drive_link" TargetMode="External"/><Relationship Id="rId872" Type="http://schemas.openxmlformats.org/officeDocument/2006/relationships/hyperlink" Target="https://drive.google.com/drive/folders/1Qn3E4RAXFy6r73bTSPOYU_q1TWID5Fi6?usp=drive_link" TargetMode="External"/><Relationship Id="rId1221" Type="http://schemas.openxmlformats.org/officeDocument/2006/relationships/hyperlink" Target="https://drive.google.com/file/d/1kZujxY8Bp_LS426dH9bwAzzUCx6x41dn/view?usp=drive_link" TargetMode="External"/><Relationship Id="rId2552" Type="http://schemas.openxmlformats.org/officeDocument/2006/relationships/hyperlink" Target="https://drive.google.com/file/d/1XHPoxjH9cmeHi_Z9_KJawRTa0jVXCHKV/view?usp=drive_link" TargetMode="External"/><Relationship Id="rId871" Type="http://schemas.openxmlformats.org/officeDocument/2006/relationships/hyperlink" Target="https://drive.google.com/file/d/1U1dDpSB8zpbJdlrQAd3QAkm4oD1Ey6WI/view?usp=drive_link" TargetMode="External"/><Relationship Id="rId1222" Type="http://schemas.openxmlformats.org/officeDocument/2006/relationships/hyperlink" Target="https://drive.google.com/drive/folders/14DXpm5hQS5Bs6eJqg4lrLDLYQD9EU4_u" TargetMode="External"/><Relationship Id="rId2553" Type="http://schemas.openxmlformats.org/officeDocument/2006/relationships/hyperlink" Target="https://drive.google.com/drive/folders/1ar8cEcklcSHmc_n8_-ZcREGF2b8Z0lvv?usp=drive_link" TargetMode="External"/><Relationship Id="rId870" Type="http://schemas.openxmlformats.org/officeDocument/2006/relationships/hyperlink" Target="https://drive.google.com/file/d/19qWL7vI-UobGs88-5mYbt6r-d1cu0Qdk/view?usp=drive_link" TargetMode="External"/><Relationship Id="rId1223" Type="http://schemas.openxmlformats.org/officeDocument/2006/relationships/hyperlink" Target="https://drive.google.com/drive/folders/141Yz7t4eUDoNGnf-uvvGkiMYoTq19AHP" TargetMode="External"/><Relationship Id="rId2554" Type="http://schemas.openxmlformats.org/officeDocument/2006/relationships/hyperlink" Target="https://drive.google.com/drive/folders/1GycsZhN5E4YywHE350VtUyzkOCJYvMXT?usp=drive_link" TargetMode="External"/><Relationship Id="rId1653" Type="http://schemas.openxmlformats.org/officeDocument/2006/relationships/hyperlink" Target="https://drive.google.com/drive/folders/1oxy85vmMF_S5vYv9Z9CpGlxpElXONuvR" TargetMode="External"/><Relationship Id="rId2500" Type="http://schemas.openxmlformats.org/officeDocument/2006/relationships/hyperlink" Target="https://drive.google.com/file/d/1fyoLbcZn8W53IWqt9vHXqAlB9S8AWQPM/view?usp=drive_link" TargetMode="External"/><Relationship Id="rId1654" Type="http://schemas.openxmlformats.org/officeDocument/2006/relationships/hyperlink" Target="https://drive.google.com/drive/folders/1M3plEy6-qSG9ht3lLB3CRjqUg3asHO6k" TargetMode="External"/><Relationship Id="rId2501" Type="http://schemas.openxmlformats.org/officeDocument/2006/relationships/hyperlink" Target="https://drive.google.com/drive/folders/1fc5hyj_ww-6J_7lYRzQlQCW-CPQScJ5d?usp=drive_link" TargetMode="External"/><Relationship Id="rId1655" Type="http://schemas.openxmlformats.org/officeDocument/2006/relationships/hyperlink" Target="https://drive.google.com/file/d/1j0N7xzvdTlgV6U9BXpv9bXof5cSLXmIX/view?usp=drivesdk" TargetMode="External"/><Relationship Id="rId2502" Type="http://schemas.openxmlformats.org/officeDocument/2006/relationships/hyperlink" Target="https://drive.google.com/drive/folders/15-UQk86QD_suZjwPA6PWbHetx1m7uPZ7?usp=drive_link" TargetMode="External"/><Relationship Id="rId1656" Type="http://schemas.openxmlformats.org/officeDocument/2006/relationships/hyperlink" Target="https://drive.google.com/file/d/1mRJUURrPyEAsavTPxAJ4K6sd-mhO6XyG/view?usp=drivesdk" TargetMode="External"/><Relationship Id="rId2503" Type="http://schemas.openxmlformats.org/officeDocument/2006/relationships/hyperlink" Target="https://drive.google.com/file/d/1AwEx2hcLgrKj4YLijSNqo6CkIX_CLdKX/view?usp=drive_link" TargetMode="External"/><Relationship Id="rId1657" Type="http://schemas.openxmlformats.org/officeDocument/2006/relationships/hyperlink" Target="https://drive.google.com/drive/folders/1wZR2VZVQROMpqnxxf-j08IrUIlur4WLJ" TargetMode="External"/><Relationship Id="rId2504" Type="http://schemas.openxmlformats.org/officeDocument/2006/relationships/hyperlink" Target="https://drive.google.com/file/d/1TRsOigtwi-_nKEWnpmuV5GMNheBV8ByY/view?usp=drive_link" TargetMode="External"/><Relationship Id="rId1658" Type="http://schemas.openxmlformats.org/officeDocument/2006/relationships/hyperlink" Target="https://drive.google.com/drive/folders/1HKUyfqLtqKi-B4rWH-CKpdRWuL2jngrm" TargetMode="External"/><Relationship Id="rId2505" Type="http://schemas.openxmlformats.org/officeDocument/2006/relationships/hyperlink" Target="https://drive.google.com/drive/folders/1zxbi-SECYsOGQt6jKBWZhRdVL-h9rwKH?usp=drive_link" TargetMode="External"/><Relationship Id="rId1659" Type="http://schemas.openxmlformats.org/officeDocument/2006/relationships/hyperlink" Target="https://drive.google.com/file/d/16YlZUPHatOZ_vihMpcp95GQSKJ6mNxgm/view?usp=drivesdk" TargetMode="External"/><Relationship Id="rId2506" Type="http://schemas.openxmlformats.org/officeDocument/2006/relationships/hyperlink" Target="https://drive.google.com/drive/folders/1arnrSw9puyKt0fl6v7zKCxwRWwoQ1o2b?usp=drive_link" TargetMode="External"/><Relationship Id="rId2507" Type="http://schemas.openxmlformats.org/officeDocument/2006/relationships/hyperlink" Target="https://drive.google.com/file/d/17Gy-pYTtMnohwXRFwNIvMxOLuw29vhUB/view?usp=drivesdk" TargetMode="External"/><Relationship Id="rId2508" Type="http://schemas.openxmlformats.org/officeDocument/2006/relationships/hyperlink" Target="https://drive.google.com/file/d/16Fn5PwOy168R4QuTDBb1Mjktn7qAsfd9/view?usp=drivesdk" TargetMode="External"/><Relationship Id="rId829" Type="http://schemas.openxmlformats.org/officeDocument/2006/relationships/hyperlink" Target="https://drive.google.com/drive/folders/1DpqRnp-Md5xX6j8tHDme0V6wjMiVibAL" TargetMode="External"/><Relationship Id="rId2509" Type="http://schemas.openxmlformats.org/officeDocument/2006/relationships/hyperlink" Target="https://drive.google.com/drive/folders/1AILb-qlenzK1TnnFwQoR3V_95oe7kZIA" TargetMode="External"/><Relationship Id="rId828" Type="http://schemas.openxmlformats.org/officeDocument/2006/relationships/hyperlink" Target="https://drive.google.com/drive/folders/1vvakIBFOM0dYF5do0ifBqXqGM2bMpkow" TargetMode="External"/><Relationship Id="rId827" Type="http://schemas.openxmlformats.org/officeDocument/2006/relationships/hyperlink" Target="https://drive.google.com/file/d/1Zxo-2Hf2RoO7X5s8ummc0mZNRusmhmG2/view?usp=drivesdk" TargetMode="External"/><Relationship Id="rId822" Type="http://schemas.openxmlformats.org/officeDocument/2006/relationships/hyperlink" Target="https://drive.google.com/file/d/1PuhftVNJAKWHMC_WZNn5_wMK4fu3KyAb/view?usp=drivesdk" TargetMode="External"/><Relationship Id="rId821" Type="http://schemas.openxmlformats.org/officeDocument/2006/relationships/hyperlink" Target="https://drive.google.com/drive/folders/1dLCGTMvzB56d06aV6iDqWjUNG-ZQPK9Z" TargetMode="External"/><Relationship Id="rId820" Type="http://schemas.openxmlformats.org/officeDocument/2006/relationships/hyperlink" Target="https://drive.google.com/drive/folders/15HINH3k5QNNcSmgPWa93G1Uv3Xbgpvvt" TargetMode="External"/><Relationship Id="rId826" Type="http://schemas.openxmlformats.org/officeDocument/2006/relationships/hyperlink" Target="https://drive.google.com/file/d/1xr00mDHoCv4gRlaegZ6tTtEvAj2heXVO/view?usp=drivesdk" TargetMode="External"/><Relationship Id="rId825" Type="http://schemas.openxmlformats.org/officeDocument/2006/relationships/hyperlink" Target="https://drive.google.com/drive/folders/1Bt49SeWTLfP6dftrlsrExH0Dqp5EQpm0" TargetMode="External"/><Relationship Id="rId824" Type="http://schemas.openxmlformats.org/officeDocument/2006/relationships/hyperlink" Target="https://drive.google.com/drive/folders/1TYvkeraLBWIZPzoRnxwVwqb1vC9eyX3x" TargetMode="External"/><Relationship Id="rId823" Type="http://schemas.openxmlformats.org/officeDocument/2006/relationships/hyperlink" Target="https://drive.google.com/file/d/1dZt4ypgq57ji008Q4rxheMiCH-cHP_PH/view?usp=drivesdk" TargetMode="External"/><Relationship Id="rId1650" Type="http://schemas.openxmlformats.org/officeDocument/2006/relationships/hyperlink" Target="https://drive.google.com/drive/folders/1UPZ8SME_Js1mCNlHnkK7Q_6fxOAL4UG1" TargetMode="External"/><Relationship Id="rId1651" Type="http://schemas.openxmlformats.org/officeDocument/2006/relationships/hyperlink" Target="https://drive.google.com/file/d/1KWSrfwLX3pnwl1E76gwgqz59h6HVQUwq/view?usp=drivesdk" TargetMode="External"/><Relationship Id="rId1652" Type="http://schemas.openxmlformats.org/officeDocument/2006/relationships/hyperlink" Target="https://drive.google.com/file/d/1op8HlG7gsHw5puwl9lPPqqA9m2USa8dp/view?usp=drivesdk" TargetMode="External"/><Relationship Id="rId1642" Type="http://schemas.openxmlformats.org/officeDocument/2006/relationships/hyperlink" Target="https://drive.google.com/drive/folders/1TRfvcsp30Z_x2pq1s1LG_-HFALRbSz3s" TargetMode="External"/><Relationship Id="rId1643" Type="http://schemas.openxmlformats.org/officeDocument/2006/relationships/hyperlink" Target="https://drive.google.com/file/d/1BL16SULgVz9gnVg7UPgkaXmMmFo6uAnH/view?usp=drivesdk" TargetMode="External"/><Relationship Id="rId1644" Type="http://schemas.openxmlformats.org/officeDocument/2006/relationships/hyperlink" Target="https://drive.google.com/file/d/1LpcMnL4rqvF1p5xdgRLuLnNKPClwHqJs/view?usp=drivesdk" TargetMode="External"/><Relationship Id="rId1645" Type="http://schemas.openxmlformats.org/officeDocument/2006/relationships/hyperlink" Target="https://drive.google.com/drive/folders/1_Eis5YXuodbX9giPFWmy4JjJN4A1atDY" TargetMode="External"/><Relationship Id="rId1646" Type="http://schemas.openxmlformats.org/officeDocument/2006/relationships/hyperlink" Target="https://drive.google.com/drive/folders/1gCtp7pEnM1L9rnhpLhIQMfuGM0TJkom4" TargetMode="External"/><Relationship Id="rId1647" Type="http://schemas.openxmlformats.org/officeDocument/2006/relationships/hyperlink" Target="https://drive.google.com/file/d/1-rL7MS_pfZKtp6oA9rhEfUVgCeEUFwoR/view?usp=drivesdk" TargetMode="External"/><Relationship Id="rId1648" Type="http://schemas.openxmlformats.org/officeDocument/2006/relationships/hyperlink" Target="https://drive.google.com/file/d/1YNsMUDV6sbGxBWxtWupKkskEqZHq0T1-/view?usp=drivesdk" TargetMode="External"/><Relationship Id="rId1649" Type="http://schemas.openxmlformats.org/officeDocument/2006/relationships/hyperlink" Target="https://drive.google.com/drive/folders/1nZSYnONzqb4iAaYe3xbLUJm7NhNv4hAE" TargetMode="External"/><Relationship Id="rId819" Type="http://schemas.openxmlformats.org/officeDocument/2006/relationships/hyperlink" Target="https://drive.google.com/file/d/1lxsaiVTmPr8Q-L2O8xrN2v_opBSocqwG/view?usp=drivesdk" TargetMode="External"/><Relationship Id="rId818" Type="http://schemas.openxmlformats.org/officeDocument/2006/relationships/hyperlink" Target="https://drive.google.com/file/d/10tTQR5fkwEH9JiH-iXm7cFQf8IeZfvs5/view?usp=drivesdk" TargetMode="External"/><Relationship Id="rId817" Type="http://schemas.openxmlformats.org/officeDocument/2006/relationships/hyperlink" Target="https://drive.google.com/drive/folders/1QJsM2CuzfYee0F2XQWgbuckvn1R-pU7E" TargetMode="External"/><Relationship Id="rId816" Type="http://schemas.openxmlformats.org/officeDocument/2006/relationships/hyperlink" Target="https://drive.google.com/drive/folders/1vwoJ2rGeTfFNxWpA2oY-t0zq3cJGH-5I" TargetMode="External"/><Relationship Id="rId811" Type="http://schemas.openxmlformats.org/officeDocument/2006/relationships/hyperlink" Target="https://drive.google.com/file/d/1tiTgwV8hGXPKuHTrohd-ZZD1j0sb29PY/view?usp=drivesdk" TargetMode="External"/><Relationship Id="rId810" Type="http://schemas.openxmlformats.org/officeDocument/2006/relationships/hyperlink" Target="https://drive.google.com/file/d/1Fv7Wc0BRn6pphA6r-xF0jm5Q08IWgdMn/view?usp=drivesdk" TargetMode="External"/><Relationship Id="rId815" Type="http://schemas.openxmlformats.org/officeDocument/2006/relationships/hyperlink" Target="https://drive.google.com/file/d/1zLDm4VZ151ShDzKksXSN0wYF2ds8HhmJ/view?usp=drivesdk" TargetMode="External"/><Relationship Id="rId814" Type="http://schemas.openxmlformats.org/officeDocument/2006/relationships/hyperlink" Target="https://drive.google.com/file/d/1jgh1Fj7zh1hF-cLb32sFPYC2JI2d5KTe/view?usp=drivesdk" TargetMode="External"/><Relationship Id="rId813" Type="http://schemas.openxmlformats.org/officeDocument/2006/relationships/hyperlink" Target="https://drive.google.com/drive/folders/1Qi1ARB5ZfWrEBZ9erEyct7VjxEq1kNqX" TargetMode="External"/><Relationship Id="rId812" Type="http://schemas.openxmlformats.org/officeDocument/2006/relationships/hyperlink" Target="https://drive.google.com/drive/folders/114xPXCdLbeM5Fpe5pp672UTZbMC2csF9" TargetMode="External"/><Relationship Id="rId1640" Type="http://schemas.openxmlformats.org/officeDocument/2006/relationships/hyperlink" Target="https://drive.google.com/file/d/1PEMKstl_VKNEF60ffJbOMmh78rxnR0X_/view?usp=drivesdk" TargetMode="External"/><Relationship Id="rId1641" Type="http://schemas.openxmlformats.org/officeDocument/2006/relationships/hyperlink" Target="https://drive.google.com/drive/folders/1e5xu2W7guGPqz6dvtb1eUB-LStZTiwWs" TargetMode="External"/><Relationship Id="rId1675" Type="http://schemas.openxmlformats.org/officeDocument/2006/relationships/hyperlink" Target="https://drive.google.com/file/d/1FMohOTTbkgjxmyGSb_8bjbFuuZoYj0kK/view?usp=drivesdk" TargetMode="External"/><Relationship Id="rId2522" Type="http://schemas.openxmlformats.org/officeDocument/2006/relationships/hyperlink" Target="https://drive.google.com/drive/folders/1n5y_FYtQzqTMaS9aNCnGBglos6BsyU1-?usp=drive_link" TargetMode="External"/><Relationship Id="rId1676" Type="http://schemas.openxmlformats.org/officeDocument/2006/relationships/hyperlink" Target="https://drive.google.com/file/d/1-ke027w8L4N8RWSf8SvcLJ7p5f2Ossrj/view?usp=drivesdk" TargetMode="External"/><Relationship Id="rId2523" Type="http://schemas.openxmlformats.org/officeDocument/2006/relationships/hyperlink" Target="https://drive.google.com/file/d/1hUmrKJa1cYlkpIAEWbKNOFmk95f1M2wb/view?usp=drivesdk" TargetMode="External"/><Relationship Id="rId1677" Type="http://schemas.openxmlformats.org/officeDocument/2006/relationships/hyperlink" Target="https://drive.google.com/drive/folders/1gIvSqaLbC9lTvN_D79PJzjnxGSytvFLb" TargetMode="External"/><Relationship Id="rId2524" Type="http://schemas.openxmlformats.org/officeDocument/2006/relationships/hyperlink" Target="https://drive.google.com/file/d/1gJG5xPB3g9FhIi5FT20C03vOYqFECohE/view?usp=drivesdk" TargetMode="External"/><Relationship Id="rId1678" Type="http://schemas.openxmlformats.org/officeDocument/2006/relationships/hyperlink" Target="https://drive.google.com/drive/folders/1R-dgb2XFrl5T801H4NqqKpf3Mik2vBZF" TargetMode="External"/><Relationship Id="rId2525" Type="http://schemas.openxmlformats.org/officeDocument/2006/relationships/hyperlink" Target="https://drive.google.com/drive/folders/14rEeFfedvh99anN08AsT9sW24rwig5gk" TargetMode="External"/><Relationship Id="rId1679" Type="http://schemas.openxmlformats.org/officeDocument/2006/relationships/hyperlink" Target="https://drive.google.com/file/d/10bM3TNkVGlS0KoBGVgtiGojfsYcXrJME/view?usp=drivesdk" TargetMode="External"/><Relationship Id="rId2526" Type="http://schemas.openxmlformats.org/officeDocument/2006/relationships/hyperlink" Target="https://drive.google.com/drive/folders/1oNWjcaV3mI8CsqYUsK82ZcjiGkYXEAVy" TargetMode="External"/><Relationship Id="rId2527" Type="http://schemas.openxmlformats.org/officeDocument/2006/relationships/hyperlink" Target="https://drive.google.com/file/d/1mYCO_XXnNjlxROjAVrv1qUBddG2SlfWb/view?usp=drive_link" TargetMode="External"/><Relationship Id="rId2528" Type="http://schemas.openxmlformats.org/officeDocument/2006/relationships/hyperlink" Target="https://drive.google.com/file/d/1nzrKY9ezvjb_LBjuAmvyAJ15jMPVAkMZ/view?usp=drive_link" TargetMode="External"/><Relationship Id="rId2529" Type="http://schemas.openxmlformats.org/officeDocument/2006/relationships/hyperlink" Target="https://drive.google.com/drive/folders/1Gp8eY-kpM-ZhatlFQ7uzv9eVhFomX13f?usp=drive_link" TargetMode="External"/><Relationship Id="rId849" Type="http://schemas.openxmlformats.org/officeDocument/2006/relationships/hyperlink" Target="https://drive.google.com/drive/folders/11RsJRAQ8_O4qzrv7M9fioY0RJk4uQCex" TargetMode="External"/><Relationship Id="rId844" Type="http://schemas.openxmlformats.org/officeDocument/2006/relationships/hyperlink" Target="https://drive.google.com/drive/folders/1VGLXSd3jTTPS6Thxk8SMGDAsZlTzq5S9" TargetMode="External"/><Relationship Id="rId843" Type="http://schemas.openxmlformats.org/officeDocument/2006/relationships/hyperlink" Target="https://drive.google.com/file/d/1XIGHdTMx8Vi_yRGyu8Qfwto9sXyLAMaH/view?usp=drivesdk" TargetMode="External"/><Relationship Id="rId842" Type="http://schemas.openxmlformats.org/officeDocument/2006/relationships/hyperlink" Target="https://drive.google.com/file/d/11fg7xuOSFCy3rdbiP44OJcNx2096dmIt/view?usp=drivesdk" TargetMode="External"/><Relationship Id="rId841" Type="http://schemas.openxmlformats.org/officeDocument/2006/relationships/hyperlink" Target="https://drive.google.com/drive/folders/1PDZyvyUP6IxpQjZnh8Uvx7mPp7QJaCjF" TargetMode="External"/><Relationship Id="rId848" Type="http://schemas.openxmlformats.org/officeDocument/2006/relationships/hyperlink" Target="https://drive.google.com/drive/folders/1pqAS_wsVxP4FLnSjZWsxqxVQC-1umVXF" TargetMode="External"/><Relationship Id="rId847" Type="http://schemas.openxmlformats.org/officeDocument/2006/relationships/hyperlink" Target="https://drive.google.com/file/d/1F4OeCuoaiWiVVfpFM6slhxNSLYxX3dIL/view?usp=drivesdk" TargetMode="External"/><Relationship Id="rId846" Type="http://schemas.openxmlformats.org/officeDocument/2006/relationships/hyperlink" Target="https://drive.google.com/file/d/1qiAU6edD_KWnSFNOUmuhKcE-3l_yhbKu/view?usp=drivesdk" TargetMode="External"/><Relationship Id="rId845" Type="http://schemas.openxmlformats.org/officeDocument/2006/relationships/hyperlink" Target="https://drive.google.com/drive/folders/1FhpOlFv3lSvbTCKKFw1bSGlMs6UisoTq" TargetMode="External"/><Relationship Id="rId1670" Type="http://schemas.openxmlformats.org/officeDocument/2006/relationships/hyperlink" Target="https://drive.google.com/drive/folders/1ZLsf9NZW6KOIe1n5qwa4IJW1XQHa93h8" TargetMode="External"/><Relationship Id="rId840" Type="http://schemas.openxmlformats.org/officeDocument/2006/relationships/hyperlink" Target="https://drive.google.com/drive/folders/1D8Hrf2Kxw63ngNQCNbYKvbS6-saSTJfn" TargetMode="External"/><Relationship Id="rId1671" Type="http://schemas.openxmlformats.org/officeDocument/2006/relationships/hyperlink" Target="https://drive.google.com/file/d/1yF-QlGPtQeUAyaRy2gtv5VQ25sL0OV8w/view?usp=drivesdk" TargetMode="External"/><Relationship Id="rId1672" Type="http://schemas.openxmlformats.org/officeDocument/2006/relationships/hyperlink" Target="https://drive.google.com/file/d/1cH1LWAXVsWyLK4xZGLmApCKYquFu0C1a/view?usp=drivesdk" TargetMode="External"/><Relationship Id="rId1673" Type="http://schemas.openxmlformats.org/officeDocument/2006/relationships/hyperlink" Target="https://drive.google.com/drive/folders/1_dvn0nKt1QvReBh2je4bDWg9CNdfjonA" TargetMode="External"/><Relationship Id="rId2520" Type="http://schemas.openxmlformats.org/officeDocument/2006/relationships/hyperlink" Target="https://drive.google.com/file/d/1ZnOSKkH3KJzjjK2EyUEkBbw9iFPMSlVF/view?usp=drive_link" TargetMode="External"/><Relationship Id="rId1674" Type="http://schemas.openxmlformats.org/officeDocument/2006/relationships/hyperlink" Target="https://drive.google.com/drive/folders/1A79dPU4oRFFH8sd1bLa3lzP1ySlf--Sp" TargetMode="External"/><Relationship Id="rId2521" Type="http://schemas.openxmlformats.org/officeDocument/2006/relationships/hyperlink" Target="https://drive.google.com/drive/folders/1YXz6gZJFwcidVPagY55mq7dQje2xTEdJ?usp=drive_link" TargetMode="External"/><Relationship Id="rId1664" Type="http://schemas.openxmlformats.org/officeDocument/2006/relationships/hyperlink" Target="https://drive.google.com/file/d/1HA-whJ9uzcXoIdQRGjmo8VQEH2Uaj8H6/view?usp=drivesdk" TargetMode="External"/><Relationship Id="rId2511" Type="http://schemas.openxmlformats.org/officeDocument/2006/relationships/hyperlink" Target="https://drive.google.com/file/d/1Zcns4hnj7WAn_hltZnJTGdz-9MyoA_pP/view?usp=drive_link" TargetMode="External"/><Relationship Id="rId1665" Type="http://schemas.openxmlformats.org/officeDocument/2006/relationships/hyperlink" Target="https://drive.google.com/drive/folders/1UCuJN_GWnhiB6rh8_1KetoEzuB4lW5Xg" TargetMode="External"/><Relationship Id="rId2512" Type="http://schemas.openxmlformats.org/officeDocument/2006/relationships/hyperlink" Target="https://drive.google.com/file/d/15tvJ2Cjr7irLwEeSKIMW10b_1NV51CwK/view?usp=drive_link" TargetMode="External"/><Relationship Id="rId1666" Type="http://schemas.openxmlformats.org/officeDocument/2006/relationships/hyperlink" Target="https://drive.google.com/drive/folders/1liId1qNTbrT98XYv1teYYIRtalQp62cA" TargetMode="External"/><Relationship Id="rId2513" Type="http://schemas.openxmlformats.org/officeDocument/2006/relationships/hyperlink" Target="https://drive.google.com/drive/folders/18dLk80qESDbGR9z61e8eQpWWoYDNGFoO?usp=drive_link" TargetMode="External"/><Relationship Id="rId1667" Type="http://schemas.openxmlformats.org/officeDocument/2006/relationships/hyperlink" Target="https://drive.google.com/file/d/1F-YtbFvVn0Wfmvn-s_IoGx4N-tmWqxhH/view?usp=drivesdk" TargetMode="External"/><Relationship Id="rId2514" Type="http://schemas.openxmlformats.org/officeDocument/2006/relationships/hyperlink" Target="https://drive.google.com/drive/folders/1kevlCsDyVxoTOXnfjafNAxH6wBGoJqd4?usp=drive_link" TargetMode="External"/><Relationship Id="rId1668" Type="http://schemas.openxmlformats.org/officeDocument/2006/relationships/hyperlink" Target="https://drive.google.com/file/d/1arMzkZssO97JVaM1oGOTZxgSWz41OQJy/view?usp=drivesdk" TargetMode="External"/><Relationship Id="rId2515" Type="http://schemas.openxmlformats.org/officeDocument/2006/relationships/hyperlink" Target="https://drive.google.com/file/d/1_zm1PDBs95x3byGSgwe5BlE-zHBIqtbn/view?usp=drive_link" TargetMode="External"/><Relationship Id="rId1669" Type="http://schemas.openxmlformats.org/officeDocument/2006/relationships/hyperlink" Target="https://drive.google.com/drive/folders/1RwqpfrgYFY40YtTK1-05HWi_ENwtv2c7" TargetMode="External"/><Relationship Id="rId2516" Type="http://schemas.openxmlformats.org/officeDocument/2006/relationships/hyperlink" Target="https://drive.google.com/file/d/1zE12h08ZbNp9g96kxp6wUyNkkPXrujWL/view?usp=drive_link" TargetMode="External"/><Relationship Id="rId2517" Type="http://schemas.openxmlformats.org/officeDocument/2006/relationships/hyperlink" Target="https://drive.google.com/drive/folders/1XBuGpUkIdJqF49yAdbB3USMTRjjS4ogU?usp=drive_link" TargetMode="External"/><Relationship Id="rId2518" Type="http://schemas.openxmlformats.org/officeDocument/2006/relationships/hyperlink" Target="https://drive.google.com/drive/folders/1UpH6RdXEfVsvVSNU5430L8ji98zjJ9a2?usp=drive_link" TargetMode="External"/><Relationship Id="rId2519" Type="http://schemas.openxmlformats.org/officeDocument/2006/relationships/hyperlink" Target="https://drive.google.com/file/d/1TYG7bI_oj5mmo-scJUKFMJJir0vdo7ZM/view?usp=drive_link" TargetMode="External"/><Relationship Id="rId839" Type="http://schemas.openxmlformats.org/officeDocument/2006/relationships/hyperlink" Target="https://drive.google.com/file/d/1DhBM98y2ujLAmUGjITS4VU44dX8ctz-J/view?usp=drivesdk" TargetMode="External"/><Relationship Id="rId838" Type="http://schemas.openxmlformats.org/officeDocument/2006/relationships/hyperlink" Target="https://drive.google.com/file/d/1fTYj_w-tvBgo2kmM3YlVOm3kIHcKJqHl/view?usp=drivesdk" TargetMode="External"/><Relationship Id="rId833" Type="http://schemas.openxmlformats.org/officeDocument/2006/relationships/hyperlink" Target="https://drive.google.com/drive/folders/1QuaLoOaHCJRGotdQwLDW1fN9JI0zpcAA" TargetMode="External"/><Relationship Id="rId832" Type="http://schemas.openxmlformats.org/officeDocument/2006/relationships/hyperlink" Target="https://drive.google.com/drive/folders/1Ok5hbD0k2XJkLxFNQbdmqkmcR2fGPSsF" TargetMode="External"/><Relationship Id="rId831" Type="http://schemas.openxmlformats.org/officeDocument/2006/relationships/hyperlink" Target="https://drive.google.com/file/d/1pdRaJRr-Si3G_2EVdC-YbjKkjtOaaWiT/view?usp=drivesdk" TargetMode="External"/><Relationship Id="rId830" Type="http://schemas.openxmlformats.org/officeDocument/2006/relationships/hyperlink" Target="https://drive.google.com/file/d/1jxdHK2Bi4yWkGfIyI5QXSGOhZtHXxvJ3/view?usp=drivesdk" TargetMode="External"/><Relationship Id="rId837" Type="http://schemas.openxmlformats.org/officeDocument/2006/relationships/hyperlink" Target="https://drive.google.com/drive/folders/1xSKewksMAoJYvOTg62S7rTWYIjyQZzJA" TargetMode="External"/><Relationship Id="rId836" Type="http://schemas.openxmlformats.org/officeDocument/2006/relationships/hyperlink" Target="https://drive.google.com/drive/folders/1-fBYlXApvee-KRSMMYis2XbWbzK7eWpy" TargetMode="External"/><Relationship Id="rId835" Type="http://schemas.openxmlformats.org/officeDocument/2006/relationships/hyperlink" Target="https://drive.google.com/file/d/1fzc0ZHa3yC69oJwWKjn3K-pzlqTaH-Oq/view?usp=drivesdk" TargetMode="External"/><Relationship Id="rId834" Type="http://schemas.openxmlformats.org/officeDocument/2006/relationships/hyperlink" Target="https://drive.google.com/file/d/1DoSp2TvwYGWM_gcowwMotKVqnGDsUVz6/view?usp=drivesdk" TargetMode="External"/><Relationship Id="rId1660" Type="http://schemas.openxmlformats.org/officeDocument/2006/relationships/hyperlink" Target="https://drive.google.com/file/d/1TLA86L_EyKpM6wOpFJPQvf6y1vySOdox/view?usp=drivesdk" TargetMode="External"/><Relationship Id="rId1661" Type="http://schemas.openxmlformats.org/officeDocument/2006/relationships/hyperlink" Target="https://drive.google.com/drive/folders/13PXiG1oO9Apzk9oiHs7siNdi9lSDuvEr" TargetMode="External"/><Relationship Id="rId1662" Type="http://schemas.openxmlformats.org/officeDocument/2006/relationships/hyperlink" Target="https://drive.google.com/drive/folders/1kEFATgt5DGAwoxi3TpN36YuofLAaYaII" TargetMode="External"/><Relationship Id="rId1663" Type="http://schemas.openxmlformats.org/officeDocument/2006/relationships/hyperlink" Target="https://drive.google.com/file/d/1TsJKKVCS-zUN9YJHPP5ZUmKm1ci0YFBy/view?usp=drivesdk" TargetMode="External"/><Relationship Id="rId2510" Type="http://schemas.openxmlformats.org/officeDocument/2006/relationships/hyperlink" Target="https://drive.google.com/drive/folders/1qew0yp_jStPISZSRcJgPpAreAc8ktpEQ" TargetMode="External"/><Relationship Id="rId2148" Type="http://schemas.openxmlformats.org/officeDocument/2006/relationships/hyperlink" Target="https://drive.google.com/file/d/1o_JN2TdfOKLoLwGJKFKqw4aWZL4i03R6/view?usp=drivesdk" TargetMode="External"/><Relationship Id="rId2149" Type="http://schemas.openxmlformats.org/officeDocument/2006/relationships/hyperlink" Target="https://drive.google.com/drive/folders/1oYMyRx0HZ7GT7JmeyzS1eUfYP6XlP_tz" TargetMode="External"/><Relationship Id="rId469" Type="http://schemas.openxmlformats.org/officeDocument/2006/relationships/hyperlink" Target="https://drive.google.com/file/d/1PBPJhAuhzB1uoohHjwSxGvbED4scfRN8/view?usp=drive_link" TargetMode="External"/><Relationship Id="rId468" Type="http://schemas.openxmlformats.org/officeDocument/2006/relationships/hyperlink" Target="https://static.growthpalette.com/img/post/04332e7c-34d9-46a9-8552-0d6463ca133c/06e5c1d5128caae4105e5facb8e035d7.jpg" TargetMode="External"/><Relationship Id="rId467" Type="http://schemas.openxmlformats.org/officeDocument/2006/relationships/hyperlink" Target="https://static.growthpalette.com/img/post/aee65800-df6b-4db1-8e59-ffc2e0ba91b3/70ca572ce06aa0592015a3e27d695f5f.jpg" TargetMode="External"/><Relationship Id="rId1290" Type="http://schemas.openxmlformats.org/officeDocument/2006/relationships/hyperlink" Target="https://drive.google.com/drive/folders/1n8hrjN1_XbXecNRiFMLTQrutn2atel4D" TargetMode="External"/><Relationship Id="rId1291" Type="http://schemas.openxmlformats.org/officeDocument/2006/relationships/hyperlink" Target="https://drive.google.com/drive/folders/1weNWuSjtsVfibTB2OXUIXwhby33mzgSL" TargetMode="External"/><Relationship Id="rId1292" Type="http://schemas.openxmlformats.org/officeDocument/2006/relationships/hyperlink" Target="https://drive.google.com/file/d/1vuhzzaV4Sl_r5LQFtgO4lEz0hqfdh6eI/view?usp=drive_link" TargetMode="External"/><Relationship Id="rId462" Type="http://schemas.openxmlformats.org/officeDocument/2006/relationships/hyperlink" Target="https://static.growthpalette.com/img/post/a0bc1c36-16d2-4a23-86f6-97a5d16c585a/e0e124a34aa2f3cf4a520a2bd67f8a18.jpg" TargetMode="External"/><Relationship Id="rId1293" Type="http://schemas.openxmlformats.org/officeDocument/2006/relationships/hyperlink" Target="https://drive.google.com/file/d/1ovtLmmrMP59GpF62Fbd4eJX8uNj7UlDu/view?usp=drivesdk" TargetMode="External"/><Relationship Id="rId2140" Type="http://schemas.openxmlformats.org/officeDocument/2006/relationships/hyperlink" Target="https://drive.google.com/file/d/1cxK0HPYzG2ZUgcU447bGpDEQickVou6h/view?usp=drivesdk" TargetMode="External"/><Relationship Id="rId461" Type="http://schemas.openxmlformats.org/officeDocument/2006/relationships/hyperlink" Target="https://static.growthpalette.com/img/post/7102e962-8173-434f-b506-b478ca783918/5ef7f9dd53d5fb7e0661c163fdfe2d22.jpg" TargetMode="External"/><Relationship Id="rId1294" Type="http://schemas.openxmlformats.org/officeDocument/2006/relationships/hyperlink" Target="https://drive.google.com/drive/folders/1FZXTCYDvRX0YKVQ1JeGQOflzI6UVFF4h" TargetMode="External"/><Relationship Id="rId2141" Type="http://schemas.openxmlformats.org/officeDocument/2006/relationships/hyperlink" Target="https://drive.google.com/drive/folders/1YlI7oCmtiwB5fAfB9L2C31db_GBkqDco" TargetMode="External"/><Relationship Id="rId460" Type="http://schemas.openxmlformats.org/officeDocument/2006/relationships/hyperlink" Target="https://drive.google.com/drive/folders/1mtO-XAOzVSy3jp3Rd8wK2LRcjFiEZXS4" TargetMode="External"/><Relationship Id="rId1295" Type="http://schemas.openxmlformats.org/officeDocument/2006/relationships/hyperlink" Target="https://drive.google.com/drive/folders/1h1PwM7ZX1DZx9yZpU7-fHJ7fP386LNu9" TargetMode="External"/><Relationship Id="rId2142" Type="http://schemas.openxmlformats.org/officeDocument/2006/relationships/hyperlink" Target="https://drive.google.com/drive/folders/1OP1hGJC9V0lTFkNdMfMi8w-9MsFgSZ20" TargetMode="External"/><Relationship Id="rId1296" Type="http://schemas.openxmlformats.org/officeDocument/2006/relationships/hyperlink" Target="https://drive.google.com/file/d/1SHGMm5MhtsJ8QjxP2Ou4TYXSt12xmbZF/view?usp=drive_link" TargetMode="External"/><Relationship Id="rId2143" Type="http://schemas.openxmlformats.org/officeDocument/2006/relationships/hyperlink" Target="https://drive.google.com/file/d/1gU12C5QeZVMYG3HivZJOJ7yd6Rfwgayq/view?usp=drivesdk" TargetMode="External"/><Relationship Id="rId466" Type="http://schemas.openxmlformats.org/officeDocument/2006/relationships/hyperlink" Target="https://drive.google.com/drive/folders/1Yf5G2cVdMxNbDje8B5D6FU79UD3GMO5H" TargetMode="External"/><Relationship Id="rId1297" Type="http://schemas.openxmlformats.org/officeDocument/2006/relationships/hyperlink" Target="https://drive.google.com/file/d/1p0BhKwKQsDtxsyJILUiAMJStTufk6Id8/view?usp=drivesdk" TargetMode="External"/><Relationship Id="rId2144" Type="http://schemas.openxmlformats.org/officeDocument/2006/relationships/hyperlink" Target="https://drive.google.com/file/d/1cLFe-j56gZHEkvmyH_Dgao228IhvvqCs/view?usp=drivesdk" TargetMode="External"/><Relationship Id="rId465" Type="http://schemas.openxmlformats.org/officeDocument/2006/relationships/hyperlink" Target="https://drive.google.com/drive/folders/1q_bsUvf1UzDM5RkhvqVUCA-UGCuK0qcQ" TargetMode="External"/><Relationship Id="rId1298" Type="http://schemas.openxmlformats.org/officeDocument/2006/relationships/hyperlink" Target="https://drive.google.com/drive/folders/1OxhjoxWRONjt-rPb2_BcrZ_gaHsZwAko" TargetMode="External"/><Relationship Id="rId2145" Type="http://schemas.openxmlformats.org/officeDocument/2006/relationships/hyperlink" Target="https://drive.google.com/drive/folders/1gIQ69xX1L4JclQq4Z4m1LJlTyVhnXZfR" TargetMode="External"/><Relationship Id="rId464" Type="http://schemas.openxmlformats.org/officeDocument/2006/relationships/hyperlink" Target="https://drive.google.com/file/d/1JS2EguJytW3fcfqGqWCPclTepKeMXCLu/view?usp=drivesdk" TargetMode="External"/><Relationship Id="rId1299" Type="http://schemas.openxmlformats.org/officeDocument/2006/relationships/hyperlink" Target="https://drive.google.com/drive/folders/1bCeMCPlErNmy1QvM2w4Thgr6FDz13OWT" TargetMode="External"/><Relationship Id="rId2146" Type="http://schemas.openxmlformats.org/officeDocument/2006/relationships/hyperlink" Target="https://drive.google.com/drive/folders/1gWhsxBrX3DxAwAXLw4n7gKHopVWLsRSH" TargetMode="External"/><Relationship Id="rId463" Type="http://schemas.openxmlformats.org/officeDocument/2006/relationships/hyperlink" Target="https://drive.google.com/file/d/1MYYPqIRxSe92lUvixhXdLJ2XXzxxZeTn/view?usp=drivesdk" TargetMode="External"/><Relationship Id="rId2147" Type="http://schemas.openxmlformats.org/officeDocument/2006/relationships/hyperlink" Target="https://drive.google.com/file/d/1AhBuOrLA9qm_bAHwQP9ptSPtOHNuo92R/view?usp=drivesdk" TargetMode="External"/><Relationship Id="rId2137" Type="http://schemas.openxmlformats.org/officeDocument/2006/relationships/hyperlink" Target="https://drive.google.com/drive/folders/1LX_lQWJG60WgQJ4aCafgSgC9h-zzDeOj" TargetMode="External"/><Relationship Id="rId2138" Type="http://schemas.openxmlformats.org/officeDocument/2006/relationships/hyperlink" Target="https://drive.google.com/drive/folders/1nJhqzVr2kjXPFMvdjjZsnAr1B28v0EM-" TargetMode="External"/><Relationship Id="rId2139" Type="http://schemas.openxmlformats.org/officeDocument/2006/relationships/hyperlink" Target="https://drive.google.com/file/d/1dODZbZwdfFagQRhvHXac1OMox8FVe9-z/view?usp=drivesdk" TargetMode="External"/><Relationship Id="rId459" Type="http://schemas.openxmlformats.org/officeDocument/2006/relationships/hyperlink" Target="https://drive.google.com/drive/folders/11SaZO5rTpwtGj5og9YCpdkCmIg9NYqsj" TargetMode="External"/><Relationship Id="rId458" Type="http://schemas.openxmlformats.org/officeDocument/2006/relationships/hyperlink" Target="https://drive.google.com/file/d/1W0-gFI8p3bMvF-y37aQK7KQsU73bclgZ/view?usp=drivesdk" TargetMode="External"/><Relationship Id="rId457" Type="http://schemas.openxmlformats.org/officeDocument/2006/relationships/hyperlink" Target="https://drive.google.com/file/d/1a4uRbdYf3KCHuZgOdClzdn3-hvLm8bc5/view?usp=drivesdk" TargetMode="External"/><Relationship Id="rId456" Type="http://schemas.openxmlformats.org/officeDocument/2006/relationships/hyperlink" Target="https://static.growthpalette.com/img/post/c1b39dc9-cefb-487e-9bfb-0578a3234ec7/a1a4ad22b5f376cc8841e2eafbea6ff1.jpg" TargetMode="External"/><Relationship Id="rId1280" Type="http://schemas.openxmlformats.org/officeDocument/2006/relationships/hyperlink" Target="https://drive.google.com/file/d/19-cJ52Y984NyLgkjnQLBvWsgnd-Kug4v/view?usp=drive_link" TargetMode="External"/><Relationship Id="rId1281" Type="http://schemas.openxmlformats.org/officeDocument/2006/relationships/hyperlink" Target="https://drive.google.com/file/d/1qJturwrx5e9hq5fgZ3stf4M67RirvQp-/view?usp=drivesdk" TargetMode="External"/><Relationship Id="rId451" Type="http://schemas.openxmlformats.org/officeDocument/2006/relationships/hyperlink" Target="https://drive.google.com/file/d/1B6YDdSotQepDWU68tVVrUbwHUDmX1pNQ/view?usp=drive_link" TargetMode="External"/><Relationship Id="rId1282" Type="http://schemas.openxmlformats.org/officeDocument/2006/relationships/hyperlink" Target="https://drive.google.com/drive/folders/1IgP9tJe0nIVAvUvvt_z0q0F4nqQ_98YP" TargetMode="External"/><Relationship Id="rId450" Type="http://schemas.openxmlformats.org/officeDocument/2006/relationships/hyperlink" Target="https://static.growthpalette.com/front/assets/hl2/img/search-contact-lens/image/data/item/PC/thumb/HK0011-CHLB-5.jpg" TargetMode="External"/><Relationship Id="rId1283" Type="http://schemas.openxmlformats.org/officeDocument/2006/relationships/hyperlink" Target="https://drive.google.com/drive/folders/17teLpin6IcBETFNbZw4_J06ReidoTS-D" TargetMode="External"/><Relationship Id="rId2130" Type="http://schemas.openxmlformats.org/officeDocument/2006/relationships/hyperlink" Target="https://drive.google.com/drive/folders/1e6y7MCncavGxz7A8uQqVZyUWj3gHX8EK" TargetMode="External"/><Relationship Id="rId1284" Type="http://schemas.openxmlformats.org/officeDocument/2006/relationships/hyperlink" Target="https://drive.google.com/file/d/1f_Kw3fTfYx70dBTvzc4f7MN1PCU0s-g5/view?usp=drive_link" TargetMode="External"/><Relationship Id="rId2131" Type="http://schemas.openxmlformats.org/officeDocument/2006/relationships/hyperlink" Target="https://drive.google.com/file/d/1yJ7EVIUS7A1bhBkMTHu8jsDJW5FDZHj1/view?usp=drivesdk" TargetMode="External"/><Relationship Id="rId1285" Type="http://schemas.openxmlformats.org/officeDocument/2006/relationships/hyperlink" Target="https://drive.google.com/file/d/1mVABmd6waI8658vUAPLmPQHlAzBy2yGK/view?usp=drivesdk" TargetMode="External"/><Relationship Id="rId2132" Type="http://schemas.openxmlformats.org/officeDocument/2006/relationships/hyperlink" Target="https://drive.google.com/file/d/1d9ppUvnfB9-DlBwib4K-IJf8C6rVjzpg/view?usp=drivesdk" TargetMode="External"/><Relationship Id="rId455" Type="http://schemas.openxmlformats.org/officeDocument/2006/relationships/hyperlink" Target="https://static.growthpalette.com/img/post/0cacfd5f-256b-4d5a-80fe-780e61c7f6d3/f11651f9293daddaf4996abe0ba110d3.jpg" TargetMode="External"/><Relationship Id="rId1286" Type="http://schemas.openxmlformats.org/officeDocument/2006/relationships/hyperlink" Target="https://drive.google.com/drive/folders/1Wix2i8d71y9nEfwx3iWEHn7VgAcXnttt" TargetMode="External"/><Relationship Id="rId2133" Type="http://schemas.openxmlformats.org/officeDocument/2006/relationships/hyperlink" Target="https://drive.google.com/drive/folders/1bfq5mwo4DMhcpLuqArwTxYqn5y6TozA4" TargetMode="External"/><Relationship Id="rId454" Type="http://schemas.openxmlformats.org/officeDocument/2006/relationships/hyperlink" Target="https://drive.google.com/drive/folders/1eaAYk8vpbKIELjWLyjsZuGC8H6I5MAR6" TargetMode="External"/><Relationship Id="rId1287" Type="http://schemas.openxmlformats.org/officeDocument/2006/relationships/hyperlink" Target="https://drive.google.com/drive/folders/1WXnGMJRwJmja0yO_GNBRCeCqBOFa0OUT" TargetMode="External"/><Relationship Id="rId2134" Type="http://schemas.openxmlformats.org/officeDocument/2006/relationships/hyperlink" Target="https://drive.google.com/drive/folders/1s0XYUQqJB-M89gZQ9IvbjLAD74kBVBTJ" TargetMode="External"/><Relationship Id="rId453" Type="http://schemas.openxmlformats.org/officeDocument/2006/relationships/hyperlink" Target="https://drive.google.com/drive/folders/1HiDwKgPWhiQvi1Z4gGC001TKut44e2e7" TargetMode="External"/><Relationship Id="rId1288" Type="http://schemas.openxmlformats.org/officeDocument/2006/relationships/hyperlink" Target="https://drive.google.com/file/d/1Z_ti-meJO5tg-v8NB-NHEkHpB21oJ_S4/view?usp=drive_link" TargetMode="External"/><Relationship Id="rId2135" Type="http://schemas.openxmlformats.org/officeDocument/2006/relationships/hyperlink" Target="https://drive.google.com/file/d/1d8L6vbKVeCnkmZCVVWPyOMWAntzreyIs/view?usp=drivesdk" TargetMode="External"/><Relationship Id="rId452" Type="http://schemas.openxmlformats.org/officeDocument/2006/relationships/hyperlink" Target="https://drive.google.com/file/d/1rR_wB-z64viTdTiJyBWZNhJlF-8HT6Ai/view?usp=drivesdk" TargetMode="External"/><Relationship Id="rId1289" Type="http://schemas.openxmlformats.org/officeDocument/2006/relationships/hyperlink" Target="https://drive.google.com/file/d/1UZrGYkewKZm3hM42sJzBBnh8B4DQUOvo/view?usp=drivesdk" TargetMode="External"/><Relationship Id="rId2136" Type="http://schemas.openxmlformats.org/officeDocument/2006/relationships/hyperlink" Target="https://drive.google.com/file/d/1GN-5RZjH3xYQUDDxnpYtQDtOLdY6f2PO/view?usp=drivesdk" TargetMode="External"/><Relationship Id="rId491" Type="http://schemas.openxmlformats.org/officeDocument/2006/relationships/hyperlink" Target="https://static.growthpalette.com/img/post/58177d58-bb64-4ea5-a61e-7d65ae8ed574/213b028564a2daa01fee726010b60a94.jpg" TargetMode="External"/><Relationship Id="rId490" Type="http://schemas.openxmlformats.org/officeDocument/2006/relationships/hyperlink" Target="https://drive.google.com/drive/folders/1WDa3PkZnoB2uXH5pycDaq7n1BwUjfZX0" TargetMode="External"/><Relationship Id="rId489" Type="http://schemas.openxmlformats.org/officeDocument/2006/relationships/hyperlink" Target="https://drive.google.com/drive/folders/19wWSPchGZc3gshzJOvUYnIr0iJsOnOxm" TargetMode="External"/><Relationship Id="rId2160" Type="http://schemas.openxmlformats.org/officeDocument/2006/relationships/hyperlink" Target="https://drive.google.com/file/d/11tcw6YS0xGICB8MsIzN_qK69CuJP5h1r/view?usp=drivesdk" TargetMode="External"/><Relationship Id="rId2161" Type="http://schemas.openxmlformats.org/officeDocument/2006/relationships/hyperlink" Target="https://drive.google.com/drive/folders/1ZYmURdyK49jWJpzb8yp_Nukf2ydSUjO3" TargetMode="External"/><Relationship Id="rId484" Type="http://schemas.openxmlformats.org/officeDocument/2006/relationships/hyperlink" Target="https://drive.google.com/drive/folders/1dze82LHjejouuTr4lbTH0PIic5SBTGxW" TargetMode="External"/><Relationship Id="rId2162" Type="http://schemas.openxmlformats.org/officeDocument/2006/relationships/hyperlink" Target="https://drive.google.com/drive/folders/1MLcKTcoMokvEYGFKNR8m4yq4ubQ00M0v" TargetMode="External"/><Relationship Id="rId483" Type="http://schemas.openxmlformats.org/officeDocument/2006/relationships/hyperlink" Target="https://drive.google.com/drive/folders/1q6rRfe2jDCwQFle2mx5DwPFg7y4-rlbo" TargetMode="External"/><Relationship Id="rId2163" Type="http://schemas.openxmlformats.org/officeDocument/2006/relationships/hyperlink" Target="https://drive.google.com/file/d/18OkYJBvLomFl7L6WQl_iD_6bgjagVhQy/view?usp=drivesdk" TargetMode="External"/><Relationship Id="rId482" Type="http://schemas.openxmlformats.org/officeDocument/2006/relationships/hyperlink" Target="https://drive.google.com/file/d/1IvWQXRhvPSCVBsKjPOJyymjzfR9XkyDo/view?usp=drivesdk" TargetMode="External"/><Relationship Id="rId2164" Type="http://schemas.openxmlformats.org/officeDocument/2006/relationships/hyperlink" Target="https://drive.google.com/file/d/1ubHCs-mtzPhhk7aSr95vzqTiXb580HTU/view?usp=drivesdk" TargetMode="External"/><Relationship Id="rId481" Type="http://schemas.openxmlformats.org/officeDocument/2006/relationships/hyperlink" Target="https://drive.google.com/file/d/11O0QQDzgdETDIapboBCnSDVf6g084eHH/view?usp=drive_link" TargetMode="External"/><Relationship Id="rId2165" Type="http://schemas.openxmlformats.org/officeDocument/2006/relationships/hyperlink" Target="https://drive.google.com/drive/folders/1rsk0NWtkNUvUkv8RnAXAYV1L3JrXyUMv" TargetMode="External"/><Relationship Id="rId488" Type="http://schemas.openxmlformats.org/officeDocument/2006/relationships/hyperlink" Target="https://drive.google.com/file/d/1WIlhZEqGpHjx7DU3_oGIe38O8ruakNxF/view?usp=drivesdk" TargetMode="External"/><Relationship Id="rId2166" Type="http://schemas.openxmlformats.org/officeDocument/2006/relationships/hyperlink" Target="https://drive.google.com/drive/folders/1vCCTLXy4tSS-YFFs3duWA405Nr3wUCBe" TargetMode="External"/><Relationship Id="rId487" Type="http://schemas.openxmlformats.org/officeDocument/2006/relationships/hyperlink" Target="https://drive.google.com/file/d/1L-50Lv0mxAAs00M2JKs7HRxPE6YvafM8/view?usp=drive_link" TargetMode="External"/><Relationship Id="rId2167" Type="http://schemas.openxmlformats.org/officeDocument/2006/relationships/hyperlink" Target="https://drive.google.com/file/d/161J681WEY9gFPupuIRJ42JYA0CvAk2Nk/view?usp=drivesdk" TargetMode="External"/><Relationship Id="rId486" Type="http://schemas.openxmlformats.org/officeDocument/2006/relationships/hyperlink" Target="https://static.growthpalette.com/img/post/6f0f3624-8faf-4e99-bde9-1a9a0197e668/4520a7423ee95ba2f61512d704355cb5.jpg" TargetMode="External"/><Relationship Id="rId2168" Type="http://schemas.openxmlformats.org/officeDocument/2006/relationships/hyperlink" Target="https://drive.google.com/file/d/1RHVrEbw9m8c640NW8TfTYqFQnAHkGkMH/view?usp=drivesdk" TargetMode="External"/><Relationship Id="rId485" Type="http://schemas.openxmlformats.org/officeDocument/2006/relationships/hyperlink" Target="https://static.growthpalette.com/img/post/ab87504f-6075-496b-a065-be9e02ed7679/d03dc0d23491e6c1bd2bfd71bcee6c52.jpg" TargetMode="External"/><Relationship Id="rId2169" Type="http://schemas.openxmlformats.org/officeDocument/2006/relationships/hyperlink" Target="https://drive.google.com/drive/folders/1tYCN3GrmL6W6Kf_UF5OOsu9GbmOWWVc4" TargetMode="External"/><Relationship Id="rId2159" Type="http://schemas.openxmlformats.org/officeDocument/2006/relationships/hyperlink" Target="https://drive.google.com/file/d/1haglY094_xBEPCrcvj8pzhtt7br4Rg9l/view?usp=drivesdk" TargetMode="External"/><Relationship Id="rId480" Type="http://schemas.openxmlformats.org/officeDocument/2006/relationships/hyperlink" Target="https://static.growthpalette.com/front/assets/hl2/img/search-contact-lens/image/data/item/PC/thumb/HK0003-CHGR-5.jpg" TargetMode="External"/><Relationship Id="rId479" Type="http://schemas.openxmlformats.org/officeDocument/2006/relationships/hyperlink" Target="https://static.growthpalette.com/img/post/dd69b38b-a234-4282-b37e-7c227136505e/2591cf6c98573359d342e164778d3ab7.jpg" TargetMode="External"/><Relationship Id="rId478" Type="http://schemas.openxmlformats.org/officeDocument/2006/relationships/hyperlink" Target="https://drive.google.com/drive/folders/1xHOeMH3IlYi-f5zYQHyvzpaHN23zy1v2" TargetMode="External"/><Relationship Id="rId2150" Type="http://schemas.openxmlformats.org/officeDocument/2006/relationships/hyperlink" Target="https://drive.google.com/drive/folders/1gAhFeO1xetoBy3CI0C_jLcYwozcGRl7E" TargetMode="External"/><Relationship Id="rId473" Type="http://schemas.openxmlformats.org/officeDocument/2006/relationships/hyperlink" Target="https://static.growthpalette.com/img/post/372d563c-cfce-4d80-83df-0cd9e27d2edb/db6d543272c2f1289346b773b88bab32.jpg" TargetMode="External"/><Relationship Id="rId2151" Type="http://schemas.openxmlformats.org/officeDocument/2006/relationships/hyperlink" Target="https://drive.google.com/file/d/1AwjM4kh8QZUWulwBIEnR_HEuztfQj-3r/view?usp=drivesdk" TargetMode="External"/><Relationship Id="rId472" Type="http://schemas.openxmlformats.org/officeDocument/2006/relationships/hyperlink" Target="https://drive.google.com/drive/folders/1Qg1tllvgNGMc9pN8Sx_S2swJoNEiac7w" TargetMode="External"/><Relationship Id="rId2152" Type="http://schemas.openxmlformats.org/officeDocument/2006/relationships/hyperlink" Target="https://drive.google.com/file/d/1OD9Gnj3t8zwyBl3dFLZ4qtKQv66ZoS_n/view?usp=drivesdk" TargetMode="External"/><Relationship Id="rId471" Type="http://schemas.openxmlformats.org/officeDocument/2006/relationships/hyperlink" Target="https://drive.google.com/drive/folders/1x3HE4t0TGJophHmXM_dAvosqGNIVfvhU" TargetMode="External"/><Relationship Id="rId2153" Type="http://schemas.openxmlformats.org/officeDocument/2006/relationships/hyperlink" Target="https://drive.google.com/drive/folders/1-80OtVYnPIjpRHxrdSZ0i86jXqBAMEM1" TargetMode="External"/><Relationship Id="rId470" Type="http://schemas.openxmlformats.org/officeDocument/2006/relationships/hyperlink" Target="https://drive.google.com/file/d/1eUkj8BJcXSuTnhg8UHjaNISq_QhCQ5rg/view?usp=drivesdk" TargetMode="External"/><Relationship Id="rId2154" Type="http://schemas.openxmlformats.org/officeDocument/2006/relationships/hyperlink" Target="https://drive.google.com/drive/folders/1JioVf_NyP3PXQ_-L_egg88ZPRDuzy3ce" TargetMode="External"/><Relationship Id="rId477" Type="http://schemas.openxmlformats.org/officeDocument/2006/relationships/hyperlink" Target="https://drive.google.com/drive/folders/1aQzbhBllykksSqxcZHVk0psHJytaLHEe" TargetMode="External"/><Relationship Id="rId2155" Type="http://schemas.openxmlformats.org/officeDocument/2006/relationships/hyperlink" Target="https://drive.google.com/file/d/1Cjc0yNDziWF2ol2MX_bBWW_YM2e0FzpX/view?usp=drivesdk" TargetMode="External"/><Relationship Id="rId476" Type="http://schemas.openxmlformats.org/officeDocument/2006/relationships/hyperlink" Target="https://drive.google.com/file/d/1PqXqI9SxN7aw8nzTibOG7y9kC7BXgNEa/view?usp=drivesdk" TargetMode="External"/><Relationship Id="rId2156" Type="http://schemas.openxmlformats.org/officeDocument/2006/relationships/hyperlink" Target="https://drive.google.com/file/d/1f8S9caOwKA41UECU6CYF2fu1Lb68GWwX/view?usp=drivesdk" TargetMode="External"/><Relationship Id="rId475" Type="http://schemas.openxmlformats.org/officeDocument/2006/relationships/hyperlink" Target="https://drive.google.com/file/d/1Km-QBSljW2hyyJVuSc2-WuGV77IX_O9W/view?usp=drive_link" TargetMode="External"/><Relationship Id="rId2157" Type="http://schemas.openxmlformats.org/officeDocument/2006/relationships/hyperlink" Target="https://drive.google.com/drive/folders/1OPM5izv2b7Zw8TK_GIgsumIYBLcmj1Y2" TargetMode="External"/><Relationship Id="rId474" Type="http://schemas.openxmlformats.org/officeDocument/2006/relationships/hyperlink" Target="https://static.growthpalette.com/img/post/3bff02d4-a30b-4d9d-85ba-b027e65cfa8f/41bed0c908666d508fd6b97621988680.jpg" TargetMode="External"/><Relationship Id="rId2158" Type="http://schemas.openxmlformats.org/officeDocument/2006/relationships/hyperlink" Target="https://drive.google.com/drive/folders/16RVxAe3y3HWbyO9Z_UMKuTyosWrNdabQ" TargetMode="External"/><Relationship Id="rId1257" Type="http://schemas.openxmlformats.org/officeDocument/2006/relationships/hyperlink" Target="https://drive.google.com/file/d/1C4l99YE36GKjx9ptIaDKzmCmwuFtH0pB/view?usp=drivesdk" TargetMode="External"/><Relationship Id="rId2104" Type="http://schemas.openxmlformats.org/officeDocument/2006/relationships/hyperlink" Target="https://drive.google.com/file/d/1x5vrjy5dgMH4OuCbdp-bhkWI8ioYxvDn/view?usp=drivesdk" TargetMode="External"/><Relationship Id="rId2588" Type="http://schemas.openxmlformats.org/officeDocument/2006/relationships/hyperlink" Target="https://drive.google.com/file/d/1k-jKh0oD2Xw7_87VNnKeIVAK_5uobIKa/view?usp=drivesdk" TargetMode="External"/><Relationship Id="rId1258" Type="http://schemas.openxmlformats.org/officeDocument/2006/relationships/hyperlink" Target="https://drive.google.com/drive/folders/18gqlwaeiW7MhsvwzWV1SNBUPnVXAqnAN" TargetMode="External"/><Relationship Id="rId2105" Type="http://schemas.openxmlformats.org/officeDocument/2006/relationships/hyperlink" Target="https://drive.google.com/drive/folders/1HENZJWdNAwwp0i07y81eG35EvEjJZdYs" TargetMode="External"/><Relationship Id="rId2589" Type="http://schemas.openxmlformats.org/officeDocument/2006/relationships/hyperlink" Target="https://drive.google.com/drive/folders/1q7My59Gsf0tPC_yJ-DJZHOPGgoNxaUGo" TargetMode="External"/><Relationship Id="rId1259" Type="http://schemas.openxmlformats.org/officeDocument/2006/relationships/hyperlink" Target="https://drive.google.com/drive/folders/1PFH3p0tw-Y_67LhfGS5Lkt42T3JKijJW" TargetMode="External"/><Relationship Id="rId2106" Type="http://schemas.openxmlformats.org/officeDocument/2006/relationships/hyperlink" Target="https://drive.google.com/drive/folders/1OCVg3VrEpdCUElJx40wX4c55lLzudBX6" TargetMode="External"/><Relationship Id="rId2107" Type="http://schemas.openxmlformats.org/officeDocument/2006/relationships/hyperlink" Target="https://drive.google.com/file/d/1M9e-66HuYKr4SCu86eeIGddCFm2HfGwQ/view?usp=drivesdk" TargetMode="External"/><Relationship Id="rId2108" Type="http://schemas.openxmlformats.org/officeDocument/2006/relationships/hyperlink" Target="https://drive.google.com/file/d/1UYh7BwKw9FNElEVAM2CanBPZCKTeAUU2/view?usp=drivesdk" TargetMode="External"/><Relationship Id="rId2109" Type="http://schemas.openxmlformats.org/officeDocument/2006/relationships/hyperlink" Target="https://drive.google.com/drive/folders/18l5Lgu5Ce4LBUHPUNCfKWE2eahalQ-S3" TargetMode="External"/><Relationship Id="rId426" Type="http://schemas.openxmlformats.org/officeDocument/2006/relationships/hyperlink" Target="https://static.growthpalette.com/img/post/17476093-1d39-4d6c-8d4d-6beb648f11e9/d514330bc2f4a7339d85e63245dede0a.jpg" TargetMode="External"/><Relationship Id="rId425" Type="http://schemas.openxmlformats.org/officeDocument/2006/relationships/hyperlink" Target="https://static.growthpalette.com/img/post/a1f1abcc-f05d-4936-b863-89812dbd5b86/f5c7c05e68f7253e5fa52570c3295e8e.jpg" TargetMode="External"/><Relationship Id="rId424" Type="http://schemas.openxmlformats.org/officeDocument/2006/relationships/hyperlink" Target="https://drive.google.com/drive/folders/1ruFPr2IJda3aR7KLruekwHqmK7yo6fy6" TargetMode="External"/><Relationship Id="rId423" Type="http://schemas.openxmlformats.org/officeDocument/2006/relationships/hyperlink" Target="https://drive.google.com/drive/folders/19HpxzeuaPlTm_SpsnP93ke99GCDNVmaZ" TargetMode="External"/><Relationship Id="rId429" Type="http://schemas.openxmlformats.org/officeDocument/2006/relationships/hyperlink" Target="https://drive.google.com/drive/folders/1n9W1cO3IHQpnOMDN4rDscJXgSGcFsx7u" TargetMode="External"/><Relationship Id="rId428" Type="http://schemas.openxmlformats.org/officeDocument/2006/relationships/hyperlink" Target="https://drive.google.com/file/d/1LJMVAH2JE1MZ-CSMWHMiSTme6hmU4nVe/view?usp=drivesdk" TargetMode="External"/><Relationship Id="rId427" Type="http://schemas.openxmlformats.org/officeDocument/2006/relationships/hyperlink" Target="https://drive.google.com/file/d/1HF3Dr1u4omoOexVIVH5sPqWLdKlG0ppH/view?usp=drive_link" TargetMode="External"/><Relationship Id="rId2580" Type="http://schemas.openxmlformats.org/officeDocument/2006/relationships/hyperlink" Target="https://drive.google.com/file/d/1ook9jlhy01xdqAWS0SBsTwveJi2poFMj/view?usp=drivesdk" TargetMode="External"/><Relationship Id="rId1250" Type="http://schemas.openxmlformats.org/officeDocument/2006/relationships/hyperlink" Target="https://drive.google.com/drive/folders/1qoDQQt-HZu-vXaLHaDOhAzTArZdUXgog" TargetMode="External"/><Relationship Id="rId2581" Type="http://schemas.openxmlformats.org/officeDocument/2006/relationships/hyperlink" Target="https://drive.google.com/drive/folders/1Ko_K6lPFR2TnSh3hM2IQRc0aWex_JgIx" TargetMode="External"/><Relationship Id="rId1251" Type="http://schemas.openxmlformats.org/officeDocument/2006/relationships/hyperlink" Target="https://drive.google.com/drive/folders/1I7bJOXiaqdLdjQTB3KFBroOTJI8unK4r" TargetMode="External"/><Relationship Id="rId2582" Type="http://schemas.openxmlformats.org/officeDocument/2006/relationships/hyperlink" Target="https://drive.google.com/drive/folders/1oBYLn50VPSH6Zfoe3fCjB3R5jxaGK-vU" TargetMode="External"/><Relationship Id="rId1252" Type="http://schemas.openxmlformats.org/officeDocument/2006/relationships/hyperlink" Target="https://drive.google.com/file/d/1LrrryQeBV3fm73UOTysSH4q03E2yicAL/view?usp=drive_link" TargetMode="External"/><Relationship Id="rId2583" Type="http://schemas.openxmlformats.org/officeDocument/2006/relationships/hyperlink" Target="https://drive.google.com/file/d/1idYYpuC349j4JLPYCie40MQi0KWsP6Vu/view?usp=drivesdk" TargetMode="External"/><Relationship Id="rId422" Type="http://schemas.openxmlformats.org/officeDocument/2006/relationships/hyperlink" Target="https://drive.google.com/file/d/1kU6vI9L6sswUS-9_xa2WFQcAhVjodZ7l/view?usp=drivesdk" TargetMode="External"/><Relationship Id="rId1253" Type="http://schemas.openxmlformats.org/officeDocument/2006/relationships/hyperlink" Target="https://drive.google.com/file/d/16MHYv6-2HQNrBDYQsQp40E3AgF7w1i6J/view?usp=drivesdk" TargetMode="External"/><Relationship Id="rId2100" Type="http://schemas.openxmlformats.org/officeDocument/2006/relationships/hyperlink" Target="https://drive.google.com/file/d/1IvNKu3WTNnukQthYdOlozOS5z1moq_ir/view?usp=drivesdk" TargetMode="External"/><Relationship Id="rId2584" Type="http://schemas.openxmlformats.org/officeDocument/2006/relationships/hyperlink" Target="https://drive.google.com/file/d/1o45fNY-Su8koE2Za2ZSy8w3NudKKFEbv/view?usp=drivesdk" TargetMode="External"/><Relationship Id="rId421" Type="http://schemas.openxmlformats.org/officeDocument/2006/relationships/hyperlink" Target="https://drive.google.com/file/d/1EVe1zPDtFQRrgiV2ZvXidmx6YuTNqZJ2/view?usp=drive_link" TargetMode="External"/><Relationship Id="rId1254" Type="http://schemas.openxmlformats.org/officeDocument/2006/relationships/hyperlink" Target="https://drive.google.com/drive/folders/1Czzyyl6FCkWcT6G7C3_YkTPN2g3q3pYW" TargetMode="External"/><Relationship Id="rId2101" Type="http://schemas.openxmlformats.org/officeDocument/2006/relationships/hyperlink" Target="https://drive.google.com/drive/folders/18jm423B7U3gyY4Gk30D5GT0U5V3faxSW" TargetMode="External"/><Relationship Id="rId2585" Type="http://schemas.openxmlformats.org/officeDocument/2006/relationships/hyperlink" Target="https://drive.google.com/drive/folders/1QSUSOmnqDdv_lyGsFkKyIOAewtfxiBIV" TargetMode="External"/><Relationship Id="rId420" Type="http://schemas.openxmlformats.org/officeDocument/2006/relationships/hyperlink" Target="https://static.growthpalette.com/img/post/8ddd70ac-bec9-4614-9202-23ecb91f8151/e72ac79aaaa985ba76727f5e46088524.jpg" TargetMode="External"/><Relationship Id="rId1255" Type="http://schemas.openxmlformats.org/officeDocument/2006/relationships/hyperlink" Target="https://drive.google.com/drive/folders/1CFlpR4i--CfDxA9CO9rpSkcUsL9qGogl" TargetMode="External"/><Relationship Id="rId2102" Type="http://schemas.openxmlformats.org/officeDocument/2006/relationships/hyperlink" Target="https://drive.google.com/drive/folders/1UWWxkUufX7eK6E495yZxbK_9lRMBTbwU" TargetMode="External"/><Relationship Id="rId2586" Type="http://schemas.openxmlformats.org/officeDocument/2006/relationships/hyperlink" Target="https://drive.google.com/drive/folders/1SyY8mOYBe9yRw0E89F5xR1P_aBtTvQo-" TargetMode="External"/><Relationship Id="rId1256" Type="http://schemas.openxmlformats.org/officeDocument/2006/relationships/hyperlink" Target="https://drive.google.com/file/d/1TP_jnfa7eDUhKgg1U3bD2JcKxyfvly6p/view?usp=drive_link" TargetMode="External"/><Relationship Id="rId2103" Type="http://schemas.openxmlformats.org/officeDocument/2006/relationships/hyperlink" Target="https://drive.google.com/file/d/1Zy__Nm7YUPMvcMUR2_f1F1EpBtCpBVNr/view?usp=drivesdk" TargetMode="External"/><Relationship Id="rId2587" Type="http://schemas.openxmlformats.org/officeDocument/2006/relationships/hyperlink" Target="https://drive.google.com/file/d/1Xplbbxl1NiBo0zpgYUp-TNzCnV5kT-IW/view?usp=drivesdk" TargetMode="External"/><Relationship Id="rId1246" Type="http://schemas.openxmlformats.org/officeDocument/2006/relationships/hyperlink" Target="https://drive.google.com/drive/folders/1uK3WOTLb1YVzcQfDven9vKHDFbpELWlS" TargetMode="External"/><Relationship Id="rId2577" Type="http://schemas.openxmlformats.org/officeDocument/2006/relationships/hyperlink" Target="https://drive.google.com/drive/folders/1FTpUQatVVse7Nz5tByt2SXVSAvULgObz" TargetMode="External"/><Relationship Id="rId1247" Type="http://schemas.openxmlformats.org/officeDocument/2006/relationships/hyperlink" Target="https://drive.google.com/drive/folders/1rC9BvztrGMFyn80hFC7SkdVf0-Ccu6F_" TargetMode="External"/><Relationship Id="rId2578" Type="http://schemas.openxmlformats.org/officeDocument/2006/relationships/hyperlink" Target="https://drive.google.com/drive/folders/1uKiW42ij1s3DXOC2bYIy2XY2I9PWopyR" TargetMode="External"/><Relationship Id="rId1248" Type="http://schemas.openxmlformats.org/officeDocument/2006/relationships/hyperlink" Target="https://drive.google.com/file/d/134dSE9JN2lCRjD5adslCas2Wxf_nBf4I/view?usp=drive_link" TargetMode="External"/><Relationship Id="rId2579" Type="http://schemas.openxmlformats.org/officeDocument/2006/relationships/hyperlink" Target="https://drive.google.com/file/d/1YZgcFu0tVw122bFSYWzZT2UgRg5TVChI/view?usp=drivesdk" TargetMode="External"/><Relationship Id="rId1249" Type="http://schemas.openxmlformats.org/officeDocument/2006/relationships/hyperlink" Target="https://drive.google.com/file/d/1S8xwBIcqJ-SOqo9MfvTnwmV6NwIR8Gcq/view?usp=drivesdk" TargetMode="External"/><Relationship Id="rId415" Type="http://schemas.openxmlformats.org/officeDocument/2006/relationships/hyperlink" Target="https://drive.google.com/file/d/1fnjEcCoJ2q3i0WceLZVMw96xDs3X-MBv/view?usp=drive_link" TargetMode="External"/><Relationship Id="rId899" Type="http://schemas.openxmlformats.org/officeDocument/2006/relationships/hyperlink" Target="https://drive.google.com/file/d/1d7aJcXfi6sTdY1eQ5wqmJPhvto2AO11z/view?usp=drivesdk" TargetMode="External"/><Relationship Id="rId414" Type="http://schemas.openxmlformats.org/officeDocument/2006/relationships/hyperlink" Target="https://static.growthpalette.com/front/assets/hl2/img/search-contact-lens/image/data/item/PC/thumb/HK0011-CHBE-5.jpg" TargetMode="External"/><Relationship Id="rId898" Type="http://schemas.openxmlformats.org/officeDocument/2006/relationships/hyperlink" Target="https://drive.google.com/file/d/18vt79t6e97ASaltxAEd1VI9rAqzSbJV9/view?usp=drivesdk" TargetMode="External"/><Relationship Id="rId413" Type="http://schemas.openxmlformats.org/officeDocument/2006/relationships/hyperlink" Target="https://static.growthpalette.com/img/post/7af5fddd-df98-4944-8334-f1d77a321d8a/1ca892aa3aa2755fbd692c79993a8dd2.jpg" TargetMode="External"/><Relationship Id="rId897" Type="http://schemas.openxmlformats.org/officeDocument/2006/relationships/hyperlink" Target="https://drive.google.com/drive/folders/1c-fKPtyixzZV2gPff2IMF09JVRz7EbWI" TargetMode="External"/><Relationship Id="rId412" Type="http://schemas.openxmlformats.org/officeDocument/2006/relationships/hyperlink" Target="https://drive.google.com/drive/folders/13Y2mbITIORHBgAVvdeQ8VXU-dwgVM55G" TargetMode="External"/><Relationship Id="rId896" Type="http://schemas.openxmlformats.org/officeDocument/2006/relationships/hyperlink" Target="https://drive.google.com/drive/folders/1hpm-3HtgB9jVj0pksP7V05pjJErSXRJM" TargetMode="External"/><Relationship Id="rId419" Type="http://schemas.openxmlformats.org/officeDocument/2006/relationships/hyperlink" Target="https://static.growthpalette.com/img/post/5966b211-d023-441b-be87-c340814437ff/d411d989b6173ceda8f0745cad485f3a.jpg" TargetMode="External"/><Relationship Id="rId418" Type="http://schemas.openxmlformats.org/officeDocument/2006/relationships/hyperlink" Target="https://drive.google.com/drive/folders/1ladrwQtPYZKyJXOQZVklI4jNKgza7zO4" TargetMode="External"/><Relationship Id="rId417" Type="http://schemas.openxmlformats.org/officeDocument/2006/relationships/hyperlink" Target="https://drive.google.com/drive/folders/14-kq0rnfCRF2uDhUQObzFT4LLuTtY74J" TargetMode="External"/><Relationship Id="rId416" Type="http://schemas.openxmlformats.org/officeDocument/2006/relationships/hyperlink" Target="https://drive.google.com/file/d/10NM6LHOYwIExEuWniemmFlur7jJ_mv9X/view?usp=drivesdk" TargetMode="External"/><Relationship Id="rId891" Type="http://schemas.openxmlformats.org/officeDocument/2006/relationships/hyperlink" Target="https://drive.google.com/file/d/1lI8EUixYCMOEodtmnyPjRXd6qhiW924A/view?usp=drivesdk" TargetMode="External"/><Relationship Id="rId890" Type="http://schemas.openxmlformats.org/officeDocument/2006/relationships/hyperlink" Target="https://drive.google.com/file/d/1ACDQ_EkXFAwy6Y1VD4iG6JbpAo_8FGvU/view?usp=drivesdk" TargetMode="External"/><Relationship Id="rId2570" Type="http://schemas.openxmlformats.org/officeDocument/2006/relationships/hyperlink" Target="https://drive.google.com/drive/folders/1JhbEUdakwW1Cel4KJBw46qN2oabuDsIl" TargetMode="External"/><Relationship Id="rId1240" Type="http://schemas.openxmlformats.org/officeDocument/2006/relationships/hyperlink" Target="https://drive.google.com/file/d/12CgYPw6_Hcqxr7PD8muBD7UR6_Q4dWR7/view?usp=drive_link" TargetMode="External"/><Relationship Id="rId2571" Type="http://schemas.openxmlformats.org/officeDocument/2006/relationships/hyperlink" Target="https://drive.google.com/file/d/1ThrfI2luqnZdHAlG0u3yCFPhXEZHLwON/view?usp=drivesdk" TargetMode="External"/><Relationship Id="rId1241" Type="http://schemas.openxmlformats.org/officeDocument/2006/relationships/hyperlink" Target="https://drive.google.com/file/d/1pz7QTV8utHuj5HiOM8ET2lQVVcRRPeRL/view?usp=drivesdk" TargetMode="External"/><Relationship Id="rId2572" Type="http://schemas.openxmlformats.org/officeDocument/2006/relationships/hyperlink" Target="https://drive.google.com/file/d/1DuJDg8Qn0KCqBtCp9rUwc9f2-wDqonAq/view?usp=drivesdk" TargetMode="External"/><Relationship Id="rId411" Type="http://schemas.openxmlformats.org/officeDocument/2006/relationships/hyperlink" Target="https://drive.google.com/drive/folders/10UAaSIiZyuQVx0_QduBD9t6fcHAYRQfO" TargetMode="External"/><Relationship Id="rId895" Type="http://schemas.openxmlformats.org/officeDocument/2006/relationships/hyperlink" Target="https://drive.google.com/file/d/1qQ3yb8od1c5K51XydK4bKOsgJWNGvbcB/view?usp=drivesdk" TargetMode="External"/><Relationship Id="rId1242" Type="http://schemas.openxmlformats.org/officeDocument/2006/relationships/hyperlink" Target="https://drive.google.com/drive/folders/1lUEqAaIkBA6Zt7IQUcG3ct6SnY6ArRfb" TargetMode="External"/><Relationship Id="rId2573" Type="http://schemas.openxmlformats.org/officeDocument/2006/relationships/hyperlink" Target="https://drive.google.com/drive/folders/1dwzQnMrvfWFHchrk_Ou1IY-tFQcU1LPK" TargetMode="External"/><Relationship Id="rId410" Type="http://schemas.openxmlformats.org/officeDocument/2006/relationships/hyperlink" Target="https://drive.google.com/file/d/1hKZniqiUAPNkU03G6djMSwHFO1tM7Z73/view?usp=drivesdk" TargetMode="External"/><Relationship Id="rId894" Type="http://schemas.openxmlformats.org/officeDocument/2006/relationships/hyperlink" Target="https://drive.google.com/file/d/19QFxF7OnmNmUXNzVeYOUsGUSAnjE0ie1/view?usp=drivesdk" TargetMode="External"/><Relationship Id="rId1243" Type="http://schemas.openxmlformats.org/officeDocument/2006/relationships/hyperlink" Target="https://drive.google.com/drive/folders/1FsnIB_1_YKcfbDqYMZatI5kdvWFU5lqf" TargetMode="External"/><Relationship Id="rId2574" Type="http://schemas.openxmlformats.org/officeDocument/2006/relationships/hyperlink" Target="https://drive.google.com/drive/folders/1hLuW9mCGxs4cx4HJnd6pgjWNI2ZM8vcc" TargetMode="External"/><Relationship Id="rId893" Type="http://schemas.openxmlformats.org/officeDocument/2006/relationships/hyperlink" Target="https://drive.google.com/drive/folders/1ITKm3pI_kzpA9peTlHaWUgqeinhDVrYM" TargetMode="External"/><Relationship Id="rId1244" Type="http://schemas.openxmlformats.org/officeDocument/2006/relationships/hyperlink" Target="https://drive.google.com/file/d/1arWrHC0J-6ZNuPtDs3Bixm0UUg9TgE-0/view?usp=drive_link" TargetMode="External"/><Relationship Id="rId2575" Type="http://schemas.openxmlformats.org/officeDocument/2006/relationships/hyperlink" Target="https://drive.google.com/file/d/1cpP9yaHmIOUhs6fLhtgupKffKhlKDeAP/view?usp=drive_link" TargetMode="External"/><Relationship Id="rId892" Type="http://schemas.openxmlformats.org/officeDocument/2006/relationships/hyperlink" Target="https://drive.google.com/drive/folders/1hclzsZ0ResdiCxm1i_D-_OykZ9dEj56-" TargetMode="External"/><Relationship Id="rId1245" Type="http://schemas.openxmlformats.org/officeDocument/2006/relationships/hyperlink" Target="https://drive.google.com/file/d/1Q1o6v9ODGm6hygdD0ULI8HgGm-hEetuL/view?usp=drivesdk" TargetMode="External"/><Relationship Id="rId2576" Type="http://schemas.openxmlformats.org/officeDocument/2006/relationships/hyperlink" Target="https://drive.google.com/file/d/1JpgQ8v9Xf_IYUu72i7WFhpohN8JzFBZd/view?usp=drivesdk" TargetMode="External"/><Relationship Id="rId1279" Type="http://schemas.openxmlformats.org/officeDocument/2006/relationships/hyperlink" Target="https://drive.google.com/drive/folders/1GBfLhRNJi0CQKQdppZqabaxVOFrwaQ4r" TargetMode="External"/><Relationship Id="rId2126" Type="http://schemas.openxmlformats.org/officeDocument/2006/relationships/hyperlink" Target="https://drive.google.com/drive/folders/1tFqQ1_9DxlG2Pe3phW5JOU_YTOYXGhxN" TargetMode="External"/><Relationship Id="rId2127" Type="http://schemas.openxmlformats.org/officeDocument/2006/relationships/hyperlink" Target="https://drive.google.com/file/d/10AiQxinSi4VjJ99xLPNmRs1P7qZQEVg9/view?usp=drivesdk" TargetMode="External"/><Relationship Id="rId2128" Type="http://schemas.openxmlformats.org/officeDocument/2006/relationships/hyperlink" Target="https://drive.google.com/file/d/18fsuA-vwXNvMoV3EuSsasvp6lWrAgrn9/view?usp=drivesdk" TargetMode="External"/><Relationship Id="rId2129" Type="http://schemas.openxmlformats.org/officeDocument/2006/relationships/hyperlink" Target="https://drive.google.com/drive/folders/1nIUvk3LyACjXAZ7qwgotOztBGdlhOyC5" TargetMode="External"/><Relationship Id="rId448" Type="http://schemas.openxmlformats.org/officeDocument/2006/relationships/hyperlink" Target="https://drive.google.com/drive/folders/1noS1Ubd0RH6sl-du1O_9zubZ1ZqFkx0T" TargetMode="External"/><Relationship Id="rId447" Type="http://schemas.openxmlformats.org/officeDocument/2006/relationships/hyperlink" Target="https://drive.google.com/drive/folders/1W-lYANwcB-WPjjmymcA8mlJpsnNEFzVN" TargetMode="External"/><Relationship Id="rId446" Type="http://schemas.openxmlformats.org/officeDocument/2006/relationships/hyperlink" Target="https://drive.google.com/file/d/1zWTNAsgbMMRx9F6VHvFY40U2eq0EGlaA/view?usp=drivesdk" TargetMode="External"/><Relationship Id="rId445" Type="http://schemas.openxmlformats.org/officeDocument/2006/relationships/hyperlink" Target="https://drive.google.com/file/d/1rw_OypYu5w1no7LrLYdP1EpgmN6liXKH/view?usp=drive_link" TargetMode="External"/><Relationship Id="rId449" Type="http://schemas.openxmlformats.org/officeDocument/2006/relationships/hyperlink" Target="https://static.growthpalette.com/img/post/f9b50789-38e4-45f5-bb0c-edeb9f944e26/7ffbcf4bfe38da98ac67a5d82bcbfbd8.jpg" TargetMode="External"/><Relationship Id="rId1270" Type="http://schemas.openxmlformats.org/officeDocument/2006/relationships/hyperlink" Target="https://drive.google.com/drive/folders/1Yfgufhn7wNNZy8b8_XwL0dDSIGwYmoWZ" TargetMode="External"/><Relationship Id="rId440" Type="http://schemas.openxmlformats.org/officeDocument/2006/relationships/hyperlink" Target="https://drive.google.com/file/d/1WM1uckyufGqMSJNZRyCEvkeVQkirFuoH/view?usp=drivesdk" TargetMode="External"/><Relationship Id="rId1271" Type="http://schemas.openxmlformats.org/officeDocument/2006/relationships/hyperlink" Target="https://drive.google.com/drive/folders/1YBbpE3eYD0EIUKklIC2cANbZIybtFxda" TargetMode="External"/><Relationship Id="rId1272" Type="http://schemas.openxmlformats.org/officeDocument/2006/relationships/hyperlink" Target="https://drive.google.com/file/d/1evFI-Sm2ejw8FNSxJi0A8jQEgQQAkog3/view?usp=drive_link" TargetMode="External"/><Relationship Id="rId1273" Type="http://schemas.openxmlformats.org/officeDocument/2006/relationships/hyperlink" Target="https://drive.google.com/file/d/1nQauY0-ucssR54yO8xohjAGqaOkqyzXj/view?usp=drivesdk" TargetMode="External"/><Relationship Id="rId2120" Type="http://schemas.openxmlformats.org/officeDocument/2006/relationships/hyperlink" Target="https://drive.google.com/file/d/1uWyzpwgHdPCRVFgtAwsgravHHTspmxIu/view?usp=drivesdk" TargetMode="External"/><Relationship Id="rId1274" Type="http://schemas.openxmlformats.org/officeDocument/2006/relationships/hyperlink" Target="https://drive.google.com/drive/folders/1SStCBF7tlbrMJwr6wPT-lwIt9GFvw7qe" TargetMode="External"/><Relationship Id="rId2121" Type="http://schemas.openxmlformats.org/officeDocument/2006/relationships/hyperlink" Target="https://drive.google.com/drive/folders/1fmX0GGDoADiRiAIIwQiTffIngQeMCbOw" TargetMode="External"/><Relationship Id="rId444" Type="http://schemas.openxmlformats.org/officeDocument/2006/relationships/hyperlink" Target="https://static.growthpalette.com/img/post/96f95c78-6406-4b5a-87c5-d39e790351c6/1fbbc902c91b14a5e9e13c83f5093b0c.jpg" TargetMode="External"/><Relationship Id="rId1275" Type="http://schemas.openxmlformats.org/officeDocument/2006/relationships/hyperlink" Target="https://drive.google.com/drive/folders/126n2dH8GcFw1q4khGGHeCINX8AHgQQHK" TargetMode="External"/><Relationship Id="rId2122" Type="http://schemas.openxmlformats.org/officeDocument/2006/relationships/hyperlink" Target="https://drive.google.com/drive/folders/1pjgG2fA2rM90MX6qu2c-T973xQUppd3X" TargetMode="External"/><Relationship Id="rId443" Type="http://schemas.openxmlformats.org/officeDocument/2006/relationships/hyperlink" Target="https://static.growthpalette.com/img/post/7fb26dba-eaf5-4acc-8800-a1cb4f878532/ee726f72c6d173d3ccf1747ff862c83b.jpg" TargetMode="External"/><Relationship Id="rId1276" Type="http://schemas.openxmlformats.org/officeDocument/2006/relationships/hyperlink" Target="https://drive.google.com/file/d/16Uaz8D79wUnYXrGki35GEgJgHqa46ZQs/view?usp=drive_link" TargetMode="External"/><Relationship Id="rId2123" Type="http://schemas.openxmlformats.org/officeDocument/2006/relationships/hyperlink" Target="https://drive.google.com/file/d/1n73a8Gdaps9pDrr1PxK36_e_33Q363yJ/view?usp=drivesdk" TargetMode="External"/><Relationship Id="rId442" Type="http://schemas.openxmlformats.org/officeDocument/2006/relationships/hyperlink" Target="https://drive.google.com/drive/folders/1bgOjykpmjMVp9tlRgQjh5w3RLlYBPMvz" TargetMode="External"/><Relationship Id="rId1277" Type="http://schemas.openxmlformats.org/officeDocument/2006/relationships/hyperlink" Target="https://drive.google.com/file/d/1Pm2NPYC1sfJjqk6goVbi-VKBqMnZYkK2/view?usp=drivesdk" TargetMode="External"/><Relationship Id="rId2124" Type="http://schemas.openxmlformats.org/officeDocument/2006/relationships/hyperlink" Target="https://drive.google.com/file/d/18whUjRV3h1rYasFUQRLQG5Vy19OmVVMy/view?usp=drivesdk" TargetMode="External"/><Relationship Id="rId441" Type="http://schemas.openxmlformats.org/officeDocument/2006/relationships/hyperlink" Target="https://drive.google.com/drive/folders/16zzqSueOBpEKF-4vUFiQcA4NXYbnxhQP" TargetMode="External"/><Relationship Id="rId1278" Type="http://schemas.openxmlformats.org/officeDocument/2006/relationships/hyperlink" Target="https://drive.google.com/drive/folders/14kNdtNDS_1cVP3d8yIRjD4_TE2qGUuC4" TargetMode="External"/><Relationship Id="rId2125" Type="http://schemas.openxmlformats.org/officeDocument/2006/relationships/hyperlink" Target="https://drive.google.com/drive/folders/1KBlqg1zS2eSrHQaCkbdr3AikuJtbFDtw" TargetMode="External"/><Relationship Id="rId1268" Type="http://schemas.openxmlformats.org/officeDocument/2006/relationships/hyperlink" Target="https://drive.google.com/file/d/1SUmj7BoX8iA59UUaLHMZzxPYI8BS-nVU/view?usp=drive_link" TargetMode="External"/><Relationship Id="rId2115" Type="http://schemas.openxmlformats.org/officeDocument/2006/relationships/hyperlink" Target="https://drive.google.com/file/d/1H0kzRFUlPOyLN0DWjAtt5R0kFEsvsbqY/view?usp=drivesdk" TargetMode="External"/><Relationship Id="rId2599" Type="http://schemas.openxmlformats.org/officeDocument/2006/relationships/hyperlink" Target="https://drive.google.com/file/d/11ZIbIs6bnIsM6U7h5ERoYCVg58wVbXJv/view?usp=drivesdk" TargetMode="External"/><Relationship Id="rId1269" Type="http://schemas.openxmlformats.org/officeDocument/2006/relationships/hyperlink" Target="https://drive.google.com/file/d/1jR5KmcRPzTzejFkB1gfdauqaXGAOBnNZ/view?usp=drivesdk" TargetMode="External"/><Relationship Id="rId2116" Type="http://schemas.openxmlformats.org/officeDocument/2006/relationships/hyperlink" Target="https://drive.google.com/file/d/1kjwewOOpJ3hg0GV9RHiHlr2IQpCCEbOp/view?usp=drivesdk" TargetMode="External"/><Relationship Id="rId2117" Type="http://schemas.openxmlformats.org/officeDocument/2006/relationships/hyperlink" Target="https://drive.google.com/drive/folders/1owNHc8J-3TIjWgdG-tOQjzPZG8KXicAp" TargetMode="External"/><Relationship Id="rId2118" Type="http://schemas.openxmlformats.org/officeDocument/2006/relationships/hyperlink" Target="https://drive.google.com/drive/folders/13rEdvOyh0GvZuTBXzcaNtpQINbLVbhCz" TargetMode="External"/><Relationship Id="rId2119" Type="http://schemas.openxmlformats.org/officeDocument/2006/relationships/hyperlink" Target="https://drive.google.com/file/d/1a9Tr9XKYbcqvQ_IOziniyzkb7RRXVksf/view?usp=drivesdk" TargetMode="External"/><Relationship Id="rId437" Type="http://schemas.openxmlformats.org/officeDocument/2006/relationships/hyperlink" Target="https://static.growthpalette.com/img/post/49f0377c-789c-4e94-9f8b-ae12f0608711/77eb3fdbfb30d6b25144335ba7ddb83a.jpg" TargetMode="External"/><Relationship Id="rId436" Type="http://schemas.openxmlformats.org/officeDocument/2006/relationships/hyperlink" Target="https://drive.google.com/drive/folders/1HSK6Y6Lt5vZvhC6x8r_4Xf0nld241Zdp" TargetMode="External"/><Relationship Id="rId435" Type="http://schemas.openxmlformats.org/officeDocument/2006/relationships/hyperlink" Target="https://drive.google.com/drive/folders/14PHmIpRUvStbHq45XTzNhrOihjXV30rF" TargetMode="External"/><Relationship Id="rId434" Type="http://schemas.openxmlformats.org/officeDocument/2006/relationships/hyperlink" Target="https://drive.google.com/file/d/1mMcNbaiVsq1-ABIHwUdpjpMekqFSF8kI/view?usp=drivesdk" TargetMode="External"/><Relationship Id="rId439" Type="http://schemas.openxmlformats.org/officeDocument/2006/relationships/hyperlink" Target="https://drive.google.com/file/d/1VaLuwggIZbVgzYB_DU3QJq3x5Uqv9JaO/view?usp=drive_link" TargetMode="External"/><Relationship Id="rId438" Type="http://schemas.openxmlformats.org/officeDocument/2006/relationships/hyperlink" Target="https://static.growthpalette.com/front/assets/hl2/img/search-contact-lens/image/data/item/PC/thumb/HK0011-CHMB-5.jpg" TargetMode="External"/><Relationship Id="rId2590" Type="http://schemas.openxmlformats.org/officeDocument/2006/relationships/hyperlink" Target="https://drive.google.com/drive/folders/1DVrHwZa1xMF5gYvg1Arz6CgHLRcrs-sr" TargetMode="External"/><Relationship Id="rId1260" Type="http://schemas.openxmlformats.org/officeDocument/2006/relationships/hyperlink" Target="https://drive.google.com/file/d/1_YIJ1_WW5qsCxIonZMcJqo0h6z2AzAl_/view?usp=drive_link" TargetMode="External"/><Relationship Id="rId2591" Type="http://schemas.openxmlformats.org/officeDocument/2006/relationships/hyperlink" Target="https://drive.google.com/file/d/10VtgAG7Os_0o4HBAxop9N-Lu9cuUxukB/view?usp=drivesdk" TargetMode="External"/><Relationship Id="rId1261" Type="http://schemas.openxmlformats.org/officeDocument/2006/relationships/hyperlink" Target="https://drive.google.com/file/d/1Cs_YPK6zD_ifsinSVQw5wcDT4S43J7M2/view?usp=drivesdk" TargetMode="External"/><Relationship Id="rId2592" Type="http://schemas.openxmlformats.org/officeDocument/2006/relationships/hyperlink" Target="https://drive.google.com/file/d/1cF9fs3O_WTVqqh56w1F_Y6uyT6qpkbo-/view?usp=drivesdk" TargetMode="External"/><Relationship Id="rId1262" Type="http://schemas.openxmlformats.org/officeDocument/2006/relationships/hyperlink" Target="https://drive.google.com/drive/folders/1q3ozK-QVIDdrsWkH5ySDduBKxJm4SUte" TargetMode="External"/><Relationship Id="rId2593" Type="http://schemas.openxmlformats.org/officeDocument/2006/relationships/hyperlink" Target="https://drive.google.com/drive/folders/1WKr-0gBG1-UgILFOeOVQS63WEJa96QMY" TargetMode="External"/><Relationship Id="rId1263" Type="http://schemas.openxmlformats.org/officeDocument/2006/relationships/hyperlink" Target="https://drive.google.com/drive/folders/1Ud0bJXAzEG5rbyUkv8jG_DwJSV3WbFCR" TargetMode="External"/><Relationship Id="rId2110" Type="http://schemas.openxmlformats.org/officeDocument/2006/relationships/hyperlink" Target="https://drive.google.com/drive/folders/1fSUCzsa6RmkO1gxZxAuNtUwzuD5hECN5" TargetMode="External"/><Relationship Id="rId2594" Type="http://schemas.openxmlformats.org/officeDocument/2006/relationships/hyperlink" Target="https://drive.google.com/drive/folders/1cN07U3vtNzJ9Z8ufrCupVzRJ54ugnhhb" TargetMode="External"/><Relationship Id="rId433" Type="http://schemas.openxmlformats.org/officeDocument/2006/relationships/hyperlink" Target="https://drive.google.com/file/d/1q59QZNrOHXRXLcldodJFGhD2NKq_peT_/view?usp=drive_link" TargetMode="External"/><Relationship Id="rId1264" Type="http://schemas.openxmlformats.org/officeDocument/2006/relationships/hyperlink" Target="https://drive.google.com/file/d/1kM4jAyoAHYVw1ckGU9lQN8Kp_vRQ8DC-/view?usp=drive_link" TargetMode="External"/><Relationship Id="rId2111" Type="http://schemas.openxmlformats.org/officeDocument/2006/relationships/hyperlink" Target="https://drive.google.com/file/d/1278v2140uhwArEra6Hdhko_IrfJmsP1t/view?usp=drivesdk" TargetMode="External"/><Relationship Id="rId2595" Type="http://schemas.openxmlformats.org/officeDocument/2006/relationships/hyperlink" Target="https://drive.google.com/file/d/1xX_cy90Hpoe_QfuGui6zUeJbQALujEt_/view?usp=drivesdk" TargetMode="External"/><Relationship Id="rId432" Type="http://schemas.openxmlformats.org/officeDocument/2006/relationships/hyperlink" Target="https://static.growthpalette.com/img/post/78407c29-1d33-4ab1-8405-6980daadb770/2ace97703d62edf0b329deee672ab8b0.jpg" TargetMode="External"/><Relationship Id="rId1265" Type="http://schemas.openxmlformats.org/officeDocument/2006/relationships/hyperlink" Target="https://drive.google.com/file/d/1cl0kuXF58yd8-lYI0oW-YRs2eyt-zRdR/view?usp=drivesdk" TargetMode="External"/><Relationship Id="rId2112" Type="http://schemas.openxmlformats.org/officeDocument/2006/relationships/hyperlink" Target="https://drive.google.com/file/d/1pZjphsLNu_AzDuy6Mf0KwrO-e_Bi0WQ4/view?usp=drivesdk" TargetMode="External"/><Relationship Id="rId2596" Type="http://schemas.openxmlformats.org/officeDocument/2006/relationships/hyperlink" Target="https://drive.google.com/file/d/1FtV8PaQEpA1tPgHX90EaQSygZZNhBzbw/view?usp=drivesdk" TargetMode="External"/><Relationship Id="rId431" Type="http://schemas.openxmlformats.org/officeDocument/2006/relationships/hyperlink" Target="https://static.growthpalette.com/img/post/b3d87edb-f50d-478c-a295-82b754a4f92a/68c41ec3fdb0616079b88bd32ea92096.jpg" TargetMode="External"/><Relationship Id="rId1266" Type="http://schemas.openxmlformats.org/officeDocument/2006/relationships/hyperlink" Target="https://drive.google.com/drive/folders/1lj7U34RSSgZr40TB-zaYkXTnI_Ge7MjJ" TargetMode="External"/><Relationship Id="rId2113" Type="http://schemas.openxmlformats.org/officeDocument/2006/relationships/hyperlink" Target="https://drive.google.com/drive/folders/1spq_d_PGzhAbtugFspzUI2G2Z8n5Pxpt" TargetMode="External"/><Relationship Id="rId2597" Type="http://schemas.openxmlformats.org/officeDocument/2006/relationships/hyperlink" Target="https://drive.google.com/drive/folders/1V1gABYkchR_5eMR2vitJibHJxDhwXzJZ" TargetMode="External"/><Relationship Id="rId430" Type="http://schemas.openxmlformats.org/officeDocument/2006/relationships/hyperlink" Target="https://drive.google.com/drive/folders/1EgzVvReu3W1zj0tr4YM1RboLu5bzMbn-" TargetMode="External"/><Relationship Id="rId1267" Type="http://schemas.openxmlformats.org/officeDocument/2006/relationships/hyperlink" Target="https://drive.google.com/drive/folders/1l85-War_TEA4WlJJ6KRtysfgoyrF05s_" TargetMode="External"/><Relationship Id="rId2114" Type="http://schemas.openxmlformats.org/officeDocument/2006/relationships/hyperlink" Target="https://drive.google.com/drive/folders/1kfvHS8kfKaeBZ7qO4bRf0EgNQj25J9bn" TargetMode="External"/><Relationship Id="rId2598" Type="http://schemas.openxmlformats.org/officeDocument/2006/relationships/hyperlink" Target="https://drive.google.com/drive/folders/1dbFmYta9JDVG9Xx8SwG5wLch3q0ffskc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306265485224-ee0h2aokhlvgtmr1hlfqciqsfme2asqt.apps.googleusercontent.com" TargetMode="External"/><Relationship Id="rId2" Type="http://schemas.openxmlformats.org/officeDocument/2006/relationships/hyperlink" Target="http://306265485224-ee0h2aokhlvgtmr1hlfqciqsfme2asqt.apps.googleusercontent.com" TargetMode="External"/><Relationship Id="rId3" Type="http://schemas.openxmlformats.org/officeDocument/2006/relationships/hyperlink" Target="https://script.google.com/macros/s/AKfycbwrHaV_KNVfCmI_UnvARPDHigJnpm_6Xo_gu1q0Betj3YanDvueFuVwm4R2G4s1TnhXNA/exec" TargetMode="External"/><Relationship Id="rId4" Type="http://schemas.openxmlformats.org/officeDocument/2006/relationships/hyperlink" Target="https://github.com/y4m4usr/HL001-quiz-karacon-academia-new/tree/main" TargetMode="External"/><Relationship Id="rId9" Type="http://schemas.openxmlformats.org/officeDocument/2006/relationships/hyperlink" Target="https://github.com/settings/tokens" TargetMode="External"/><Relationship Id="rId5" Type="http://schemas.openxmlformats.org/officeDocument/2006/relationships/hyperlink" Target="https://docs.google.com/spreadsheets/d/1EkTjV__k1vAl08PlbOUhYpbFEGC-F_LL_26o1-HT1AI/edit?usp=sharing" TargetMode="External"/><Relationship Id="rId6" Type="http://schemas.openxmlformats.org/officeDocument/2006/relationships/hyperlink" Target="https://docs.google.com/spreadsheets/d/1QtwI1VF-RtHmVQdPA1IttDtRAJaOj4FJHN6meCIbEEk/edit?usp=sharing" TargetMode="External"/><Relationship Id="rId7" Type="http://schemas.openxmlformats.org/officeDocument/2006/relationships/hyperlink" Target="https://drive.google.com/drive/folders/17Oe3Kl4g7daMXtLg5JlATs4JtpbVt6yU?usp=drive_link" TargetMode="External"/><Relationship Id="rId8" Type="http://schemas.openxmlformats.org/officeDocument/2006/relationships/hyperlink" Target="https://drive.google.com/drive/folders/1D08XENXt7KaxYfugAT3CEokV6ay1hiW8?usp=drive_link" TargetMode="External"/><Relationship Id="rId11" Type="http://schemas.openxmlformats.org/officeDocument/2006/relationships/hyperlink" Target="https://github.com/y4m4usr/HL001-quiz-karacon-academia-new" TargetMode="External"/><Relationship Id="rId10" Type="http://schemas.openxmlformats.org/officeDocument/2006/relationships/hyperlink" Target="https://drive.google.com/drive/folders/17Oe3Kl4g7daMXtLg5JlATs4JtpbVt6yU?usp=drive_link" TargetMode="External"/><Relationship Id="rId13" Type="http://schemas.openxmlformats.org/officeDocument/2006/relationships/hyperlink" Target="https://drive.google.com/drive/folders/17Oe3Kl4g7daMXtLg5JlATs4JtpbVt6yU?usp=drive_link" TargetMode="External"/><Relationship Id="rId12" Type="http://schemas.openxmlformats.org/officeDocument/2006/relationships/hyperlink" Target="https://drive.google.com/drive/folders/1D08XENXt7KaxYfugAT3CEokV6ay1hiW8?usp=drive_link" TargetMode="External"/><Relationship Id="rId15" Type="http://schemas.openxmlformats.org/officeDocument/2006/relationships/hyperlink" Target="https://docs.google.com/spreadsheets/d/1EkTjV__k1vAl08PlbOUhYpbFEGC-F_LL_26o1-HT1AI/edit?usp=sharing" TargetMode="External"/><Relationship Id="rId14" Type="http://schemas.openxmlformats.org/officeDocument/2006/relationships/hyperlink" Target="https://drive.google.com/drive/folders/1D08XENXt7KaxYfugAT3CEokV6ay1hiW8?usp=drive_link" TargetMode="External"/><Relationship Id="rId17" Type="http://schemas.openxmlformats.org/officeDocument/2006/relationships/hyperlink" Target="https://docs.google.com/spreadsheets/d//edit?usp=sharing" TargetMode="External"/><Relationship Id="rId16" Type="http://schemas.openxmlformats.org/officeDocument/2006/relationships/hyperlink" Target="https://docs.google.com/spreadsheets/d/12dYxk29Tj4Xv4E_VDdXnCPclQK72XZrSabdhi2SM_0Y/edit?usp=sharing" TargetMode="External"/><Relationship Id="rId1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sakura@example.com" TargetMode="External"/><Relationship Id="rId2" Type="http://schemas.openxmlformats.org/officeDocument/2006/relationships/hyperlink" Target="https://example.com/avatars/001.png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45.38"/>
    <col customWidth="1" min="3" max="3" width="46.75"/>
    <col customWidth="1" min="4" max="4" width="88.0"/>
    <col customWidth="1" min="5" max="5" width="48.0"/>
    <col customWidth="1" min="6" max="6" width="44.63"/>
    <col customWidth="1" min="8" max="8" width="23.5"/>
    <col customWidth="1" min="11" max="11" width="14.38"/>
    <col customWidth="1" min="27" max="27" width="34.88"/>
    <col customWidth="1" min="37" max="37" width="35.5"/>
    <col customWidth="1" min="38" max="38" width="41.88"/>
  </cols>
  <sheetData>
    <row r="1">
      <c r="A1" s="1" t="s">
        <v>0</v>
      </c>
      <c r="B1" s="2"/>
      <c r="C1" s="2"/>
      <c r="D1" s="3"/>
      <c r="E1" s="3"/>
    </row>
    <row r="2">
      <c r="A2" s="1" t="s">
        <v>1</v>
      </c>
      <c r="B2" s="4" t="s">
        <v>2</v>
      </c>
      <c r="C2" s="4" t="s">
        <v>3</v>
      </c>
      <c r="D2" s="1" t="s">
        <v>4</v>
      </c>
      <c r="E2" s="5" t="s">
        <v>5</v>
      </c>
    </row>
    <row r="3">
      <c r="A3" s="6" t="s">
        <v>6</v>
      </c>
      <c r="B3" s="7" t="s">
        <v>7</v>
      </c>
      <c r="C3" s="8" t="s">
        <v>8</v>
      </c>
      <c r="D3" s="6">
        <v>4.25596624867E11</v>
      </c>
      <c r="E3" s="6" t="s">
        <v>9</v>
      </c>
    </row>
    <row r="4">
      <c r="B4" s="3" t="s">
        <v>10</v>
      </c>
      <c r="C4" s="2"/>
      <c r="E4" s="3"/>
      <c r="G4" s="5"/>
    </row>
    <row r="5">
      <c r="A5" s="3"/>
      <c r="B5" s="9" t="s">
        <v>11</v>
      </c>
      <c r="C5" s="2"/>
      <c r="E5" s="3"/>
    </row>
    <row r="6">
      <c r="A6" s="3"/>
      <c r="B6" s="2"/>
      <c r="C6" s="2"/>
      <c r="E6" s="3"/>
    </row>
    <row r="7">
      <c r="A7" s="3"/>
      <c r="B7" s="2"/>
      <c r="C7" s="2"/>
      <c r="E7" s="3"/>
    </row>
    <row r="8">
      <c r="A8" s="10" t="s">
        <v>12</v>
      </c>
      <c r="B8" s="2"/>
      <c r="C8" s="2"/>
      <c r="D8" s="3"/>
      <c r="E8" s="3"/>
    </row>
    <row r="9">
      <c r="A9" s="10" t="s">
        <v>13</v>
      </c>
      <c r="B9" s="11" t="s">
        <v>2</v>
      </c>
      <c r="C9" s="11" t="s">
        <v>14</v>
      </c>
      <c r="D9" s="10" t="s">
        <v>15</v>
      </c>
      <c r="E9" s="10" t="s">
        <v>16</v>
      </c>
      <c r="F9" s="12" t="s">
        <v>17</v>
      </c>
    </row>
    <row r="10">
      <c r="A10" s="13" t="s">
        <v>18</v>
      </c>
      <c r="B10" s="14" t="s">
        <v>19</v>
      </c>
      <c r="C10" s="15" t="s">
        <v>20</v>
      </c>
      <c r="D10" s="16" t="s">
        <v>21</v>
      </c>
      <c r="E10" s="17" t="s">
        <v>22</v>
      </c>
      <c r="F10" s="18" t="s">
        <v>20</v>
      </c>
    </row>
    <row r="11">
      <c r="A11" s="19" t="s">
        <v>23</v>
      </c>
      <c r="B11" s="20" t="s">
        <v>24</v>
      </c>
      <c r="C11" s="21" t="str">
        <f>IFERROR(__xludf.DUMMYFUNCTION("IFERROR(REGEXEXTRACT(B11,""/d/(.*?)/edit""),"""")"),"1I2REcy2v5OpyzoY3k61kCzJ3SYKOBBCMxTLCeHWutT8")</f>
        <v>1I2REcy2v5OpyzoY3k61kCzJ3SYKOBBCMxTLCeHWutT8</v>
      </c>
      <c r="D11" s="22" t="s">
        <v>25</v>
      </c>
      <c r="E11" s="23" t="s">
        <v>26</v>
      </c>
      <c r="F11" s="18" t="s">
        <v>27</v>
      </c>
    </row>
    <row r="12">
      <c r="A12" s="24" t="s">
        <v>28</v>
      </c>
      <c r="B12" s="25" t="s">
        <v>29</v>
      </c>
      <c r="C12" s="26" t="str">
        <f>IFERROR(__xludf.DUMMYFUNCTION("IFERROR(REGEXEXTRACT(B12,""/d/(.*?)/edit""),"""")"),"1X0TyeI_1zER6xIceUDSbJX-GFbqvi2orAiSWHRXlC7M")</f>
        <v>1X0TyeI_1zER6xIceUDSbJX-GFbqvi2orAiSWHRXlC7M</v>
      </c>
      <c r="D12" s="27" t="s">
        <v>30</v>
      </c>
      <c r="E12" s="28" t="s">
        <v>31</v>
      </c>
      <c r="F12" s="18" t="s">
        <v>32</v>
      </c>
    </row>
    <row r="13">
      <c r="A13" s="29" t="s">
        <v>33</v>
      </c>
      <c r="B13" s="30" t="s">
        <v>34</v>
      </c>
      <c r="C13" s="31" t="str">
        <f>IFERROR(__xludf.DUMMYFUNCTION("IFERROR(REGEXEXTRACT(B13,""/d/(.*?)/edit""),"""")"),"1ShWXLvY9RimRYfsAkwoRyM2Bfwj4a3zVmr5bQc33-o0")</f>
        <v>1ShWXLvY9RimRYfsAkwoRyM2Bfwj4a3zVmr5bQc33-o0</v>
      </c>
      <c r="D13" s="32" t="s">
        <v>35</v>
      </c>
      <c r="E13" s="33" t="s">
        <v>36</v>
      </c>
      <c r="F13" s="18" t="s">
        <v>37</v>
      </c>
    </row>
    <row r="15">
      <c r="A15" s="34" t="s">
        <v>38</v>
      </c>
    </row>
    <row r="16">
      <c r="A16" s="35" t="s">
        <v>39</v>
      </c>
      <c r="B16" s="36" t="s">
        <v>40</v>
      </c>
      <c r="C16" s="36" t="s">
        <v>41</v>
      </c>
      <c r="D16" s="35" t="s">
        <v>42</v>
      </c>
      <c r="E16" s="34" t="s">
        <v>43</v>
      </c>
      <c r="F16" s="37"/>
    </row>
    <row r="17">
      <c r="A17" s="38" t="s">
        <v>44</v>
      </c>
      <c r="B17" s="39" t="s">
        <v>45</v>
      </c>
      <c r="C17" s="39" t="s">
        <v>46</v>
      </c>
      <c r="D17" s="38" t="s">
        <v>47</v>
      </c>
      <c r="E17" s="40" t="s">
        <v>48</v>
      </c>
      <c r="F17" s="41" t="s">
        <v>49</v>
      </c>
    </row>
    <row r="18">
      <c r="A18" s="34" t="s">
        <v>50</v>
      </c>
      <c r="B18" s="42" t="s">
        <v>2</v>
      </c>
      <c r="C18" s="43"/>
      <c r="F18" s="37"/>
    </row>
    <row r="19">
      <c r="A19" s="44" t="s">
        <v>51</v>
      </c>
      <c r="B19" s="45" t="s">
        <v>52</v>
      </c>
      <c r="C19" s="41"/>
    </row>
    <row r="20">
      <c r="A20" s="44" t="s">
        <v>53</v>
      </c>
      <c r="B20" s="46" t="s">
        <v>54</v>
      </c>
    </row>
    <row r="21">
      <c r="A21" s="34" t="s">
        <v>55</v>
      </c>
      <c r="B21" s="35" t="s">
        <v>56</v>
      </c>
      <c r="C21" s="35" t="s">
        <v>57</v>
      </c>
    </row>
    <row r="22">
      <c r="A22" s="46" t="s">
        <v>58</v>
      </c>
      <c r="B22" s="18" t="s">
        <v>59</v>
      </c>
      <c r="C22" s="18" t="s">
        <v>60</v>
      </c>
    </row>
    <row r="23">
      <c r="B23" s="47"/>
      <c r="C23" s="41"/>
    </row>
    <row r="24">
      <c r="A24" s="48" t="s">
        <v>61</v>
      </c>
      <c r="B24" s="49" t="s">
        <v>2</v>
      </c>
    </row>
    <row r="25">
      <c r="A25" s="18" t="s">
        <v>62</v>
      </c>
      <c r="B25" s="46" t="s">
        <v>63</v>
      </c>
    </row>
    <row r="27">
      <c r="A27" s="50" t="s">
        <v>64</v>
      </c>
    </row>
    <row r="28">
      <c r="A28" s="51" t="s">
        <v>65</v>
      </c>
      <c r="B28" s="52" t="s">
        <v>66</v>
      </c>
      <c r="C28" s="53" t="str">
        <f>IFERROR(__xludf.DUMMYFUNCTION("IFERROR(REGEXEXTRACT(B28,""/d/(.*?)/edit""),"""")"),"1EkTjV__k1vAl08PlbOUhYpbFEGC-F_LL_26o1-HT1AI")</f>
        <v>1EkTjV__k1vAl08PlbOUhYpbFEGC-F_LL_26o1-HT1AI</v>
      </c>
      <c r="D28" s="54" t="s">
        <v>21</v>
      </c>
      <c r="E28" s="54" t="s">
        <v>67</v>
      </c>
      <c r="F28" s="44">
        <v>251005.0</v>
      </c>
      <c r="G28" s="44" t="s">
        <v>68</v>
      </c>
    </row>
    <row r="29">
      <c r="A29" s="51"/>
      <c r="B29" s="55"/>
      <c r="C29" s="53" t="str">
        <f>IFERROR(__xludf.DUMMYFUNCTION("IFERROR(REGEXEXTRACT(B29,""/d/(.*?)/edit""),"""")"),"")</f>
        <v/>
      </c>
      <c r="D29" s="54" t="s">
        <v>69</v>
      </c>
      <c r="E29" s="54" t="s">
        <v>70</v>
      </c>
      <c r="F29" s="44">
        <v>251005.0</v>
      </c>
      <c r="G29" s="44" t="s">
        <v>68</v>
      </c>
    </row>
    <row r="30">
      <c r="B30" s="56"/>
      <c r="C30" s="57"/>
      <c r="D30" s="56"/>
    </row>
    <row r="31">
      <c r="A31" s="37" t="s">
        <v>71</v>
      </c>
      <c r="C31" s="43"/>
    </row>
    <row r="32">
      <c r="A32" s="8">
        <v>0.0</v>
      </c>
      <c r="B32" s="8">
        <v>1.0</v>
      </c>
      <c r="C32" s="58">
        <v>2.0</v>
      </c>
      <c r="D32" s="58">
        <v>3.0</v>
      </c>
      <c r="E32" s="58">
        <v>4.0</v>
      </c>
      <c r="F32" s="58">
        <v>5.0</v>
      </c>
      <c r="G32" s="58">
        <v>6.0</v>
      </c>
      <c r="H32" s="58">
        <v>7.0</v>
      </c>
      <c r="I32" s="58">
        <v>8.0</v>
      </c>
      <c r="J32" s="58">
        <v>9.0</v>
      </c>
      <c r="K32" s="58">
        <v>10.0</v>
      </c>
      <c r="L32" s="58">
        <v>11.0</v>
      </c>
      <c r="M32" s="58">
        <v>12.0</v>
      </c>
      <c r="N32" s="58">
        <v>13.0</v>
      </c>
      <c r="O32" s="58">
        <v>14.0</v>
      </c>
      <c r="P32" s="58">
        <v>15.0</v>
      </c>
      <c r="Q32" s="58">
        <v>16.0</v>
      </c>
      <c r="R32" s="58">
        <v>17.0</v>
      </c>
      <c r="S32" s="58">
        <v>18.0</v>
      </c>
      <c r="T32" s="58">
        <v>19.0</v>
      </c>
      <c r="U32" s="58">
        <v>20.0</v>
      </c>
      <c r="V32" s="58">
        <v>21.0</v>
      </c>
      <c r="W32" s="58">
        <v>22.0</v>
      </c>
      <c r="X32" s="58">
        <v>23.0</v>
      </c>
      <c r="Y32" s="58">
        <v>24.0</v>
      </c>
      <c r="Z32" s="58">
        <v>25.0</v>
      </c>
      <c r="AA32" s="58">
        <v>26.0</v>
      </c>
      <c r="AB32" s="58">
        <v>27.0</v>
      </c>
      <c r="AC32" s="58">
        <v>28.0</v>
      </c>
      <c r="AD32" s="58">
        <v>29.0</v>
      </c>
      <c r="AE32" s="58">
        <v>30.0</v>
      </c>
      <c r="AF32" s="58">
        <v>31.0</v>
      </c>
      <c r="AG32" s="58">
        <v>32.0</v>
      </c>
      <c r="AH32" s="58">
        <v>33.0</v>
      </c>
      <c r="AI32" s="58">
        <v>34.0</v>
      </c>
      <c r="AJ32" s="58">
        <v>35.0</v>
      </c>
      <c r="AK32" s="58">
        <v>36.0</v>
      </c>
      <c r="AL32" s="58">
        <v>37.0</v>
      </c>
      <c r="AM32" s="58">
        <v>38.0</v>
      </c>
    </row>
    <row r="33">
      <c r="A33" s="59" t="s">
        <v>72</v>
      </c>
      <c r="B33" s="8">
        <v>0.0</v>
      </c>
      <c r="C33" s="8">
        <v>1.0</v>
      </c>
      <c r="D33" s="58">
        <v>2.0</v>
      </c>
      <c r="E33" s="58">
        <v>3.0</v>
      </c>
      <c r="F33" s="58">
        <v>4.0</v>
      </c>
      <c r="G33" s="58">
        <v>5.0</v>
      </c>
      <c r="H33" s="58">
        <v>6.0</v>
      </c>
      <c r="I33" s="58">
        <v>7.0</v>
      </c>
      <c r="J33" s="58">
        <v>8.0</v>
      </c>
      <c r="K33" s="58">
        <v>9.0</v>
      </c>
      <c r="L33" s="58">
        <v>10.0</v>
      </c>
      <c r="M33" s="58">
        <v>11.0</v>
      </c>
      <c r="N33" s="58">
        <v>12.0</v>
      </c>
      <c r="O33" s="58">
        <v>13.0</v>
      </c>
      <c r="P33" s="58">
        <v>14.0</v>
      </c>
      <c r="Q33" s="58">
        <v>15.0</v>
      </c>
      <c r="R33" s="58">
        <v>16.0</v>
      </c>
      <c r="S33" s="58">
        <v>17.0</v>
      </c>
      <c r="T33" s="58">
        <v>18.0</v>
      </c>
      <c r="U33" s="58">
        <v>19.0</v>
      </c>
      <c r="V33" s="58">
        <v>20.0</v>
      </c>
      <c r="W33" s="58">
        <v>21.0</v>
      </c>
      <c r="X33" s="58">
        <v>22.0</v>
      </c>
      <c r="Y33" s="58">
        <v>23.0</v>
      </c>
      <c r="Z33" s="58">
        <v>24.0</v>
      </c>
      <c r="AA33" s="58">
        <v>25.0</v>
      </c>
      <c r="AB33" s="58">
        <v>26.0</v>
      </c>
      <c r="AC33" s="58">
        <v>27.0</v>
      </c>
      <c r="AD33" s="58">
        <v>28.0</v>
      </c>
      <c r="AE33" s="58">
        <v>29.0</v>
      </c>
      <c r="AF33" s="58">
        <v>30.0</v>
      </c>
      <c r="AG33" s="58">
        <v>31.0</v>
      </c>
      <c r="AH33" s="58">
        <v>32.0</v>
      </c>
      <c r="AI33" s="58">
        <v>33.0</v>
      </c>
      <c r="AJ33" s="58">
        <v>34.0</v>
      </c>
      <c r="AK33" s="58">
        <v>35.0</v>
      </c>
      <c r="AL33" s="58">
        <v>36.0</v>
      </c>
      <c r="AM33" s="58">
        <v>37.0</v>
      </c>
      <c r="AN33" s="58">
        <v>38.0</v>
      </c>
      <c r="AO33" s="44">
        <v>39.0</v>
      </c>
      <c r="AP33" s="44">
        <v>40.0</v>
      </c>
      <c r="AQ33" s="44">
        <v>41.0</v>
      </c>
      <c r="AR33" s="44">
        <v>42.0</v>
      </c>
      <c r="AS33" s="44">
        <v>43.0</v>
      </c>
      <c r="AT33" s="44">
        <v>44.0</v>
      </c>
      <c r="AU33" s="44">
        <v>45.0</v>
      </c>
      <c r="AV33" s="44">
        <v>46.0</v>
      </c>
    </row>
    <row r="34">
      <c r="A34" s="60" t="s">
        <v>18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</row>
    <row r="35">
      <c r="A35" s="62" t="s">
        <v>73</v>
      </c>
      <c r="B35" s="63" t="s">
        <v>74</v>
      </c>
      <c r="C35" s="64">
        <v>920.0</v>
      </c>
      <c r="D35" s="64">
        <v>901.0</v>
      </c>
      <c r="E35" s="65" t="s">
        <v>75</v>
      </c>
      <c r="F35" s="66" t="s">
        <v>76</v>
      </c>
      <c r="G35" s="66" t="s">
        <v>77</v>
      </c>
      <c r="H35" s="67" t="s">
        <v>78</v>
      </c>
      <c r="I35" s="65" t="s">
        <v>79</v>
      </c>
      <c r="J35" s="65" t="s">
        <v>80</v>
      </c>
      <c r="K35" s="65" t="s">
        <v>81</v>
      </c>
      <c r="L35" s="65" t="s">
        <v>82</v>
      </c>
      <c r="M35" s="65" t="s">
        <v>83</v>
      </c>
      <c r="N35" s="65" t="s">
        <v>84</v>
      </c>
      <c r="O35" s="68" t="s">
        <v>85</v>
      </c>
      <c r="P35" s="69" t="s">
        <v>86</v>
      </c>
      <c r="Q35" s="70" t="s">
        <v>87</v>
      </c>
      <c r="R35" s="65" t="s">
        <v>88</v>
      </c>
      <c r="S35" s="71" t="s">
        <v>89</v>
      </c>
      <c r="T35" s="66" t="s">
        <v>90</v>
      </c>
      <c r="U35" s="65" t="s">
        <v>91</v>
      </c>
      <c r="V35" s="65" t="s">
        <v>92</v>
      </c>
      <c r="W35" s="72" t="s">
        <v>93</v>
      </c>
      <c r="X35" s="65" t="s">
        <v>94</v>
      </c>
      <c r="Y35" s="65" t="s">
        <v>95</v>
      </c>
      <c r="Z35" s="66" t="s">
        <v>96</v>
      </c>
      <c r="AA35" s="66" t="s">
        <v>97</v>
      </c>
      <c r="AB35" s="65" t="s">
        <v>98</v>
      </c>
      <c r="AC35" s="65" t="s">
        <v>99</v>
      </c>
      <c r="AD35" s="65" t="s">
        <v>100</v>
      </c>
      <c r="AE35" s="65" t="s">
        <v>101</v>
      </c>
      <c r="AF35" s="65" t="s">
        <v>102</v>
      </c>
      <c r="AG35" s="65" t="s">
        <v>103</v>
      </c>
      <c r="AH35" s="65" t="s">
        <v>104</v>
      </c>
      <c r="AI35" s="66" t="s">
        <v>105</v>
      </c>
      <c r="AJ35" s="66" t="s">
        <v>106</v>
      </c>
      <c r="AK35" s="66" t="s">
        <v>107</v>
      </c>
      <c r="AL35" s="66" t="s">
        <v>108</v>
      </c>
      <c r="AM35" s="65" t="s">
        <v>109</v>
      </c>
      <c r="AN35" s="73" t="s">
        <v>110</v>
      </c>
      <c r="AO35" s="73" t="s">
        <v>111</v>
      </c>
      <c r="AP35" s="73" t="s">
        <v>112</v>
      </c>
      <c r="AQ35" s="73" t="s">
        <v>113</v>
      </c>
      <c r="AR35" s="73" t="s">
        <v>114</v>
      </c>
      <c r="AS35" s="73" t="s">
        <v>115</v>
      </c>
      <c r="AT35" s="73" t="s">
        <v>116</v>
      </c>
      <c r="AU35" s="74" t="s">
        <v>117</v>
      </c>
      <c r="AV35" s="73" t="s">
        <v>118</v>
      </c>
      <c r="AW35" s="73" t="s">
        <v>119</v>
      </c>
    </row>
    <row r="36">
      <c r="A36" s="75" t="s">
        <v>21</v>
      </c>
      <c r="B36" s="38" t="s">
        <v>120</v>
      </c>
      <c r="C36" s="76" t="s">
        <v>121</v>
      </c>
      <c r="D36" s="76" t="s">
        <v>122</v>
      </c>
      <c r="E36" s="76" t="s">
        <v>123</v>
      </c>
      <c r="F36" s="77" t="s">
        <v>124</v>
      </c>
      <c r="G36" s="76" t="s">
        <v>125</v>
      </c>
      <c r="H36" s="78" t="s">
        <v>39</v>
      </c>
      <c r="I36" s="77" t="s">
        <v>126</v>
      </c>
      <c r="J36" s="77" t="s">
        <v>127</v>
      </c>
      <c r="K36" s="77" t="s">
        <v>128</v>
      </c>
      <c r="L36" s="77" t="s">
        <v>129</v>
      </c>
      <c r="M36" s="76" t="s">
        <v>130</v>
      </c>
      <c r="N36" s="76" t="s">
        <v>131</v>
      </c>
      <c r="O36" s="79" t="s">
        <v>132</v>
      </c>
      <c r="P36" s="80" t="s">
        <v>133</v>
      </c>
      <c r="Q36" s="80" t="s">
        <v>134</v>
      </c>
      <c r="R36" s="77" t="s">
        <v>135</v>
      </c>
      <c r="S36" s="81" t="s">
        <v>136</v>
      </c>
      <c r="T36" s="76" t="s">
        <v>137</v>
      </c>
      <c r="U36" s="82" t="s">
        <v>138</v>
      </c>
      <c r="V36" s="76" t="s">
        <v>139</v>
      </c>
      <c r="W36" s="83" t="s">
        <v>140</v>
      </c>
      <c r="X36" s="77" t="s">
        <v>141</v>
      </c>
      <c r="Y36" s="77" t="s">
        <v>142</v>
      </c>
      <c r="Z36" s="82" t="s">
        <v>143</v>
      </c>
      <c r="AA36" s="84" t="s">
        <v>144</v>
      </c>
      <c r="AB36" s="85" t="s">
        <v>145</v>
      </c>
      <c r="AC36" s="85" t="s">
        <v>146</v>
      </c>
      <c r="AD36" s="85" t="s">
        <v>147</v>
      </c>
      <c r="AE36" s="85" t="s">
        <v>148</v>
      </c>
      <c r="AF36" s="76" t="s">
        <v>149</v>
      </c>
      <c r="AG36" s="76" t="s">
        <v>150</v>
      </c>
      <c r="AH36" s="76" t="s">
        <v>151</v>
      </c>
      <c r="AI36" s="76" t="s">
        <v>152</v>
      </c>
      <c r="AJ36" s="76" t="s">
        <v>153</v>
      </c>
      <c r="AK36" s="86" t="s">
        <v>69</v>
      </c>
      <c r="AL36" s="86" t="s">
        <v>154</v>
      </c>
      <c r="AM36" s="85" t="s">
        <v>155</v>
      </c>
      <c r="AN36" s="87" t="s">
        <v>156</v>
      </c>
      <c r="AO36" s="87" t="s">
        <v>157</v>
      </c>
      <c r="AP36" s="87" t="s">
        <v>128</v>
      </c>
      <c r="AQ36" s="87" t="s">
        <v>158</v>
      </c>
      <c r="AR36" s="87" t="s">
        <v>129</v>
      </c>
      <c r="AS36" s="87" t="s">
        <v>159</v>
      </c>
      <c r="AT36" s="87" t="s">
        <v>160</v>
      </c>
      <c r="AU36" s="87" t="s">
        <v>161</v>
      </c>
      <c r="AV36" s="87" t="s">
        <v>162</v>
      </c>
      <c r="AW36" s="87" t="s">
        <v>163</v>
      </c>
    </row>
    <row r="37">
      <c r="A37" s="88"/>
      <c r="B37" s="89" t="b">
        <v>1</v>
      </c>
      <c r="C37" s="89" t="b">
        <v>1</v>
      </c>
      <c r="D37" s="56" t="s">
        <v>164</v>
      </c>
      <c r="E37" s="56" t="s">
        <v>165</v>
      </c>
      <c r="F37" s="90" t="s">
        <v>166</v>
      </c>
      <c r="G37" s="91" t="s">
        <v>167</v>
      </c>
      <c r="H37" s="92">
        <v>1.0</v>
      </c>
      <c r="I37" s="90" t="s">
        <v>126</v>
      </c>
      <c r="J37" s="90" t="s">
        <v>168</v>
      </c>
      <c r="K37" s="90" t="s">
        <v>169</v>
      </c>
      <c r="L37" s="93" t="s">
        <v>170</v>
      </c>
      <c r="M37" s="94">
        <v>1760.0</v>
      </c>
      <c r="N37" s="95">
        <v>10.0</v>
      </c>
      <c r="O37" s="96">
        <v>-8.0</v>
      </c>
      <c r="P37" s="97">
        <v>14.0</v>
      </c>
      <c r="Q37" s="98">
        <v>13.2</v>
      </c>
      <c r="R37" s="99">
        <v>8.7</v>
      </c>
      <c r="S37" s="98">
        <v>47.0</v>
      </c>
      <c r="T37" s="56" t="s">
        <v>171</v>
      </c>
      <c r="U37" s="100" t="s">
        <v>172</v>
      </c>
      <c r="V37" s="56" t="s">
        <v>173</v>
      </c>
      <c r="W37" s="101" t="s">
        <v>174</v>
      </c>
      <c r="X37" s="102" t="s">
        <v>175</v>
      </c>
      <c r="Y37" s="102" t="s">
        <v>176</v>
      </c>
      <c r="Z37" s="103" t="s">
        <v>177</v>
      </c>
      <c r="AA37" s="103" t="s">
        <v>178</v>
      </c>
      <c r="AB37" s="56" t="s">
        <v>179</v>
      </c>
      <c r="AC37" s="56" t="s">
        <v>180</v>
      </c>
      <c r="AD37" s="56" t="s">
        <v>181</v>
      </c>
      <c r="AE37" s="104" t="s">
        <v>182</v>
      </c>
      <c r="AF37" s="105" t="s">
        <v>183</v>
      </c>
      <c r="AG37" s="105" t="s">
        <v>184</v>
      </c>
      <c r="AH37" s="56" t="s">
        <v>185</v>
      </c>
      <c r="AI37" s="56" t="s">
        <v>186</v>
      </c>
      <c r="AJ37" s="56" t="str">
        <f>F37&amp;K37</f>
        <v>ECL0082ちびこっぺぱん</v>
      </c>
      <c r="AK37" s="90" t="str">
        <f t="array" ref="AK37">XLOOKUP(AJ37,AQ:AQ,AS:AS,"-",0)</f>
        <v>-</v>
      </c>
      <c r="AL37" s="90" t="s">
        <v>187</v>
      </c>
      <c r="AM37" s="56" t="s">
        <v>187</v>
      </c>
      <c r="AN37" s="106" t="s">
        <v>188</v>
      </c>
      <c r="AO37" s="106" t="s">
        <v>168</v>
      </c>
      <c r="AP37" s="106" t="s">
        <v>189</v>
      </c>
      <c r="AQ37" s="106" t="s">
        <v>190</v>
      </c>
      <c r="AR37" s="106" t="s">
        <v>170</v>
      </c>
      <c r="AS37" s="106" t="s">
        <v>191</v>
      </c>
      <c r="AT37" s="106" t="s">
        <v>192</v>
      </c>
      <c r="AU37" s="106" t="s">
        <v>193</v>
      </c>
      <c r="AV37" s="106" t="s">
        <v>191</v>
      </c>
      <c r="AW37" s="107">
        <v>1.0</v>
      </c>
    </row>
    <row r="38">
      <c r="A38" s="108"/>
      <c r="B38" s="109"/>
      <c r="C38" s="109"/>
      <c r="D38" s="110"/>
      <c r="E38" s="111"/>
      <c r="F38" s="110"/>
      <c r="G38" s="112"/>
      <c r="H38" s="113"/>
      <c r="I38" s="113"/>
      <c r="J38" s="113"/>
      <c r="K38" s="113"/>
      <c r="L38" s="113"/>
      <c r="M38" s="113"/>
      <c r="N38" s="114"/>
      <c r="O38" s="115"/>
      <c r="P38" s="115"/>
      <c r="Q38" s="113"/>
      <c r="R38" s="116"/>
      <c r="S38" s="110"/>
      <c r="T38" s="113"/>
      <c r="U38" s="110"/>
      <c r="V38" s="110"/>
      <c r="W38" s="117"/>
      <c r="X38" s="117"/>
      <c r="Y38" s="117"/>
      <c r="Z38" s="117"/>
      <c r="AA38" s="117"/>
      <c r="AB38" s="117"/>
      <c r="AC38" s="117"/>
      <c r="AD38" s="117"/>
      <c r="AE38" s="117"/>
      <c r="AF38" s="118"/>
      <c r="AG38" s="119"/>
      <c r="AH38" s="110"/>
      <c r="AI38" s="110"/>
      <c r="AJ38" s="110"/>
      <c r="AK38" s="120"/>
      <c r="AL38" s="121"/>
      <c r="AM38" s="110"/>
      <c r="AN38" s="110"/>
    </row>
    <row r="39">
      <c r="A39" s="60" t="s">
        <v>194</v>
      </c>
      <c r="B39" s="122">
        <f>COUNTIF(E25:E1026,TRUE)</f>
        <v>0</v>
      </c>
      <c r="C39" s="123">
        <f>COUNTIF(G1026:G1028,"OK")</f>
        <v>0</v>
      </c>
      <c r="D39" s="124"/>
      <c r="E39" s="125" t="s">
        <v>195</v>
      </c>
      <c r="F39" s="124"/>
      <c r="G39" s="126" t="s">
        <v>78</v>
      </c>
      <c r="H39" s="127" t="s">
        <v>79</v>
      </c>
      <c r="I39" s="128" t="s">
        <v>80</v>
      </c>
      <c r="J39" s="128" t="s">
        <v>81</v>
      </c>
      <c r="K39" s="128" t="s">
        <v>82</v>
      </c>
      <c r="L39" s="128" t="s">
        <v>83</v>
      </c>
      <c r="M39" s="128" t="s">
        <v>84</v>
      </c>
      <c r="N39" s="129" t="s">
        <v>196</v>
      </c>
      <c r="O39" s="130" t="s">
        <v>86</v>
      </c>
      <c r="P39" s="130" t="s">
        <v>87</v>
      </c>
      <c r="Q39" s="128" t="s">
        <v>88</v>
      </c>
      <c r="R39" s="131" t="s">
        <v>89</v>
      </c>
      <c r="S39" s="124"/>
      <c r="T39" s="128" t="s">
        <v>91</v>
      </c>
      <c r="U39" s="124" t="s">
        <v>92</v>
      </c>
      <c r="V39" s="124" t="s">
        <v>93</v>
      </c>
      <c r="W39" s="132" t="s">
        <v>94</v>
      </c>
      <c r="X39" s="132"/>
      <c r="Y39" s="132"/>
      <c r="Z39" s="132"/>
      <c r="AA39" s="132" t="s">
        <v>98</v>
      </c>
      <c r="AB39" s="132" t="s">
        <v>99</v>
      </c>
      <c r="AC39" s="132" t="s">
        <v>100</v>
      </c>
      <c r="AD39" s="132" t="s">
        <v>101</v>
      </c>
      <c r="AE39" s="132"/>
      <c r="AF39" s="133" t="s">
        <v>197</v>
      </c>
      <c r="AG39" s="134" t="s">
        <v>104</v>
      </c>
      <c r="AH39" s="124"/>
      <c r="AI39" s="124"/>
      <c r="AJ39" s="124"/>
      <c r="AK39" s="135" t="s">
        <v>108</v>
      </c>
      <c r="AL39" s="136">
        <v>310.0</v>
      </c>
      <c r="AM39" s="124"/>
      <c r="AN39" s="124"/>
    </row>
    <row r="40">
      <c r="A40" s="62" t="s">
        <v>73</v>
      </c>
      <c r="B40" s="137" t="s">
        <v>120</v>
      </c>
      <c r="C40" s="138" t="s">
        <v>122</v>
      </c>
      <c r="D40" s="139" t="s">
        <v>123</v>
      </c>
      <c r="E40" s="140" t="s">
        <v>124</v>
      </c>
      <c r="F40" s="139" t="s">
        <v>125</v>
      </c>
      <c r="G40" s="141" t="s">
        <v>39</v>
      </c>
      <c r="H40" s="140" t="s">
        <v>126</v>
      </c>
      <c r="I40" s="140" t="s">
        <v>127</v>
      </c>
      <c r="J40" s="140" t="s">
        <v>128</v>
      </c>
      <c r="K40" s="140" t="s">
        <v>129</v>
      </c>
      <c r="L40" s="139" t="s">
        <v>130</v>
      </c>
      <c r="M40" s="139" t="s">
        <v>131</v>
      </c>
      <c r="N40" s="142" t="s">
        <v>132</v>
      </c>
      <c r="O40" s="143" t="s">
        <v>133</v>
      </c>
      <c r="P40" s="143" t="s">
        <v>134</v>
      </c>
      <c r="Q40" s="140" t="s">
        <v>135</v>
      </c>
      <c r="R40" s="144" t="s">
        <v>136</v>
      </c>
      <c r="S40" s="140" t="s">
        <v>137</v>
      </c>
      <c r="T40" s="139"/>
      <c r="U40" s="139" t="s">
        <v>139</v>
      </c>
      <c r="V40" s="139" t="s">
        <v>140</v>
      </c>
      <c r="W40" s="140" t="s">
        <v>141</v>
      </c>
      <c r="X40" s="140" t="s">
        <v>142</v>
      </c>
      <c r="Y40" s="140" t="s">
        <v>143</v>
      </c>
      <c r="Z40" s="140" t="s">
        <v>144</v>
      </c>
      <c r="AA40" s="139"/>
      <c r="AB40" s="139"/>
      <c r="AC40" s="139"/>
      <c r="AD40" s="139"/>
      <c r="AE40" s="138" t="s">
        <v>149</v>
      </c>
      <c r="AF40" s="138" t="s">
        <v>150</v>
      </c>
      <c r="AG40" s="138" t="s">
        <v>151</v>
      </c>
      <c r="AH40" s="138" t="s">
        <v>198</v>
      </c>
      <c r="AI40" s="138" t="s">
        <v>199</v>
      </c>
      <c r="AJ40" s="139" t="s">
        <v>200</v>
      </c>
      <c r="AK40" s="140" t="s">
        <v>154</v>
      </c>
      <c r="AL40" s="145" t="s">
        <v>201</v>
      </c>
      <c r="AM40" s="139"/>
      <c r="AN40" s="139"/>
    </row>
    <row r="41">
      <c r="A41" s="146" t="s">
        <v>21</v>
      </c>
      <c r="B41" s="147" t="b">
        <v>1</v>
      </c>
      <c r="C41" s="148" t="str">
        <f>IF(COUNTIFS('トリミング完了データ貼り付け'!B:B, E41, 'トリミング完了データ貼り付け'!C:C, F41), "OK", "-")</f>
        <v>-</v>
      </c>
      <c r="D41" s="149"/>
      <c r="E41" s="150" t="s">
        <v>166</v>
      </c>
      <c r="F41" s="151" t="s">
        <v>167</v>
      </c>
      <c r="G41" s="152">
        <v>1.0</v>
      </c>
      <c r="H41" s="153" t="s">
        <v>126</v>
      </c>
      <c r="I41" s="154" t="s">
        <v>168</v>
      </c>
      <c r="J41" s="154" t="s">
        <v>169</v>
      </c>
      <c r="K41" s="155" t="s">
        <v>170</v>
      </c>
      <c r="L41" s="156" t="str">
        <f t="array" ref="L41">XLOOKUP(#REF!&amp;$B41,import!$A:$A,import!G:G)</f>
        <v>#REF!</v>
      </c>
      <c r="M41" s="157" t="str">
        <f>IFERROR(__xludf.DUMMYFUNCTION("REGEXEXTRACT(
  XLOOKUP(#REF!&amp;$B41, import!$A:$A, import!C:C),
  ""/(\d+)""
)
"),"#REF!")</f>
        <v>#REF!</v>
      </c>
      <c r="N41" s="157" t="str">
        <f t="array" ref="N41">-(XLOOKUP(#REF!&amp;$B41,import!$A:$A,import!AB:AB))</f>
        <v>#REF!</v>
      </c>
      <c r="O41" s="158" t="str">
        <f t="shared" ref="O41:Q41" si="1">VALUE(SUBSTITUTE(XLOOKUP(#REF!&amp;$B41,import!$A:$A,import!M:M),"mm",""))
</f>
        <v>#REF!</v>
      </c>
      <c r="P41" s="159" t="str">
        <f t="shared" si="1"/>
        <v>#REF!</v>
      </c>
      <c r="Q41" s="160" t="str">
        <f t="shared" si="1"/>
        <v>#REF!</v>
      </c>
      <c r="R41" s="158" t="str">
        <f t="array" ref="R41">VALUE(SUBSTITUTE(XLOOKUP(#REF!&amp;$B41,import!$A:$A,import!AA:AA),"%","")) 
</f>
        <v>#REF!</v>
      </c>
      <c r="S41" s="154" t="s">
        <v>171</v>
      </c>
      <c r="T41" s="149" t="s">
        <v>172</v>
      </c>
      <c r="U41" s="149" t="str">
        <f t="array" ref="U41">LET(pb,TRIM($C41),brand,TRIM($D41),d,LOWER(TRIM($F41)),dur,SWITCH(d,"1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41" s="149" t="str">
        <f>AA$9&amp;"bandle.jpg"</f>
        <v>bandle.jpg</v>
      </c>
      <c r="W41" s="161" t="s">
        <v>175</v>
      </c>
      <c r="X41" s="161" t="s">
        <v>176</v>
      </c>
      <c r="Y41" s="161" t="s">
        <v>177</v>
      </c>
      <c r="Z41" s="161" t="s">
        <v>178</v>
      </c>
      <c r="AA41" s="149" t="str">
        <f>$AE$9&amp;$F41&amp;"/"&amp;$D41&amp;"/"&amp;$E41&amp;"/thumbnail.jpg"</f>
        <v>ckp//ECL0082/thumbnail.jpg</v>
      </c>
      <c r="AB41" s="149" t="str">
        <f>$AE$9&amp;$F41&amp;"/"&amp;$D41&amp;"/"&amp;$E41&amp;"/lens.jpg"</f>
        <v>ckp//ECL0082/lens.jpg</v>
      </c>
      <c r="AC41" s="149" t="str">
        <f>$AE$9&amp;$F41&amp;"/"&amp;$D41&amp;"/"&amp;$E41&amp;"/黒目/black.jpg"</f>
        <v>ckp//ECL0082/黒目/black.jpg</v>
      </c>
      <c r="AD41" s="149" t="str">
        <f>$AE$9&amp;$F41&amp;"/"&amp;$D41&amp;"/"&amp;$E41&amp;"/茶目/brown.jpg"</f>
        <v>ckp//ECL0082/茶目/brown.jpg</v>
      </c>
      <c r="AE41" s="149" t="str">
        <f t="shared" ref="AE41:AF41" si="2">IFERROR(XLOOKUP(#REF!&amp;$B41,import!$A:$A,import!I:I),""
)</f>
        <v/>
      </c>
      <c r="AF41" s="149" t="str">
        <f t="shared" si="2"/>
        <v/>
      </c>
      <c r="AG41" s="148" t="str">
        <f>IFERROR(__xludf.DUMMYFUNCTION(" IF(
  ISNUMBER(S41),
  ""度なし（±0.00）〜""&amp;IF(ABS(S41)&lt;100, TEXT(S41, ""0.00""), """"),
  IFERROR(""度なし（±0.00）〜""&amp;
    TEXT(
      VALUE(REGEXEXTRACT(ASC(TO_TEXT(S41)),
        ""(?:^|[^0-9])([+-]?\d{1,2}(?:\.\d+)?)(?:[^0-9]|$)""
      )),
      ""0.00""
   "&amp;" ),
    ""度なしのみ""
  )
)
"),"度なし（±0.00）〜8.00")</f>
        <v>度なし（±0.00）〜8.00</v>
      </c>
      <c r="AH41" s="149"/>
      <c r="AI41" s="149"/>
      <c r="AJ41" s="149"/>
      <c r="AK41" s="154" t="s">
        <v>187</v>
      </c>
      <c r="AL41" s="162" t="str">
        <f t="array" ref="AL41">XLOOKUP(E41&amp;F41,'import のコピー'!A:A,'import のコピー'!G:G)</f>
        <v>#REF!</v>
      </c>
      <c r="AM41" s="149"/>
      <c r="AN41" s="149" t="str">
        <f>IF(COUNTIFS( '単語帳印刷用CSV出力済み'!A:A, G41), "OK", "NG")</f>
        <v>NG</v>
      </c>
    </row>
    <row r="42">
      <c r="A42" s="163" t="s">
        <v>73</v>
      </c>
      <c r="B42" s="164" t="s">
        <v>124</v>
      </c>
      <c r="C42" s="164" t="s">
        <v>127</v>
      </c>
      <c r="D42" s="165" t="s">
        <v>158</v>
      </c>
      <c r="E42" s="165" t="s">
        <v>129</v>
      </c>
      <c r="F42" s="166" t="s">
        <v>69</v>
      </c>
      <c r="G42" s="165" t="s">
        <v>160</v>
      </c>
      <c r="H42" s="165" t="s">
        <v>161</v>
      </c>
      <c r="I42" s="165" t="s">
        <v>162</v>
      </c>
      <c r="J42" s="167" t="s">
        <v>163</v>
      </c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  <c r="AN42" s="168"/>
      <c r="AO42" s="169"/>
      <c r="AP42" s="169"/>
      <c r="AQ42" s="169"/>
      <c r="AR42" s="169"/>
      <c r="AS42" s="169"/>
      <c r="AT42" s="169"/>
      <c r="AU42" s="169"/>
      <c r="AV42" s="169"/>
      <c r="AW42" s="169"/>
      <c r="AX42" s="169"/>
      <c r="AY42" s="169"/>
      <c r="AZ42" s="169"/>
      <c r="BA42" s="169"/>
      <c r="BB42" s="169"/>
      <c r="BC42" s="169"/>
      <c r="BD42" s="169"/>
    </row>
    <row r="43">
      <c r="A43" s="54" t="s">
        <v>69</v>
      </c>
      <c r="B43" s="170" t="s">
        <v>188</v>
      </c>
      <c r="C43" s="171" t="s">
        <v>168</v>
      </c>
      <c r="D43" s="100" t="s">
        <v>190</v>
      </c>
      <c r="E43" s="100" t="s">
        <v>170</v>
      </c>
      <c r="F43" s="172" t="s">
        <v>191</v>
      </c>
      <c r="G43" s="100" t="s">
        <v>192</v>
      </c>
      <c r="H43" s="100" t="s">
        <v>193</v>
      </c>
      <c r="I43" s="100" t="s">
        <v>191</v>
      </c>
      <c r="J43" s="173">
        <v>1.0</v>
      </c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74"/>
      <c r="AM43" s="174"/>
      <c r="AN43" s="174"/>
    </row>
    <row r="44">
      <c r="A44" s="175" t="s">
        <v>202</v>
      </c>
      <c r="B44" s="176" t="s">
        <v>203</v>
      </c>
      <c r="C44" s="177" t="s">
        <v>204</v>
      </c>
      <c r="D44" s="178" t="s">
        <v>205</v>
      </c>
      <c r="E44" s="179" t="s">
        <v>206</v>
      </c>
      <c r="F44" s="180" t="s">
        <v>207</v>
      </c>
      <c r="G44" s="178" t="s">
        <v>208</v>
      </c>
      <c r="H44" s="181" t="s">
        <v>209</v>
      </c>
      <c r="I44" s="179" t="s">
        <v>210</v>
      </c>
      <c r="J44" s="178" t="s">
        <v>211</v>
      </c>
      <c r="K44" s="178" t="s">
        <v>212</v>
      </c>
      <c r="L44" s="179" t="s">
        <v>213</v>
      </c>
      <c r="M44" s="179" t="s">
        <v>214</v>
      </c>
      <c r="N44" s="181" t="s">
        <v>215</v>
      </c>
      <c r="O44" s="180" t="s">
        <v>216</v>
      </c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2"/>
      <c r="AJ44" s="182"/>
      <c r="AK44" s="182"/>
      <c r="AL44" s="182"/>
      <c r="AM44" s="182"/>
      <c r="AN44" s="182"/>
      <c r="AO44" s="169"/>
      <c r="AP44" s="169"/>
      <c r="AQ44" s="169"/>
      <c r="AR44" s="169"/>
      <c r="AS44" s="169"/>
      <c r="AT44" s="169"/>
      <c r="AU44" s="169"/>
      <c r="AV44" s="169"/>
      <c r="AW44" s="169"/>
      <c r="AX44" s="169"/>
      <c r="AY44" s="169"/>
      <c r="AZ44" s="169"/>
      <c r="BA44" s="169"/>
      <c r="BB44" s="169"/>
      <c r="BC44" s="169"/>
      <c r="BD44" s="169"/>
    </row>
    <row r="45">
      <c r="A45" s="183" t="s">
        <v>72</v>
      </c>
      <c r="B45" s="184" t="s">
        <v>217</v>
      </c>
      <c r="C45" s="185" t="s">
        <v>218</v>
      </c>
      <c r="D45" s="186" t="s">
        <v>218</v>
      </c>
      <c r="E45" s="186" t="s">
        <v>218</v>
      </c>
      <c r="F45" s="187"/>
      <c r="G45" s="188" t="s">
        <v>219</v>
      </c>
      <c r="H45" s="189" t="s">
        <v>220</v>
      </c>
      <c r="I45" s="190" t="s">
        <v>221</v>
      </c>
      <c r="J45" s="190" t="s">
        <v>222</v>
      </c>
      <c r="K45" s="190" t="s">
        <v>223</v>
      </c>
      <c r="L45" s="188" t="s">
        <v>224</v>
      </c>
      <c r="M45" s="191" t="s">
        <v>224</v>
      </c>
      <c r="N45" s="192" t="s">
        <v>225</v>
      </c>
      <c r="O45" s="193" t="s">
        <v>226</v>
      </c>
      <c r="S45" s="192"/>
      <c r="T45" s="192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</row>
    <row r="46">
      <c r="A46" s="195" t="s">
        <v>23</v>
      </c>
      <c r="B46" s="196" t="s">
        <v>227</v>
      </c>
      <c r="C46" s="197" t="s">
        <v>204</v>
      </c>
      <c r="D46" s="198" t="s">
        <v>205</v>
      </c>
      <c r="E46" s="199" t="s">
        <v>206</v>
      </c>
      <c r="F46" s="200" t="s">
        <v>207</v>
      </c>
      <c r="G46" s="201" t="s">
        <v>228</v>
      </c>
      <c r="H46" s="201" t="s">
        <v>229</v>
      </c>
      <c r="I46" s="201" t="s">
        <v>230</v>
      </c>
      <c r="J46" s="202" t="s">
        <v>231</v>
      </c>
      <c r="K46" s="203" t="s">
        <v>232</v>
      </c>
      <c r="L46" s="199" t="s">
        <v>233</v>
      </c>
      <c r="M46" s="199" t="s">
        <v>234</v>
      </c>
      <c r="N46" s="204" t="s">
        <v>235</v>
      </c>
      <c r="O46" s="205" t="s">
        <v>236</v>
      </c>
      <c r="P46" s="205" t="s">
        <v>237</v>
      </c>
      <c r="Q46" s="206"/>
      <c r="R46" s="206"/>
      <c r="S46" s="206"/>
      <c r="T46" s="206"/>
      <c r="U46" s="204"/>
      <c r="V46" s="207"/>
      <c r="W46" s="208"/>
      <c r="X46" s="202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09"/>
      <c r="AO46" s="169"/>
      <c r="AP46" s="169"/>
      <c r="AQ46" s="169"/>
      <c r="AR46" s="169"/>
      <c r="AS46" s="169"/>
      <c r="AT46" s="169"/>
      <c r="AU46" s="169"/>
      <c r="AV46" s="169"/>
      <c r="AW46" s="169"/>
      <c r="AX46" s="169"/>
      <c r="AY46" s="169"/>
      <c r="AZ46" s="169"/>
      <c r="BA46" s="169"/>
      <c r="BB46" s="169"/>
      <c r="BC46" s="169"/>
      <c r="BD46" s="169"/>
    </row>
    <row r="47">
      <c r="A47" s="210" t="s">
        <v>72</v>
      </c>
      <c r="B47" s="211" t="s">
        <v>217</v>
      </c>
      <c r="C47" s="212" t="s">
        <v>218</v>
      </c>
      <c r="D47" s="213" t="s">
        <v>218</v>
      </c>
      <c r="E47" s="213" t="s">
        <v>218</v>
      </c>
      <c r="F47" s="214"/>
      <c r="G47" s="193"/>
      <c r="H47" s="215" t="s">
        <v>238</v>
      </c>
      <c r="I47" s="215"/>
      <c r="M47" s="216"/>
      <c r="N47" s="216"/>
      <c r="O47" s="217"/>
      <c r="P47" s="218"/>
      <c r="Q47" s="219"/>
      <c r="R47" s="220"/>
      <c r="S47" s="221"/>
      <c r="T47" s="221"/>
      <c r="U47" s="221"/>
      <c r="V47" s="221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3"/>
      <c r="AP47" s="223"/>
      <c r="AQ47" s="223"/>
      <c r="AR47" s="223"/>
      <c r="AS47" s="223"/>
      <c r="AT47" s="223"/>
      <c r="AU47" s="223"/>
      <c r="AV47" s="223"/>
      <c r="AW47" s="223"/>
      <c r="AX47" s="223"/>
      <c r="AY47" s="223"/>
      <c r="AZ47" s="223"/>
      <c r="BA47" s="223"/>
      <c r="BB47" s="223"/>
      <c r="BC47" s="223"/>
      <c r="BD47" s="223"/>
    </row>
    <row r="48">
      <c r="A48" s="224" t="s">
        <v>33</v>
      </c>
      <c r="B48" s="225" t="s">
        <v>239</v>
      </c>
      <c r="C48" s="226" t="s">
        <v>204</v>
      </c>
      <c r="D48" s="227" t="s">
        <v>205</v>
      </c>
      <c r="E48" s="228" t="s">
        <v>206</v>
      </c>
      <c r="F48" s="229" t="s">
        <v>207</v>
      </c>
      <c r="G48" s="206" t="s">
        <v>240</v>
      </c>
      <c r="H48" s="206" t="s">
        <v>241</v>
      </c>
      <c r="I48" s="206" t="s">
        <v>242</v>
      </c>
      <c r="J48" s="206" t="s">
        <v>243</v>
      </c>
      <c r="K48" s="206" t="s">
        <v>244</v>
      </c>
      <c r="L48" s="230" t="s">
        <v>245</v>
      </c>
      <c r="M48" s="230" t="s">
        <v>246</v>
      </c>
      <c r="N48" s="230"/>
      <c r="O48" s="224"/>
      <c r="P48" s="228"/>
      <c r="Q48" s="228"/>
      <c r="R48" s="204"/>
      <c r="S48" s="231"/>
      <c r="T48" s="231"/>
      <c r="U48" s="202"/>
      <c r="V48" s="203"/>
      <c r="W48" s="232"/>
      <c r="X48" s="232"/>
      <c r="Y48" s="232"/>
      <c r="Z48" s="232"/>
      <c r="AA48" s="232"/>
      <c r="AB48" s="232"/>
      <c r="AC48" s="232"/>
      <c r="AD48" s="232"/>
      <c r="AE48" s="232"/>
      <c r="AF48" s="232"/>
      <c r="AG48" s="232"/>
      <c r="AH48" s="232"/>
      <c r="AI48" s="232"/>
      <c r="AJ48" s="232"/>
      <c r="AK48" s="232"/>
      <c r="AL48" s="232"/>
      <c r="AM48" s="232"/>
      <c r="AN48" s="232"/>
      <c r="AO48" s="169"/>
      <c r="AP48" s="169"/>
      <c r="AQ48" s="169"/>
      <c r="AR48" s="169"/>
      <c r="AS48" s="169"/>
      <c r="AT48" s="169"/>
      <c r="AU48" s="169"/>
      <c r="AV48" s="169"/>
      <c r="AW48" s="169"/>
      <c r="AX48" s="169"/>
      <c r="AY48" s="169"/>
      <c r="AZ48" s="169"/>
      <c r="BA48" s="169"/>
      <c r="BB48" s="169"/>
      <c r="BC48" s="169"/>
      <c r="BD48" s="169"/>
    </row>
    <row r="49">
      <c r="A49" s="210" t="s">
        <v>72</v>
      </c>
      <c r="B49" s="211" t="s">
        <v>217</v>
      </c>
      <c r="C49" s="212" t="s">
        <v>218</v>
      </c>
      <c r="D49" s="213" t="s">
        <v>218</v>
      </c>
      <c r="E49" s="213" t="s">
        <v>218</v>
      </c>
      <c r="F49" s="233"/>
      <c r="G49" s="233"/>
      <c r="H49" s="233"/>
      <c r="I49" s="233"/>
      <c r="J49" s="233"/>
      <c r="K49" s="233"/>
      <c r="L49" s="234" t="s">
        <v>247</v>
      </c>
      <c r="M49" s="233"/>
      <c r="N49" s="233"/>
      <c r="O49" s="233"/>
      <c r="P49" s="233"/>
      <c r="Q49" s="233"/>
      <c r="R49" s="233"/>
      <c r="S49" s="233"/>
      <c r="T49" s="233"/>
      <c r="U49" s="233"/>
      <c r="V49" s="233"/>
      <c r="W49" s="233"/>
      <c r="X49" s="233"/>
      <c r="Y49" s="233"/>
      <c r="Z49" s="233"/>
      <c r="AA49" s="233"/>
      <c r="AB49" s="233"/>
      <c r="AC49" s="233"/>
      <c r="AD49" s="233"/>
      <c r="AE49" s="233"/>
      <c r="AF49" s="233"/>
      <c r="AG49" s="233"/>
      <c r="AH49" s="233"/>
      <c r="AI49" s="233"/>
      <c r="AJ49" s="233"/>
      <c r="AK49" s="233"/>
      <c r="AL49" s="233"/>
      <c r="AM49" s="233"/>
    </row>
    <row r="50">
      <c r="B50" s="43"/>
      <c r="C50" s="43"/>
      <c r="AO50" s="169"/>
      <c r="AP50" s="169"/>
      <c r="AQ50" s="169"/>
      <c r="AR50" s="169"/>
      <c r="AS50" s="169"/>
      <c r="AT50" s="169"/>
      <c r="AU50" s="169"/>
      <c r="AV50" s="169"/>
      <c r="AW50" s="169"/>
      <c r="AX50" s="169"/>
      <c r="AY50" s="169"/>
      <c r="AZ50" s="169"/>
      <c r="BA50" s="169"/>
      <c r="BB50" s="169"/>
      <c r="BC50" s="169"/>
      <c r="BD50" s="169"/>
    </row>
    <row r="51">
      <c r="A51" s="235" t="s">
        <v>209</v>
      </c>
      <c r="B51" s="236" t="s">
        <v>207</v>
      </c>
      <c r="C51" s="43"/>
    </row>
    <row r="52">
      <c r="A52" s="237" t="s">
        <v>248</v>
      </c>
      <c r="B52" s="238" t="s">
        <v>249</v>
      </c>
    </row>
    <row r="53">
      <c r="A53" s="237" t="s">
        <v>250</v>
      </c>
      <c r="B53" s="239" t="s">
        <v>251</v>
      </c>
    </row>
    <row r="54">
      <c r="A54" s="237" t="s">
        <v>252</v>
      </c>
      <c r="B54" s="240" t="s">
        <v>253</v>
      </c>
    </row>
    <row r="55">
      <c r="A55" s="237" t="s">
        <v>254</v>
      </c>
      <c r="B55" s="239" t="s">
        <v>255</v>
      </c>
    </row>
    <row r="56">
      <c r="A56" s="237" t="s">
        <v>256</v>
      </c>
      <c r="B56" s="239" t="s">
        <v>257</v>
      </c>
    </row>
    <row r="57">
      <c r="B57" s="43"/>
    </row>
    <row r="112">
      <c r="B112" s="43"/>
      <c r="C112" s="43"/>
    </row>
    <row r="113">
      <c r="B113" s="43"/>
      <c r="C113" s="43"/>
    </row>
    <row r="114">
      <c r="B114" s="43"/>
      <c r="C114" s="43"/>
    </row>
    <row r="115">
      <c r="B115" s="43"/>
      <c r="C115" s="43"/>
    </row>
    <row r="116">
      <c r="B116" s="43"/>
      <c r="C116" s="43"/>
    </row>
    <row r="117">
      <c r="A117" s="56"/>
      <c r="B117" s="105" t="s">
        <v>258</v>
      </c>
      <c r="C117" s="56"/>
      <c r="D117" s="56"/>
    </row>
    <row r="118">
      <c r="A118" s="56"/>
      <c r="B118" s="56"/>
      <c r="C118" s="56"/>
      <c r="D118" s="56"/>
    </row>
    <row r="119">
      <c r="A119" s="56"/>
      <c r="B119" s="56"/>
      <c r="C119" s="56"/>
      <c r="D119" s="56"/>
    </row>
    <row r="120">
      <c r="A120" s="241" t="s">
        <v>259</v>
      </c>
      <c r="B120" s="242" t="s">
        <v>260</v>
      </c>
      <c r="C120" s="243"/>
      <c r="D120" s="110"/>
    </row>
    <row r="121">
      <c r="A121" s="244" t="s">
        <v>261</v>
      </c>
      <c r="B121" s="105" t="s">
        <v>262</v>
      </c>
      <c r="C121" s="56"/>
      <c r="D121" s="56"/>
    </row>
    <row r="122">
      <c r="A122" s="56"/>
      <c r="B122" s="56"/>
      <c r="C122" s="56"/>
      <c r="D122" s="56"/>
    </row>
    <row r="123">
      <c r="A123" s="56"/>
      <c r="B123" s="105" t="s">
        <v>263</v>
      </c>
      <c r="C123" s="56"/>
      <c r="D123" s="56"/>
    </row>
    <row r="124">
      <c r="A124" s="56"/>
      <c r="B124" s="105" t="s">
        <v>264</v>
      </c>
      <c r="C124" s="56"/>
      <c r="D124" s="56"/>
    </row>
    <row r="125">
      <c r="A125" s="56"/>
      <c r="B125" s="56"/>
      <c r="C125" s="56"/>
      <c r="D125" s="56"/>
    </row>
    <row r="126">
      <c r="A126" s="56"/>
      <c r="B126" s="56"/>
      <c r="C126" s="56"/>
      <c r="D126" s="56"/>
    </row>
    <row r="127">
      <c r="A127" s="56"/>
      <c r="B127" s="56"/>
      <c r="C127" s="56"/>
      <c r="D127" s="56"/>
    </row>
    <row r="128">
      <c r="A128" s="245"/>
      <c r="B128" s="246" t="s">
        <v>265</v>
      </c>
      <c r="C128" s="246" t="s">
        <v>266</v>
      </c>
      <c r="D128" s="246" t="s">
        <v>267</v>
      </c>
    </row>
    <row r="129">
      <c r="A129" s="247"/>
      <c r="B129" s="248" t="s">
        <v>268</v>
      </c>
      <c r="C129" s="249" t="s">
        <v>269</v>
      </c>
      <c r="D129" s="250" t="s">
        <v>270</v>
      </c>
    </row>
    <row r="130">
      <c r="A130" s="243"/>
      <c r="B130" s="248" t="s">
        <v>271</v>
      </c>
      <c r="C130" s="251" t="s">
        <v>269</v>
      </c>
      <c r="D130" s="252" t="s">
        <v>272</v>
      </c>
    </row>
    <row r="131">
      <c r="A131" s="253" t="s">
        <v>273</v>
      </c>
      <c r="B131" s="248" t="s">
        <v>274</v>
      </c>
      <c r="C131" s="249" t="s">
        <v>269</v>
      </c>
      <c r="D131" s="250" t="s">
        <v>275</v>
      </c>
    </row>
    <row r="132">
      <c r="A132" s="253" t="s">
        <v>276</v>
      </c>
      <c r="B132" s="56"/>
      <c r="C132" s="56"/>
      <c r="D132" s="56"/>
    </row>
    <row r="133">
      <c r="A133" s="253" t="s">
        <v>277</v>
      </c>
      <c r="B133" s="56"/>
      <c r="C133" s="56"/>
      <c r="D133" s="56"/>
    </row>
    <row r="134">
      <c r="A134" s="253" t="s">
        <v>278</v>
      </c>
      <c r="B134" s="56"/>
      <c r="C134" s="56"/>
      <c r="D134" s="56"/>
    </row>
    <row r="135">
      <c r="A135" s="253" t="s">
        <v>279</v>
      </c>
      <c r="B135" s="56"/>
      <c r="C135" s="56"/>
      <c r="D135" s="56"/>
    </row>
    <row r="136">
      <c r="A136" s="253" t="s">
        <v>280</v>
      </c>
      <c r="B136" s="56"/>
      <c r="C136" s="56"/>
      <c r="D136" s="56"/>
    </row>
    <row r="137">
      <c r="A137" s="253" t="s">
        <v>281</v>
      </c>
      <c r="B137" s="56"/>
      <c r="C137" s="56"/>
      <c r="D137" s="56"/>
    </row>
    <row r="138">
      <c r="A138" s="253" t="s">
        <v>282</v>
      </c>
      <c r="B138" s="56"/>
      <c r="C138" s="56"/>
      <c r="D138" s="56"/>
    </row>
    <row r="139">
      <c r="A139" s="253" t="s">
        <v>283</v>
      </c>
      <c r="B139" s="56"/>
      <c r="C139" s="56"/>
      <c r="D139" s="56"/>
    </row>
    <row r="140">
      <c r="A140" s="253" t="s">
        <v>284</v>
      </c>
      <c r="B140" s="56"/>
      <c r="C140" s="56"/>
      <c r="D140" s="56"/>
    </row>
    <row r="141">
      <c r="A141" s="253" t="s">
        <v>285</v>
      </c>
      <c r="B141" s="56"/>
      <c r="C141" s="56"/>
      <c r="D141" s="56"/>
    </row>
    <row r="142">
      <c r="A142" s="254" t="s">
        <v>286</v>
      </c>
      <c r="B142" s="56"/>
      <c r="C142" s="56"/>
      <c r="D142" s="56"/>
    </row>
    <row r="143">
      <c r="A143" s="253" t="s">
        <v>287</v>
      </c>
      <c r="B143" s="56"/>
      <c r="C143" s="56"/>
      <c r="D143" s="56"/>
    </row>
    <row r="144">
      <c r="A144" s="255"/>
      <c r="B144" s="110"/>
      <c r="C144" s="110"/>
      <c r="D144" s="110"/>
    </row>
    <row r="145">
      <c r="A145" s="256" t="s">
        <v>288</v>
      </c>
      <c r="B145" s="110"/>
      <c r="C145" s="110"/>
      <c r="D145" s="110"/>
    </row>
    <row r="146">
      <c r="A146" s="257" t="s">
        <v>289</v>
      </c>
      <c r="B146" s="110"/>
      <c r="C146" s="110"/>
      <c r="D146" s="110"/>
    </row>
    <row r="147">
      <c r="B147" s="43"/>
      <c r="C147" s="43"/>
    </row>
    <row r="148">
      <c r="B148" s="43"/>
      <c r="C148" s="43"/>
    </row>
    <row r="149">
      <c r="B149" s="43"/>
      <c r="C149" s="43"/>
    </row>
    <row r="150">
      <c r="B150" s="43"/>
      <c r="C150" s="43"/>
    </row>
    <row r="151">
      <c r="B151" s="43"/>
      <c r="C151" s="43"/>
    </row>
    <row r="152">
      <c r="B152" s="43"/>
      <c r="C152" s="43"/>
    </row>
    <row r="153">
      <c r="B153" s="43"/>
      <c r="C153" s="43"/>
    </row>
    <row r="154">
      <c r="B154" s="43"/>
      <c r="C154" s="43"/>
    </row>
    <row r="155">
      <c r="B155" s="43"/>
      <c r="C155" s="43"/>
    </row>
    <row r="156">
      <c r="B156" s="43"/>
      <c r="C156" s="43"/>
    </row>
    <row r="157">
      <c r="B157" s="43"/>
      <c r="C157" s="43"/>
    </row>
    <row r="158">
      <c r="B158" s="43"/>
      <c r="C158" s="43"/>
    </row>
    <row r="159">
      <c r="B159" s="43"/>
      <c r="C159" s="43"/>
    </row>
    <row r="160">
      <c r="B160" s="43"/>
      <c r="C160" s="43"/>
    </row>
    <row r="161">
      <c r="B161" s="43"/>
      <c r="C161" s="43"/>
    </row>
    <row r="162">
      <c r="B162" s="43"/>
      <c r="C162" s="43"/>
    </row>
    <row r="163">
      <c r="B163" s="43"/>
      <c r="C163" s="43"/>
    </row>
    <row r="164">
      <c r="B164" s="43"/>
      <c r="C164" s="43"/>
    </row>
    <row r="165">
      <c r="B165" s="43"/>
      <c r="C165" s="43"/>
    </row>
    <row r="166">
      <c r="B166" s="43"/>
      <c r="C166" s="43"/>
    </row>
    <row r="167">
      <c r="B167" s="43"/>
      <c r="C167" s="43"/>
    </row>
    <row r="168">
      <c r="B168" s="43"/>
      <c r="C168" s="43"/>
    </row>
    <row r="169">
      <c r="B169" s="43"/>
      <c r="C169" s="43"/>
    </row>
    <row r="170">
      <c r="B170" s="43"/>
      <c r="C170" s="43"/>
    </row>
    <row r="171">
      <c r="B171" s="43"/>
      <c r="C171" s="43"/>
    </row>
    <row r="172">
      <c r="B172" s="43"/>
      <c r="C172" s="43"/>
    </row>
    <row r="173">
      <c r="B173" s="43"/>
      <c r="C173" s="43"/>
    </row>
    <row r="174">
      <c r="B174" s="43"/>
      <c r="C174" s="43"/>
    </row>
    <row r="175">
      <c r="B175" s="43"/>
      <c r="C175" s="43"/>
    </row>
    <row r="176">
      <c r="B176" s="43"/>
      <c r="C176" s="43"/>
    </row>
    <row r="177">
      <c r="B177" s="43"/>
      <c r="C177" s="43"/>
    </row>
    <row r="178">
      <c r="B178" s="43"/>
      <c r="C178" s="43"/>
    </row>
    <row r="179">
      <c r="B179" s="43"/>
      <c r="C179" s="43"/>
    </row>
    <row r="180">
      <c r="B180" s="43"/>
      <c r="C180" s="43"/>
    </row>
    <row r="181">
      <c r="B181" s="43"/>
      <c r="C181" s="43"/>
    </row>
    <row r="182">
      <c r="B182" s="43"/>
      <c r="C182" s="43"/>
    </row>
    <row r="183">
      <c r="B183" s="43"/>
      <c r="C183" s="43"/>
    </row>
    <row r="184">
      <c r="B184" s="43"/>
      <c r="C184" s="43"/>
    </row>
    <row r="185">
      <c r="B185" s="43"/>
      <c r="C185" s="43"/>
    </row>
    <row r="186">
      <c r="B186" s="43"/>
      <c r="C186" s="43"/>
    </row>
    <row r="187">
      <c r="B187" s="43"/>
      <c r="C187" s="43"/>
    </row>
    <row r="188">
      <c r="B188" s="43"/>
      <c r="C188" s="43"/>
    </row>
    <row r="189">
      <c r="B189" s="43"/>
      <c r="C189" s="43"/>
    </row>
    <row r="190">
      <c r="B190" s="43"/>
      <c r="C190" s="43"/>
    </row>
    <row r="191">
      <c r="B191" s="43"/>
      <c r="C191" s="43"/>
    </row>
    <row r="192">
      <c r="B192" s="43"/>
      <c r="C192" s="43"/>
    </row>
    <row r="193">
      <c r="B193" s="43"/>
      <c r="C193" s="43"/>
    </row>
    <row r="194">
      <c r="B194" s="43"/>
      <c r="C194" s="43"/>
    </row>
    <row r="195">
      <c r="B195" s="43"/>
      <c r="C195" s="43"/>
    </row>
    <row r="196">
      <c r="B196" s="43"/>
      <c r="C196" s="43"/>
    </row>
    <row r="197">
      <c r="B197" s="43"/>
      <c r="C197" s="43"/>
    </row>
    <row r="198">
      <c r="B198" s="43"/>
      <c r="C198" s="43"/>
    </row>
    <row r="199">
      <c r="B199" s="43"/>
      <c r="C199" s="43"/>
    </row>
    <row r="200">
      <c r="B200" s="43"/>
      <c r="C200" s="43"/>
    </row>
    <row r="201">
      <c r="B201" s="43"/>
      <c r="C201" s="43"/>
    </row>
    <row r="202">
      <c r="B202" s="43"/>
      <c r="C202" s="43"/>
    </row>
    <row r="203">
      <c r="B203" s="43"/>
      <c r="C203" s="43"/>
    </row>
    <row r="204">
      <c r="B204" s="43"/>
      <c r="C204" s="43"/>
    </row>
    <row r="205">
      <c r="B205" s="43"/>
      <c r="C205" s="43"/>
    </row>
    <row r="206">
      <c r="B206" s="43"/>
      <c r="C206" s="43"/>
    </row>
    <row r="207">
      <c r="B207" s="43"/>
      <c r="C207" s="43"/>
    </row>
    <row r="208">
      <c r="B208" s="43"/>
      <c r="C208" s="43"/>
    </row>
    <row r="209">
      <c r="B209" s="43"/>
      <c r="C209" s="43"/>
    </row>
    <row r="210">
      <c r="B210" s="43"/>
      <c r="C210" s="43"/>
    </row>
    <row r="211">
      <c r="B211" s="43"/>
      <c r="C211" s="43"/>
    </row>
    <row r="212">
      <c r="B212" s="43"/>
      <c r="C212" s="43"/>
    </row>
    <row r="213">
      <c r="B213" s="43"/>
      <c r="C213" s="43"/>
    </row>
    <row r="214">
      <c r="B214" s="43"/>
      <c r="C214" s="43"/>
    </row>
    <row r="215">
      <c r="B215" s="43"/>
      <c r="C215" s="43"/>
    </row>
    <row r="216">
      <c r="B216" s="43"/>
      <c r="C216" s="43"/>
    </row>
    <row r="217">
      <c r="B217" s="43"/>
      <c r="C217" s="43"/>
    </row>
    <row r="218">
      <c r="B218" s="43"/>
      <c r="C218" s="43"/>
    </row>
    <row r="219">
      <c r="B219" s="43"/>
      <c r="C219" s="43"/>
    </row>
    <row r="220">
      <c r="B220" s="43"/>
      <c r="C220" s="43"/>
    </row>
    <row r="221">
      <c r="B221" s="43"/>
      <c r="C221" s="43"/>
    </row>
    <row r="222">
      <c r="B222" s="43"/>
      <c r="C222" s="43"/>
    </row>
    <row r="223">
      <c r="B223" s="43"/>
      <c r="C223" s="43"/>
    </row>
    <row r="224">
      <c r="B224" s="43"/>
      <c r="C224" s="43"/>
    </row>
    <row r="225">
      <c r="B225" s="43"/>
      <c r="C225" s="43"/>
    </row>
    <row r="226">
      <c r="B226" s="43"/>
      <c r="C226" s="43"/>
    </row>
    <row r="227">
      <c r="B227" s="43"/>
      <c r="C227" s="43"/>
    </row>
    <row r="228">
      <c r="B228" s="43"/>
      <c r="C228" s="43"/>
    </row>
    <row r="229">
      <c r="B229" s="43"/>
      <c r="C229" s="43"/>
    </row>
    <row r="230">
      <c r="B230" s="43"/>
      <c r="C230" s="43"/>
    </row>
    <row r="231">
      <c r="B231" s="43"/>
      <c r="C231" s="43"/>
    </row>
    <row r="232">
      <c r="B232" s="43"/>
      <c r="C232" s="43"/>
    </row>
    <row r="233">
      <c r="B233" s="43"/>
      <c r="C233" s="43"/>
    </row>
    <row r="234">
      <c r="B234" s="43"/>
      <c r="C234" s="43"/>
    </row>
    <row r="235">
      <c r="B235" s="43"/>
      <c r="C235" s="43"/>
    </row>
    <row r="236">
      <c r="B236" s="43"/>
      <c r="C236" s="43"/>
    </row>
    <row r="237">
      <c r="B237" s="43"/>
      <c r="C237" s="43"/>
    </row>
    <row r="238">
      <c r="B238" s="43"/>
      <c r="C238" s="43"/>
    </row>
    <row r="239">
      <c r="B239" s="43"/>
      <c r="C239" s="43"/>
    </row>
    <row r="240">
      <c r="B240" s="43"/>
      <c r="C240" s="43"/>
    </row>
    <row r="241">
      <c r="B241" s="43"/>
      <c r="C241" s="43"/>
    </row>
    <row r="242">
      <c r="B242" s="43"/>
      <c r="C242" s="43"/>
    </row>
    <row r="243">
      <c r="B243" s="43"/>
      <c r="C243" s="43"/>
    </row>
    <row r="244">
      <c r="B244" s="43"/>
      <c r="C244" s="43"/>
    </row>
    <row r="245">
      <c r="B245" s="43"/>
      <c r="C245" s="43"/>
    </row>
    <row r="246">
      <c r="B246" s="43"/>
      <c r="C246" s="43"/>
    </row>
    <row r="247">
      <c r="B247" s="43"/>
      <c r="C247" s="43"/>
    </row>
    <row r="248">
      <c r="B248" s="43"/>
      <c r="C248" s="43"/>
    </row>
    <row r="249">
      <c r="B249" s="43"/>
      <c r="C249" s="43"/>
    </row>
    <row r="250">
      <c r="B250" s="43"/>
      <c r="C250" s="43"/>
    </row>
    <row r="251">
      <c r="B251" s="43"/>
      <c r="C251" s="43"/>
    </row>
    <row r="252">
      <c r="B252" s="43"/>
      <c r="C252" s="43"/>
    </row>
    <row r="253">
      <c r="B253" s="43"/>
      <c r="C253" s="43"/>
    </row>
    <row r="254">
      <c r="B254" s="43"/>
      <c r="C254" s="43"/>
    </row>
    <row r="255">
      <c r="B255" s="43"/>
      <c r="C255" s="43"/>
    </row>
    <row r="256">
      <c r="B256" s="43"/>
      <c r="C256" s="43"/>
    </row>
    <row r="257">
      <c r="B257" s="43"/>
      <c r="C257" s="43"/>
    </row>
    <row r="258">
      <c r="B258" s="43"/>
      <c r="C258" s="43"/>
    </row>
    <row r="259">
      <c r="B259" s="43"/>
      <c r="C259" s="43"/>
    </row>
    <row r="260">
      <c r="B260" s="43"/>
      <c r="C260" s="43"/>
    </row>
    <row r="261">
      <c r="B261" s="43"/>
      <c r="C261" s="43"/>
    </row>
    <row r="262">
      <c r="B262" s="43"/>
      <c r="C262" s="43"/>
    </row>
    <row r="263">
      <c r="B263" s="43"/>
      <c r="C263" s="43"/>
    </row>
    <row r="264">
      <c r="B264" s="43"/>
      <c r="C264" s="43"/>
    </row>
    <row r="265">
      <c r="B265" s="43"/>
      <c r="C265" s="43"/>
    </row>
    <row r="266">
      <c r="B266" s="43"/>
      <c r="C266" s="43"/>
    </row>
    <row r="267">
      <c r="B267" s="43"/>
      <c r="C267" s="43"/>
    </row>
    <row r="268">
      <c r="B268" s="43"/>
      <c r="C268" s="43"/>
    </row>
    <row r="269">
      <c r="B269" s="43"/>
      <c r="C269" s="43"/>
    </row>
    <row r="270">
      <c r="B270" s="43"/>
      <c r="C270" s="43"/>
    </row>
    <row r="271">
      <c r="B271" s="43"/>
      <c r="C271" s="43"/>
    </row>
    <row r="272">
      <c r="B272" s="43"/>
      <c r="C272" s="43"/>
    </row>
    <row r="273">
      <c r="B273" s="43"/>
      <c r="C273" s="43"/>
    </row>
    <row r="274">
      <c r="B274" s="43"/>
      <c r="C274" s="43"/>
    </row>
    <row r="275">
      <c r="B275" s="43"/>
      <c r="C275" s="43"/>
    </row>
    <row r="276">
      <c r="B276" s="43"/>
      <c r="C276" s="43"/>
    </row>
    <row r="277">
      <c r="B277" s="43"/>
      <c r="C277" s="43"/>
    </row>
    <row r="278">
      <c r="B278" s="43"/>
      <c r="C278" s="43"/>
    </row>
    <row r="279">
      <c r="B279" s="43"/>
      <c r="C279" s="43"/>
    </row>
    <row r="280">
      <c r="B280" s="43"/>
      <c r="C280" s="43"/>
    </row>
    <row r="281">
      <c r="B281" s="43"/>
      <c r="C281" s="43"/>
    </row>
    <row r="282">
      <c r="B282" s="43"/>
      <c r="C282" s="43"/>
    </row>
    <row r="283">
      <c r="B283" s="43"/>
      <c r="C283" s="43"/>
    </row>
    <row r="284">
      <c r="B284" s="43"/>
      <c r="C284" s="43"/>
    </row>
    <row r="285">
      <c r="B285" s="43"/>
      <c r="C285" s="43"/>
    </row>
    <row r="286">
      <c r="B286" s="43"/>
      <c r="C286" s="43"/>
    </row>
    <row r="287">
      <c r="B287" s="43"/>
      <c r="C287" s="43"/>
    </row>
    <row r="288">
      <c r="B288" s="43"/>
      <c r="C288" s="43"/>
    </row>
    <row r="289">
      <c r="B289" s="43"/>
      <c r="C289" s="43"/>
    </row>
    <row r="290">
      <c r="B290" s="43"/>
      <c r="C290" s="43"/>
    </row>
    <row r="291">
      <c r="B291" s="43"/>
      <c r="C291" s="43"/>
    </row>
    <row r="292">
      <c r="B292" s="43"/>
      <c r="C292" s="43"/>
    </row>
    <row r="293">
      <c r="B293" s="43"/>
      <c r="C293" s="43"/>
    </row>
    <row r="294">
      <c r="B294" s="43"/>
      <c r="C294" s="43"/>
    </row>
    <row r="295">
      <c r="B295" s="43"/>
      <c r="C295" s="43"/>
    </row>
    <row r="296">
      <c r="B296" s="43"/>
      <c r="C296" s="43"/>
    </row>
    <row r="297">
      <c r="B297" s="43"/>
      <c r="C297" s="43"/>
    </row>
    <row r="298">
      <c r="B298" s="43"/>
      <c r="C298" s="43"/>
    </row>
    <row r="299">
      <c r="B299" s="43"/>
      <c r="C299" s="43"/>
    </row>
    <row r="300">
      <c r="B300" s="43"/>
      <c r="C300" s="43"/>
    </row>
    <row r="301">
      <c r="B301" s="43"/>
      <c r="C301" s="43"/>
    </row>
    <row r="302">
      <c r="B302" s="43"/>
      <c r="C302" s="43"/>
    </row>
    <row r="303">
      <c r="B303" s="43"/>
      <c r="C303" s="43"/>
    </row>
    <row r="304">
      <c r="B304" s="43"/>
      <c r="C304" s="43"/>
    </row>
    <row r="305">
      <c r="B305" s="43"/>
      <c r="C305" s="43"/>
    </row>
    <row r="306">
      <c r="B306" s="43"/>
      <c r="C306" s="43"/>
    </row>
    <row r="307">
      <c r="B307" s="43"/>
      <c r="C307" s="43"/>
    </row>
    <row r="308">
      <c r="B308" s="43"/>
      <c r="C308" s="43"/>
    </row>
    <row r="309">
      <c r="B309" s="43"/>
      <c r="C309" s="43"/>
    </row>
    <row r="310">
      <c r="B310" s="43"/>
      <c r="C310" s="43"/>
    </row>
    <row r="311">
      <c r="B311" s="43"/>
      <c r="C311" s="43"/>
    </row>
    <row r="312">
      <c r="B312" s="43"/>
      <c r="C312" s="43"/>
    </row>
    <row r="313">
      <c r="B313" s="43"/>
      <c r="C313" s="43"/>
    </row>
    <row r="314">
      <c r="B314" s="43"/>
      <c r="C314" s="43"/>
    </row>
    <row r="315">
      <c r="B315" s="43"/>
      <c r="C315" s="43"/>
    </row>
    <row r="316">
      <c r="B316" s="43"/>
      <c r="C316" s="43"/>
    </row>
    <row r="317">
      <c r="B317" s="43"/>
      <c r="C317" s="43"/>
    </row>
    <row r="318">
      <c r="B318" s="43"/>
      <c r="C318" s="43"/>
    </row>
    <row r="319">
      <c r="B319" s="43"/>
      <c r="C319" s="43"/>
    </row>
    <row r="320">
      <c r="B320" s="43"/>
      <c r="C320" s="43"/>
    </row>
    <row r="321">
      <c r="B321" s="43"/>
      <c r="C321" s="43"/>
    </row>
    <row r="322">
      <c r="B322" s="43"/>
      <c r="C322" s="43"/>
    </row>
    <row r="323">
      <c r="B323" s="43"/>
      <c r="C323" s="43"/>
    </row>
    <row r="324">
      <c r="B324" s="43"/>
      <c r="C324" s="43"/>
    </row>
    <row r="325">
      <c r="B325" s="43"/>
      <c r="C325" s="43"/>
    </row>
    <row r="326">
      <c r="B326" s="43"/>
      <c r="C326" s="43"/>
    </row>
    <row r="327">
      <c r="B327" s="43"/>
      <c r="C327" s="43"/>
    </row>
    <row r="328">
      <c r="B328" s="43"/>
      <c r="C328" s="43"/>
    </row>
    <row r="329">
      <c r="B329" s="43"/>
      <c r="C329" s="43"/>
    </row>
    <row r="330">
      <c r="B330" s="43"/>
      <c r="C330" s="43"/>
    </row>
    <row r="331">
      <c r="B331" s="43"/>
      <c r="C331" s="43"/>
    </row>
    <row r="332">
      <c r="B332" s="43"/>
      <c r="C332" s="43"/>
    </row>
    <row r="333">
      <c r="B333" s="43"/>
      <c r="C333" s="43"/>
    </row>
    <row r="334">
      <c r="B334" s="43"/>
      <c r="C334" s="43"/>
    </row>
    <row r="335">
      <c r="B335" s="43"/>
      <c r="C335" s="43"/>
    </row>
    <row r="336">
      <c r="B336" s="43"/>
      <c r="C336" s="43"/>
    </row>
    <row r="337">
      <c r="B337" s="43"/>
      <c r="C337" s="43"/>
    </row>
    <row r="338">
      <c r="B338" s="43"/>
      <c r="C338" s="43"/>
    </row>
    <row r="339">
      <c r="B339" s="43"/>
      <c r="C339" s="43"/>
    </row>
    <row r="340">
      <c r="B340" s="43"/>
      <c r="C340" s="43"/>
    </row>
    <row r="341">
      <c r="B341" s="43"/>
      <c r="C341" s="43"/>
    </row>
    <row r="342">
      <c r="B342" s="43"/>
      <c r="C342" s="43"/>
    </row>
    <row r="343">
      <c r="B343" s="43"/>
      <c r="C343" s="43"/>
    </row>
    <row r="344">
      <c r="B344" s="43"/>
      <c r="C344" s="43"/>
    </row>
    <row r="345">
      <c r="B345" s="43"/>
      <c r="C345" s="43"/>
    </row>
    <row r="346">
      <c r="B346" s="43"/>
      <c r="C346" s="43"/>
    </row>
    <row r="347">
      <c r="B347" s="43"/>
      <c r="C347" s="43"/>
    </row>
    <row r="348">
      <c r="B348" s="43"/>
      <c r="C348" s="43"/>
    </row>
    <row r="349">
      <c r="B349" s="43"/>
      <c r="C349" s="43"/>
    </row>
    <row r="350">
      <c r="B350" s="43"/>
      <c r="C350" s="43"/>
    </row>
    <row r="351">
      <c r="B351" s="43"/>
      <c r="C351" s="43"/>
    </row>
    <row r="352">
      <c r="B352" s="43"/>
      <c r="C352" s="43"/>
    </row>
    <row r="353">
      <c r="B353" s="43"/>
      <c r="C353" s="43"/>
    </row>
    <row r="354">
      <c r="B354" s="43"/>
      <c r="C354" s="43"/>
    </row>
    <row r="355">
      <c r="B355" s="43"/>
      <c r="C355" s="43"/>
    </row>
    <row r="356">
      <c r="B356" s="43"/>
      <c r="C356" s="43"/>
    </row>
    <row r="357">
      <c r="B357" s="43"/>
      <c r="C357" s="43"/>
    </row>
    <row r="358">
      <c r="B358" s="43"/>
      <c r="C358" s="43"/>
    </row>
    <row r="359">
      <c r="B359" s="43"/>
      <c r="C359" s="43"/>
    </row>
    <row r="360">
      <c r="B360" s="43"/>
      <c r="C360" s="43"/>
    </row>
    <row r="361">
      <c r="B361" s="43"/>
      <c r="C361" s="43"/>
    </row>
    <row r="362">
      <c r="B362" s="43"/>
      <c r="C362" s="43"/>
    </row>
    <row r="363">
      <c r="B363" s="43"/>
      <c r="C363" s="43"/>
    </row>
    <row r="364">
      <c r="B364" s="43"/>
      <c r="C364" s="43"/>
    </row>
    <row r="365">
      <c r="B365" s="43"/>
      <c r="C365" s="43"/>
    </row>
    <row r="366">
      <c r="B366" s="43"/>
      <c r="C366" s="43"/>
    </row>
    <row r="367">
      <c r="B367" s="43"/>
      <c r="C367" s="43"/>
    </row>
    <row r="368">
      <c r="B368" s="43"/>
      <c r="C368" s="43"/>
    </row>
    <row r="369">
      <c r="B369" s="43"/>
      <c r="C369" s="43"/>
    </row>
    <row r="370">
      <c r="B370" s="43"/>
      <c r="C370" s="43"/>
    </row>
    <row r="371">
      <c r="B371" s="43"/>
      <c r="C371" s="43"/>
    </row>
    <row r="372">
      <c r="B372" s="43"/>
      <c r="C372" s="43"/>
    </row>
    <row r="373">
      <c r="B373" s="43"/>
      <c r="C373" s="43"/>
    </row>
    <row r="374">
      <c r="B374" s="43"/>
      <c r="C374" s="43"/>
    </row>
    <row r="375">
      <c r="B375" s="43"/>
      <c r="C375" s="43"/>
    </row>
    <row r="376">
      <c r="B376" s="43"/>
      <c r="C376" s="43"/>
    </row>
    <row r="377">
      <c r="B377" s="43"/>
      <c r="C377" s="43"/>
    </row>
    <row r="378">
      <c r="B378" s="43"/>
      <c r="C378" s="43"/>
    </row>
    <row r="379">
      <c r="B379" s="43"/>
      <c r="C379" s="43"/>
    </row>
    <row r="380">
      <c r="B380" s="43"/>
      <c r="C380" s="43"/>
    </row>
    <row r="381">
      <c r="B381" s="43"/>
      <c r="C381" s="43"/>
    </row>
    <row r="382">
      <c r="B382" s="43"/>
      <c r="C382" s="43"/>
    </row>
    <row r="383">
      <c r="B383" s="43"/>
      <c r="C383" s="43"/>
    </row>
    <row r="384">
      <c r="B384" s="43"/>
      <c r="C384" s="43"/>
    </row>
    <row r="385">
      <c r="B385" s="43"/>
      <c r="C385" s="43"/>
    </row>
    <row r="386">
      <c r="B386" s="43"/>
      <c r="C386" s="43"/>
    </row>
    <row r="387">
      <c r="B387" s="43"/>
      <c r="C387" s="43"/>
    </row>
    <row r="388">
      <c r="B388" s="43"/>
      <c r="C388" s="43"/>
    </row>
    <row r="389">
      <c r="B389" s="43"/>
      <c r="C389" s="43"/>
    </row>
    <row r="390">
      <c r="B390" s="43"/>
      <c r="C390" s="43"/>
    </row>
    <row r="391">
      <c r="B391" s="43"/>
      <c r="C391" s="43"/>
    </row>
    <row r="392">
      <c r="B392" s="43"/>
      <c r="C392" s="43"/>
    </row>
    <row r="393">
      <c r="B393" s="43"/>
      <c r="C393" s="43"/>
    </row>
    <row r="394">
      <c r="B394" s="43"/>
      <c r="C394" s="43"/>
    </row>
    <row r="395">
      <c r="B395" s="43"/>
      <c r="C395" s="43"/>
    </row>
    <row r="396">
      <c r="B396" s="43"/>
      <c r="C396" s="43"/>
    </row>
    <row r="397">
      <c r="B397" s="43"/>
      <c r="C397" s="43"/>
    </row>
    <row r="398">
      <c r="B398" s="43"/>
      <c r="C398" s="43"/>
    </row>
    <row r="399">
      <c r="B399" s="43"/>
      <c r="C399" s="43"/>
    </row>
    <row r="400">
      <c r="B400" s="43"/>
      <c r="C400" s="43"/>
    </row>
    <row r="401">
      <c r="B401" s="43"/>
      <c r="C401" s="43"/>
    </row>
    <row r="402">
      <c r="B402" s="43"/>
      <c r="C402" s="43"/>
    </row>
    <row r="403">
      <c r="B403" s="43"/>
      <c r="C403" s="43"/>
    </row>
    <row r="404">
      <c r="B404" s="43"/>
      <c r="C404" s="43"/>
    </row>
    <row r="405">
      <c r="B405" s="43"/>
      <c r="C405" s="43"/>
    </row>
    <row r="406">
      <c r="B406" s="43"/>
      <c r="C406" s="43"/>
    </row>
    <row r="407">
      <c r="B407" s="43"/>
      <c r="C407" s="43"/>
    </row>
    <row r="408">
      <c r="B408" s="43"/>
      <c r="C408" s="43"/>
    </row>
    <row r="409">
      <c r="B409" s="43"/>
      <c r="C409" s="43"/>
    </row>
    <row r="410">
      <c r="B410" s="43"/>
      <c r="C410" s="43"/>
    </row>
    <row r="411">
      <c r="B411" s="43"/>
      <c r="C411" s="43"/>
    </row>
    <row r="412">
      <c r="B412" s="43"/>
      <c r="C412" s="43"/>
    </row>
    <row r="413">
      <c r="B413" s="43"/>
      <c r="C413" s="43"/>
    </row>
    <row r="414">
      <c r="B414" s="43"/>
      <c r="C414" s="43"/>
    </row>
    <row r="415">
      <c r="B415" s="43"/>
      <c r="C415" s="43"/>
    </row>
    <row r="416">
      <c r="B416" s="43"/>
      <c r="C416" s="43"/>
    </row>
    <row r="417">
      <c r="B417" s="43"/>
      <c r="C417" s="43"/>
    </row>
    <row r="418">
      <c r="B418" s="43"/>
      <c r="C418" s="43"/>
    </row>
    <row r="419">
      <c r="B419" s="43"/>
      <c r="C419" s="43"/>
    </row>
    <row r="420">
      <c r="B420" s="43"/>
      <c r="C420" s="43"/>
    </row>
    <row r="421">
      <c r="B421" s="43"/>
      <c r="C421" s="43"/>
    </row>
    <row r="422">
      <c r="B422" s="43"/>
      <c r="C422" s="43"/>
    </row>
    <row r="423">
      <c r="B423" s="43"/>
      <c r="C423" s="43"/>
    </row>
    <row r="424">
      <c r="B424" s="43"/>
      <c r="C424" s="43"/>
    </row>
    <row r="425">
      <c r="B425" s="43"/>
      <c r="C425" s="43"/>
    </row>
    <row r="426">
      <c r="B426" s="43"/>
      <c r="C426" s="43"/>
    </row>
    <row r="427">
      <c r="B427" s="43"/>
      <c r="C427" s="43"/>
    </row>
    <row r="428">
      <c r="B428" s="43"/>
      <c r="C428" s="43"/>
    </row>
    <row r="429">
      <c r="B429" s="43"/>
      <c r="C429" s="43"/>
    </row>
    <row r="430">
      <c r="B430" s="43"/>
      <c r="C430" s="43"/>
    </row>
    <row r="431">
      <c r="B431" s="43"/>
      <c r="C431" s="43"/>
    </row>
    <row r="432">
      <c r="B432" s="43"/>
      <c r="C432" s="43"/>
    </row>
    <row r="433">
      <c r="B433" s="43"/>
      <c r="C433" s="43"/>
    </row>
    <row r="434">
      <c r="B434" s="43"/>
      <c r="C434" s="43"/>
    </row>
    <row r="435">
      <c r="B435" s="43"/>
      <c r="C435" s="43"/>
    </row>
    <row r="436">
      <c r="B436" s="43"/>
      <c r="C436" s="43"/>
    </row>
    <row r="437">
      <c r="B437" s="43"/>
      <c r="C437" s="43"/>
    </row>
    <row r="438">
      <c r="B438" s="43"/>
      <c r="C438" s="43"/>
    </row>
    <row r="439">
      <c r="B439" s="43"/>
      <c r="C439" s="43"/>
    </row>
    <row r="440">
      <c r="B440" s="43"/>
      <c r="C440" s="43"/>
    </row>
    <row r="441">
      <c r="B441" s="43"/>
      <c r="C441" s="43"/>
    </row>
    <row r="442">
      <c r="B442" s="43"/>
      <c r="C442" s="43"/>
    </row>
    <row r="443">
      <c r="B443" s="43"/>
      <c r="C443" s="43"/>
    </row>
    <row r="444">
      <c r="B444" s="43"/>
      <c r="C444" s="43"/>
    </row>
    <row r="445">
      <c r="B445" s="43"/>
      <c r="C445" s="43"/>
    </row>
    <row r="446">
      <c r="B446" s="43"/>
      <c r="C446" s="43"/>
    </row>
    <row r="447">
      <c r="B447" s="43"/>
      <c r="C447" s="43"/>
    </row>
    <row r="448">
      <c r="B448" s="43"/>
      <c r="C448" s="43"/>
    </row>
    <row r="449">
      <c r="B449" s="43"/>
      <c r="C449" s="43"/>
    </row>
    <row r="450">
      <c r="B450" s="43"/>
      <c r="C450" s="43"/>
    </row>
    <row r="451">
      <c r="B451" s="43"/>
      <c r="C451" s="43"/>
    </row>
    <row r="452">
      <c r="B452" s="43"/>
      <c r="C452" s="43"/>
    </row>
    <row r="453">
      <c r="B453" s="43"/>
      <c r="C453" s="43"/>
    </row>
    <row r="454">
      <c r="B454" s="43"/>
      <c r="C454" s="43"/>
    </row>
    <row r="455">
      <c r="B455" s="43"/>
      <c r="C455" s="43"/>
    </row>
    <row r="456">
      <c r="B456" s="43"/>
      <c r="C456" s="43"/>
    </row>
    <row r="457">
      <c r="B457" s="43"/>
      <c r="C457" s="43"/>
    </row>
    <row r="458">
      <c r="B458" s="43"/>
      <c r="C458" s="43"/>
    </row>
    <row r="459">
      <c r="B459" s="43"/>
      <c r="C459" s="43"/>
    </row>
    <row r="460">
      <c r="B460" s="43"/>
      <c r="C460" s="43"/>
    </row>
    <row r="461">
      <c r="B461" s="43"/>
      <c r="C461" s="43"/>
    </row>
    <row r="462">
      <c r="B462" s="43"/>
      <c r="C462" s="43"/>
    </row>
    <row r="463">
      <c r="B463" s="43"/>
      <c r="C463" s="43"/>
    </row>
    <row r="464">
      <c r="B464" s="43"/>
      <c r="C464" s="43"/>
    </row>
    <row r="465">
      <c r="B465" s="43"/>
      <c r="C465" s="43"/>
    </row>
    <row r="466">
      <c r="B466" s="43"/>
      <c r="C466" s="43"/>
    </row>
    <row r="467">
      <c r="B467" s="43"/>
      <c r="C467" s="43"/>
    </row>
    <row r="468">
      <c r="B468" s="43"/>
      <c r="C468" s="43"/>
    </row>
    <row r="469">
      <c r="B469" s="43"/>
      <c r="C469" s="43"/>
    </row>
    <row r="470">
      <c r="B470" s="43"/>
      <c r="C470" s="43"/>
    </row>
    <row r="471">
      <c r="B471" s="43"/>
      <c r="C471" s="43"/>
    </row>
    <row r="472">
      <c r="B472" s="43"/>
      <c r="C472" s="43"/>
    </row>
    <row r="473">
      <c r="B473" s="43"/>
      <c r="C473" s="43"/>
    </row>
    <row r="474">
      <c r="B474" s="43"/>
      <c r="C474" s="43"/>
    </row>
    <row r="475">
      <c r="B475" s="43"/>
      <c r="C475" s="43"/>
    </row>
    <row r="476">
      <c r="B476" s="43"/>
      <c r="C476" s="43"/>
    </row>
    <row r="477">
      <c r="B477" s="43"/>
      <c r="C477" s="43"/>
    </row>
    <row r="478">
      <c r="B478" s="43"/>
      <c r="C478" s="43"/>
    </row>
    <row r="479">
      <c r="B479" s="43"/>
      <c r="C479" s="43"/>
    </row>
    <row r="480">
      <c r="B480" s="43"/>
      <c r="C480" s="43"/>
    </row>
    <row r="481">
      <c r="B481" s="43"/>
      <c r="C481" s="43"/>
    </row>
    <row r="482">
      <c r="B482" s="43"/>
      <c r="C482" s="43"/>
    </row>
    <row r="483">
      <c r="B483" s="43"/>
      <c r="C483" s="43"/>
    </row>
    <row r="484">
      <c r="B484" s="43"/>
      <c r="C484" s="43"/>
    </row>
    <row r="485">
      <c r="B485" s="43"/>
      <c r="C485" s="43"/>
    </row>
    <row r="486">
      <c r="B486" s="43"/>
      <c r="C486" s="43"/>
    </row>
    <row r="487">
      <c r="B487" s="43"/>
      <c r="C487" s="43"/>
    </row>
    <row r="488">
      <c r="B488" s="43"/>
      <c r="C488" s="43"/>
    </row>
    <row r="489">
      <c r="B489" s="43"/>
      <c r="C489" s="43"/>
    </row>
    <row r="490">
      <c r="B490" s="43"/>
      <c r="C490" s="43"/>
    </row>
    <row r="491">
      <c r="B491" s="43"/>
      <c r="C491" s="43"/>
    </row>
    <row r="492">
      <c r="B492" s="43"/>
      <c r="C492" s="43"/>
    </row>
    <row r="493">
      <c r="B493" s="43"/>
      <c r="C493" s="43"/>
    </row>
    <row r="494">
      <c r="B494" s="43"/>
      <c r="C494" s="43"/>
    </row>
    <row r="495">
      <c r="B495" s="43"/>
      <c r="C495" s="43"/>
    </row>
    <row r="496">
      <c r="B496" s="43"/>
      <c r="C496" s="43"/>
    </row>
    <row r="497">
      <c r="B497" s="43"/>
      <c r="C497" s="43"/>
    </row>
    <row r="498">
      <c r="B498" s="43"/>
      <c r="C498" s="43"/>
    </row>
    <row r="499">
      <c r="B499" s="43"/>
      <c r="C499" s="43"/>
    </row>
    <row r="500">
      <c r="B500" s="43"/>
      <c r="C500" s="43"/>
    </row>
    <row r="501">
      <c r="B501" s="43"/>
      <c r="C501" s="43"/>
    </row>
    <row r="502">
      <c r="B502" s="43"/>
      <c r="C502" s="43"/>
    </row>
    <row r="503">
      <c r="B503" s="43"/>
      <c r="C503" s="43"/>
    </row>
    <row r="504">
      <c r="B504" s="43"/>
      <c r="C504" s="43"/>
    </row>
    <row r="505">
      <c r="B505" s="43"/>
      <c r="C505" s="43"/>
    </row>
    <row r="506">
      <c r="B506" s="43"/>
      <c r="C506" s="43"/>
    </row>
    <row r="507">
      <c r="B507" s="43"/>
      <c r="C507" s="43"/>
    </row>
    <row r="508">
      <c r="B508" s="43"/>
      <c r="C508" s="43"/>
    </row>
    <row r="509">
      <c r="B509" s="43"/>
      <c r="C509" s="43"/>
    </row>
    <row r="510">
      <c r="B510" s="43"/>
      <c r="C510" s="43"/>
    </row>
    <row r="511">
      <c r="B511" s="43"/>
      <c r="C511" s="43"/>
    </row>
    <row r="512">
      <c r="B512" s="43"/>
      <c r="C512" s="43"/>
    </row>
    <row r="513">
      <c r="B513" s="43"/>
      <c r="C513" s="43"/>
    </row>
    <row r="514">
      <c r="B514" s="43"/>
      <c r="C514" s="43"/>
    </row>
    <row r="515">
      <c r="B515" s="43"/>
      <c r="C515" s="43"/>
    </row>
    <row r="516">
      <c r="B516" s="43"/>
      <c r="C516" s="43"/>
    </row>
    <row r="517">
      <c r="B517" s="43"/>
      <c r="C517" s="43"/>
    </row>
    <row r="518">
      <c r="B518" s="43"/>
      <c r="C518" s="43"/>
    </row>
    <row r="519">
      <c r="B519" s="43"/>
      <c r="C519" s="43"/>
    </row>
    <row r="520">
      <c r="B520" s="43"/>
      <c r="C520" s="43"/>
    </row>
    <row r="521">
      <c r="B521" s="43"/>
      <c r="C521" s="43"/>
    </row>
    <row r="522">
      <c r="B522" s="43"/>
      <c r="C522" s="43"/>
    </row>
    <row r="523">
      <c r="B523" s="43"/>
      <c r="C523" s="43"/>
    </row>
    <row r="524">
      <c r="B524" s="43"/>
      <c r="C524" s="43"/>
    </row>
    <row r="525">
      <c r="B525" s="43"/>
      <c r="C525" s="43"/>
    </row>
    <row r="526">
      <c r="B526" s="43"/>
      <c r="C526" s="43"/>
    </row>
    <row r="527">
      <c r="B527" s="43"/>
      <c r="C527" s="43"/>
    </row>
    <row r="528">
      <c r="B528" s="43"/>
      <c r="C528" s="43"/>
    </row>
    <row r="529">
      <c r="B529" s="43"/>
      <c r="C529" s="43"/>
    </row>
    <row r="530">
      <c r="B530" s="43"/>
      <c r="C530" s="43"/>
    </row>
    <row r="531">
      <c r="B531" s="43"/>
      <c r="C531" s="43"/>
    </row>
    <row r="532">
      <c r="B532" s="43"/>
      <c r="C532" s="43"/>
    </row>
    <row r="533">
      <c r="B533" s="43"/>
      <c r="C533" s="43"/>
    </row>
    <row r="534">
      <c r="B534" s="43"/>
      <c r="C534" s="43"/>
    </row>
    <row r="535">
      <c r="B535" s="43"/>
      <c r="C535" s="43"/>
    </row>
    <row r="536">
      <c r="B536" s="43"/>
      <c r="C536" s="43"/>
    </row>
    <row r="537">
      <c r="B537" s="43"/>
      <c r="C537" s="43"/>
    </row>
    <row r="538">
      <c r="B538" s="43"/>
      <c r="C538" s="43"/>
    </row>
    <row r="539">
      <c r="B539" s="43"/>
      <c r="C539" s="43"/>
    </row>
    <row r="540">
      <c r="B540" s="43"/>
      <c r="C540" s="43"/>
    </row>
    <row r="541">
      <c r="B541" s="43"/>
      <c r="C541" s="43"/>
    </row>
    <row r="542">
      <c r="B542" s="43"/>
      <c r="C542" s="43"/>
    </row>
    <row r="543">
      <c r="B543" s="43"/>
      <c r="C543" s="43"/>
    </row>
    <row r="544">
      <c r="B544" s="43"/>
      <c r="C544" s="43"/>
    </row>
    <row r="545">
      <c r="B545" s="43"/>
      <c r="C545" s="43"/>
    </row>
    <row r="546">
      <c r="B546" s="43"/>
      <c r="C546" s="43"/>
    </row>
    <row r="547">
      <c r="B547" s="43"/>
      <c r="C547" s="43"/>
    </row>
    <row r="548">
      <c r="B548" s="43"/>
      <c r="C548" s="43"/>
    </row>
    <row r="549">
      <c r="B549" s="43"/>
      <c r="C549" s="43"/>
    </row>
    <row r="550">
      <c r="B550" s="43"/>
      <c r="C550" s="43"/>
    </row>
    <row r="551">
      <c r="B551" s="43"/>
      <c r="C551" s="43"/>
    </row>
    <row r="552">
      <c r="B552" s="43"/>
      <c r="C552" s="43"/>
    </row>
    <row r="553">
      <c r="B553" s="43"/>
      <c r="C553" s="43"/>
    </row>
    <row r="554">
      <c r="B554" s="43"/>
      <c r="C554" s="43"/>
    </row>
    <row r="555">
      <c r="B555" s="43"/>
      <c r="C555" s="43"/>
    </row>
    <row r="556">
      <c r="B556" s="43"/>
      <c r="C556" s="43"/>
    </row>
    <row r="557">
      <c r="B557" s="43"/>
      <c r="C557" s="43"/>
    </row>
    <row r="558">
      <c r="B558" s="43"/>
      <c r="C558" s="43"/>
    </row>
    <row r="559">
      <c r="B559" s="43"/>
      <c r="C559" s="43"/>
    </row>
    <row r="560">
      <c r="B560" s="43"/>
      <c r="C560" s="43"/>
    </row>
    <row r="561">
      <c r="B561" s="43"/>
      <c r="C561" s="43"/>
    </row>
    <row r="562">
      <c r="B562" s="43"/>
      <c r="C562" s="43"/>
    </row>
    <row r="563">
      <c r="B563" s="43"/>
      <c r="C563" s="43"/>
    </row>
    <row r="564">
      <c r="B564" s="43"/>
      <c r="C564" s="43"/>
    </row>
    <row r="565">
      <c r="B565" s="43"/>
      <c r="C565" s="43"/>
    </row>
    <row r="566">
      <c r="B566" s="43"/>
      <c r="C566" s="43"/>
    </row>
    <row r="567">
      <c r="B567" s="43"/>
      <c r="C567" s="43"/>
    </row>
    <row r="568">
      <c r="B568" s="43"/>
      <c r="C568" s="43"/>
    </row>
    <row r="569">
      <c r="B569" s="43"/>
      <c r="C569" s="43"/>
    </row>
    <row r="570">
      <c r="B570" s="43"/>
      <c r="C570" s="43"/>
    </row>
    <row r="571">
      <c r="B571" s="43"/>
      <c r="C571" s="43"/>
    </row>
    <row r="572">
      <c r="B572" s="43"/>
      <c r="C572" s="43"/>
    </row>
    <row r="573">
      <c r="B573" s="43"/>
      <c r="C573" s="43"/>
    </row>
    <row r="574">
      <c r="B574" s="43"/>
      <c r="C574" s="43"/>
    </row>
    <row r="575">
      <c r="B575" s="43"/>
      <c r="C575" s="43"/>
    </row>
    <row r="576">
      <c r="B576" s="43"/>
      <c r="C576" s="43"/>
    </row>
    <row r="577">
      <c r="B577" s="43"/>
      <c r="C577" s="43"/>
    </row>
    <row r="578">
      <c r="B578" s="43"/>
      <c r="C578" s="43"/>
    </row>
    <row r="579">
      <c r="B579" s="43"/>
      <c r="C579" s="43"/>
    </row>
    <row r="580">
      <c r="B580" s="43"/>
      <c r="C580" s="43"/>
    </row>
    <row r="581">
      <c r="B581" s="43"/>
      <c r="C581" s="43"/>
    </row>
    <row r="582">
      <c r="B582" s="43"/>
      <c r="C582" s="43"/>
    </row>
    <row r="583">
      <c r="B583" s="43"/>
      <c r="C583" s="43"/>
    </row>
    <row r="584">
      <c r="B584" s="43"/>
      <c r="C584" s="43"/>
    </row>
    <row r="585">
      <c r="B585" s="43"/>
      <c r="C585" s="43"/>
    </row>
    <row r="586">
      <c r="B586" s="43"/>
      <c r="C586" s="43"/>
    </row>
    <row r="587">
      <c r="B587" s="43"/>
      <c r="C587" s="43"/>
    </row>
    <row r="588">
      <c r="B588" s="43"/>
      <c r="C588" s="43"/>
    </row>
    <row r="589">
      <c r="B589" s="43"/>
      <c r="C589" s="43"/>
    </row>
    <row r="590">
      <c r="B590" s="43"/>
      <c r="C590" s="43"/>
    </row>
    <row r="591">
      <c r="B591" s="43"/>
      <c r="C591" s="43"/>
    </row>
    <row r="592">
      <c r="B592" s="43"/>
      <c r="C592" s="43"/>
    </row>
    <row r="593">
      <c r="B593" s="43"/>
      <c r="C593" s="43"/>
    </row>
    <row r="594">
      <c r="B594" s="43"/>
      <c r="C594" s="43"/>
    </row>
    <row r="595">
      <c r="B595" s="43"/>
      <c r="C595" s="43"/>
    </row>
    <row r="596">
      <c r="B596" s="43"/>
      <c r="C596" s="43"/>
    </row>
    <row r="597">
      <c r="B597" s="43"/>
      <c r="C597" s="43"/>
    </row>
    <row r="598">
      <c r="B598" s="43"/>
      <c r="C598" s="43"/>
    </row>
    <row r="599">
      <c r="B599" s="43"/>
      <c r="C599" s="43"/>
    </row>
    <row r="600">
      <c r="B600" s="43"/>
      <c r="C600" s="43"/>
    </row>
    <row r="601">
      <c r="B601" s="43"/>
      <c r="C601" s="43"/>
    </row>
    <row r="602">
      <c r="B602" s="43"/>
      <c r="C602" s="43"/>
    </row>
    <row r="603">
      <c r="B603" s="43"/>
      <c r="C603" s="43"/>
    </row>
    <row r="604">
      <c r="B604" s="43"/>
      <c r="C604" s="43"/>
    </row>
    <row r="605">
      <c r="B605" s="43"/>
      <c r="C605" s="43"/>
    </row>
    <row r="606">
      <c r="B606" s="43"/>
      <c r="C606" s="43"/>
    </row>
    <row r="607">
      <c r="B607" s="43"/>
      <c r="C607" s="43"/>
    </row>
    <row r="608">
      <c r="B608" s="43"/>
      <c r="C608" s="43"/>
    </row>
    <row r="609">
      <c r="B609" s="43"/>
      <c r="C609" s="43"/>
    </row>
    <row r="610">
      <c r="B610" s="43"/>
      <c r="C610" s="43"/>
    </row>
    <row r="611">
      <c r="B611" s="43"/>
      <c r="C611" s="43"/>
    </row>
    <row r="612">
      <c r="B612" s="43"/>
      <c r="C612" s="43"/>
    </row>
    <row r="613">
      <c r="B613" s="43"/>
      <c r="C613" s="43"/>
    </row>
    <row r="614">
      <c r="B614" s="43"/>
      <c r="C614" s="43"/>
    </row>
    <row r="615">
      <c r="B615" s="43"/>
      <c r="C615" s="43"/>
    </row>
    <row r="616">
      <c r="B616" s="43"/>
      <c r="C616" s="43"/>
    </row>
    <row r="617">
      <c r="B617" s="43"/>
      <c r="C617" s="43"/>
    </row>
    <row r="618">
      <c r="B618" s="43"/>
      <c r="C618" s="43"/>
    </row>
    <row r="619">
      <c r="B619" s="43"/>
      <c r="C619" s="43"/>
    </row>
    <row r="620">
      <c r="B620" s="43"/>
      <c r="C620" s="43"/>
    </row>
    <row r="621">
      <c r="B621" s="43"/>
      <c r="C621" s="43"/>
    </row>
    <row r="622">
      <c r="B622" s="43"/>
      <c r="C622" s="43"/>
    </row>
    <row r="623">
      <c r="B623" s="43"/>
      <c r="C623" s="43"/>
    </row>
    <row r="624">
      <c r="B624" s="43"/>
      <c r="C624" s="43"/>
    </row>
    <row r="625">
      <c r="B625" s="43"/>
      <c r="C625" s="43"/>
    </row>
    <row r="626">
      <c r="B626" s="43"/>
      <c r="C626" s="43"/>
    </row>
    <row r="627">
      <c r="B627" s="43"/>
      <c r="C627" s="43"/>
    </row>
    <row r="628">
      <c r="B628" s="43"/>
      <c r="C628" s="43"/>
    </row>
    <row r="629">
      <c r="B629" s="43"/>
      <c r="C629" s="43"/>
    </row>
    <row r="630">
      <c r="B630" s="43"/>
      <c r="C630" s="43"/>
    </row>
    <row r="631">
      <c r="B631" s="43"/>
      <c r="C631" s="43"/>
    </row>
    <row r="632">
      <c r="B632" s="43"/>
      <c r="C632" s="43"/>
    </row>
    <row r="633">
      <c r="B633" s="43"/>
      <c r="C633" s="43"/>
    </row>
    <row r="634">
      <c r="B634" s="43"/>
      <c r="C634" s="43"/>
    </row>
    <row r="635">
      <c r="B635" s="43"/>
      <c r="C635" s="43"/>
    </row>
    <row r="636">
      <c r="B636" s="43"/>
      <c r="C636" s="43"/>
    </row>
    <row r="637">
      <c r="B637" s="43"/>
      <c r="C637" s="43"/>
    </row>
    <row r="638">
      <c r="B638" s="43"/>
      <c r="C638" s="43"/>
    </row>
    <row r="639">
      <c r="B639" s="43"/>
      <c r="C639" s="43"/>
    </row>
    <row r="640">
      <c r="B640" s="43"/>
      <c r="C640" s="43"/>
    </row>
    <row r="641">
      <c r="B641" s="43"/>
      <c r="C641" s="43"/>
    </row>
    <row r="642">
      <c r="B642" s="43"/>
      <c r="C642" s="43"/>
    </row>
    <row r="643">
      <c r="B643" s="43"/>
      <c r="C643" s="43"/>
    </row>
    <row r="644">
      <c r="B644" s="43"/>
      <c r="C644" s="43"/>
    </row>
    <row r="645">
      <c r="B645" s="43"/>
      <c r="C645" s="43"/>
    </row>
    <row r="646">
      <c r="B646" s="43"/>
      <c r="C646" s="43"/>
    </row>
    <row r="647">
      <c r="B647" s="43"/>
      <c r="C647" s="43"/>
    </row>
    <row r="648">
      <c r="B648" s="43"/>
      <c r="C648" s="43"/>
    </row>
    <row r="649">
      <c r="B649" s="43"/>
      <c r="C649" s="43"/>
    </row>
    <row r="650">
      <c r="B650" s="43"/>
      <c r="C650" s="43"/>
    </row>
    <row r="651">
      <c r="B651" s="43"/>
      <c r="C651" s="43"/>
    </row>
    <row r="652">
      <c r="B652" s="43"/>
      <c r="C652" s="43"/>
    </row>
    <row r="653">
      <c r="B653" s="43"/>
      <c r="C653" s="43"/>
    </row>
    <row r="654">
      <c r="B654" s="43"/>
      <c r="C654" s="43"/>
    </row>
    <row r="655">
      <c r="B655" s="43"/>
      <c r="C655" s="43"/>
    </row>
    <row r="656">
      <c r="B656" s="43"/>
      <c r="C656" s="43"/>
    </row>
    <row r="657">
      <c r="B657" s="43"/>
      <c r="C657" s="43"/>
    </row>
    <row r="658">
      <c r="B658" s="43"/>
      <c r="C658" s="43"/>
    </row>
    <row r="659">
      <c r="B659" s="43"/>
      <c r="C659" s="43"/>
    </row>
    <row r="660">
      <c r="B660" s="43"/>
      <c r="C660" s="43"/>
    </row>
    <row r="661">
      <c r="B661" s="43"/>
      <c r="C661" s="43"/>
    </row>
    <row r="662">
      <c r="B662" s="43"/>
      <c r="C662" s="43"/>
    </row>
    <row r="663">
      <c r="B663" s="43"/>
      <c r="C663" s="43"/>
    </row>
    <row r="664">
      <c r="B664" s="43"/>
      <c r="C664" s="43"/>
    </row>
    <row r="665">
      <c r="B665" s="43"/>
      <c r="C665" s="43"/>
    </row>
    <row r="666">
      <c r="B666" s="43"/>
      <c r="C666" s="43"/>
    </row>
    <row r="667">
      <c r="B667" s="43"/>
      <c r="C667" s="43"/>
    </row>
    <row r="668">
      <c r="B668" s="43"/>
      <c r="C668" s="43"/>
    </row>
    <row r="669">
      <c r="B669" s="43"/>
      <c r="C669" s="43"/>
    </row>
    <row r="670">
      <c r="B670" s="43"/>
      <c r="C670" s="43"/>
    </row>
    <row r="671">
      <c r="B671" s="43"/>
      <c r="C671" s="43"/>
    </row>
    <row r="672">
      <c r="B672" s="43"/>
      <c r="C672" s="43"/>
    </row>
    <row r="673">
      <c r="B673" s="43"/>
      <c r="C673" s="43"/>
    </row>
    <row r="674">
      <c r="B674" s="43"/>
      <c r="C674" s="43"/>
    </row>
    <row r="675">
      <c r="B675" s="43"/>
      <c r="C675" s="43"/>
    </row>
    <row r="676">
      <c r="B676" s="43"/>
      <c r="C676" s="43"/>
    </row>
    <row r="677">
      <c r="B677" s="43"/>
      <c r="C677" s="43"/>
    </row>
    <row r="678">
      <c r="B678" s="43"/>
      <c r="C678" s="43"/>
    </row>
    <row r="679">
      <c r="B679" s="43"/>
      <c r="C679" s="43"/>
    </row>
    <row r="680">
      <c r="B680" s="43"/>
      <c r="C680" s="43"/>
    </row>
    <row r="681">
      <c r="B681" s="43"/>
      <c r="C681" s="43"/>
    </row>
    <row r="682">
      <c r="B682" s="43"/>
      <c r="C682" s="43"/>
    </row>
    <row r="683">
      <c r="B683" s="43"/>
      <c r="C683" s="43"/>
    </row>
    <row r="684">
      <c r="B684" s="43"/>
      <c r="C684" s="43"/>
    </row>
    <row r="685">
      <c r="B685" s="43"/>
      <c r="C685" s="43"/>
    </row>
    <row r="686">
      <c r="B686" s="43"/>
      <c r="C686" s="43"/>
    </row>
    <row r="687">
      <c r="B687" s="43"/>
      <c r="C687" s="43"/>
    </row>
    <row r="688">
      <c r="B688" s="43"/>
      <c r="C688" s="43"/>
    </row>
    <row r="689">
      <c r="B689" s="43"/>
      <c r="C689" s="43"/>
    </row>
    <row r="690">
      <c r="B690" s="43"/>
      <c r="C690" s="43"/>
    </row>
    <row r="691">
      <c r="B691" s="43"/>
      <c r="C691" s="43"/>
    </row>
    <row r="692">
      <c r="B692" s="43"/>
      <c r="C692" s="43"/>
    </row>
    <row r="693">
      <c r="B693" s="43"/>
      <c r="C693" s="43"/>
    </row>
    <row r="694">
      <c r="B694" s="43"/>
      <c r="C694" s="43"/>
    </row>
    <row r="695">
      <c r="B695" s="43"/>
      <c r="C695" s="43"/>
    </row>
    <row r="696">
      <c r="B696" s="43"/>
      <c r="C696" s="43"/>
    </row>
    <row r="697">
      <c r="B697" s="43"/>
      <c r="C697" s="43"/>
    </row>
    <row r="698">
      <c r="B698" s="43"/>
      <c r="C698" s="43"/>
    </row>
    <row r="699">
      <c r="B699" s="43"/>
      <c r="C699" s="43"/>
    </row>
    <row r="700">
      <c r="B700" s="43"/>
      <c r="C700" s="43"/>
    </row>
    <row r="701">
      <c r="B701" s="43"/>
      <c r="C701" s="43"/>
    </row>
    <row r="702">
      <c r="B702" s="43"/>
      <c r="C702" s="43"/>
    </row>
    <row r="703">
      <c r="B703" s="43"/>
      <c r="C703" s="43"/>
    </row>
    <row r="704">
      <c r="B704" s="43"/>
      <c r="C704" s="43"/>
    </row>
    <row r="705">
      <c r="B705" s="43"/>
      <c r="C705" s="43"/>
    </row>
    <row r="706">
      <c r="B706" s="43"/>
      <c r="C706" s="43"/>
    </row>
    <row r="707">
      <c r="B707" s="43"/>
      <c r="C707" s="43"/>
    </row>
    <row r="708">
      <c r="B708" s="43"/>
      <c r="C708" s="43"/>
    </row>
    <row r="709">
      <c r="B709" s="43"/>
      <c r="C709" s="43"/>
    </row>
    <row r="710">
      <c r="B710" s="43"/>
      <c r="C710" s="43"/>
    </row>
    <row r="711">
      <c r="B711" s="43"/>
      <c r="C711" s="43"/>
    </row>
    <row r="712">
      <c r="B712" s="43"/>
      <c r="C712" s="43"/>
    </row>
    <row r="713">
      <c r="B713" s="43"/>
      <c r="C713" s="43"/>
    </row>
    <row r="714">
      <c r="B714" s="43"/>
      <c r="C714" s="43"/>
    </row>
    <row r="715">
      <c r="B715" s="43"/>
      <c r="C715" s="43"/>
    </row>
    <row r="716">
      <c r="B716" s="43"/>
      <c r="C716" s="43"/>
    </row>
    <row r="717">
      <c r="B717" s="43"/>
      <c r="C717" s="43"/>
    </row>
    <row r="718">
      <c r="B718" s="43"/>
      <c r="C718" s="43"/>
    </row>
    <row r="719">
      <c r="B719" s="43"/>
      <c r="C719" s="43"/>
    </row>
    <row r="720">
      <c r="B720" s="43"/>
      <c r="C720" s="43"/>
    </row>
    <row r="721">
      <c r="B721" s="43"/>
      <c r="C721" s="43"/>
    </row>
    <row r="722">
      <c r="B722" s="43"/>
      <c r="C722" s="43"/>
    </row>
    <row r="723">
      <c r="B723" s="43"/>
      <c r="C723" s="43"/>
    </row>
    <row r="724">
      <c r="B724" s="43"/>
      <c r="C724" s="43"/>
    </row>
    <row r="725">
      <c r="B725" s="43"/>
      <c r="C725" s="43"/>
    </row>
    <row r="726">
      <c r="B726" s="43"/>
      <c r="C726" s="43"/>
    </row>
    <row r="727">
      <c r="B727" s="43"/>
      <c r="C727" s="43"/>
    </row>
    <row r="728">
      <c r="B728" s="43"/>
      <c r="C728" s="43"/>
    </row>
    <row r="729">
      <c r="B729" s="43"/>
      <c r="C729" s="43"/>
    </row>
    <row r="730">
      <c r="B730" s="43"/>
      <c r="C730" s="43"/>
    </row>
    <row r="731">
      <c r="B731" s="43"/>
      <c r="C731" s="43"/>
    </row>
    <row r="732">
      <c r="B732" s="43"/>
      <c r="C732" s="43"/>
    </row>
    <row r="733">
      <c r="B733" s="43"/>
      <c r="C733" s="43"/>
    </row>
    <row r="734">
      <c r="B734" s="43"/>
      <c r="C734" s="43"/>
    </row>
    <row r="735">
      <c r="B735" s="43"/>
      <c r="C735" s="43"/>
    </row>
    <row r="736">
      <c r="B736" s="43"/>
      <c r="C736" s="43"/>
    </row>
    <row r="737">
      <c r="B737" s="43"/>
      <c r="C737" s="43"/>
    </row>
    <row r="738">
      <c r="B738" s="43"/>
      <c r="C738" s="43"/>
    </row>
    <row r="739">
      <c r="B739" s="43"/>
      <c r="C739" s="43"/>
    </row>
    <row r="740">
      <c r="B740" s="43"/>
      <c r="C740" s="43"/>
    </row>
    <row r="741">
      <c r="B741" s="43"/>
      <c r="C741" s="43"/>
    </row>
    <row r="742">
      <c r="B742" s="43"/>
      <c r="C742" s="43"/>
    </row>
    <row r="743">
      <c r="B743" s="43"/>
      <c r="C743" s="43"/>
    </row>
    <row r="744">
      <c r="B744" s="43"/>
      <c r="C744" s="43"/>
    </row>
    <row r="745">
      <c r="B745" s="43"/>
      <c r="C745" s="43"/>
    </row>
    <row r="746">
      <c r="B746" s="43"/>
      <c r="C746" s="43"/>
    </row>
    <row r="747">
      <c r="B747" s="43"/>
      <c r="C747" s="43"/>
    </row>
    <row r="748">
      <c r="B748" s="43"/>
      <c r="C748" s="43"/>
    </row>
    <row r="749">
      <c r="B749" s="43"/>
      <c r="C749" s="43"/>
    </row>
    <row r="750">
      <c r="B750" s="43"/>
      <c r="C750" s="43"/>
    </row>
    <row r="751">
      <c r="B751" s="43"/>
      <c r="C751" s="43"/>
    </row>
    <row r="752">
      <c r="B752" s="43"/>
      <c r="C752" s="43"/>
    </row>
    <row r="753">
      <c r="B753" s="43"/>
      <c r="C753" s="43"/>
    </row>
    <row r="754">
      <c r="B754" s="43"/>
      <c r="C754" s="43"/>
    </row>
    <row r="755">
      <c r="B755" s="43"/>
      <c r="C755" s="43"/>
    </row>
    <row r="756">
      <c r="B756" s="43"/>
      <c r="C756" s="43"/>
    </row>
    <row r="757">
      <c r="B757" s="43"/>
      <c r="C757" s="43"/>
    </row>
    <row r="758">
      <c r="B758" s="43"/>
      <c r="C758" s="43"/>
    </row>
    <row r="759">
      <c r="B759" s="43"/>
      <c r="C759" s="43"/>
    </row>
    <row r="760">
      <c r="B760" s="43"/>
      <c r="C760" s="43"/>
    </row>
    <row r="761">
      <c r="B761" s="43"/>
      <c r="C761" s="43"/>
    </row>
    <row r="762">
      <c r="B762" s="43"/>
      <c r="C762" s="43"/>
    </row>
    <row r="763">
      <c r="B763" s="43"/>
      <c r="C763" s="43"/>
    </row>
    <row r="764">
      <c r="B764" s="43"/>
      <c r="C764" s="43"/>
    </row>
    <row r="765">
      <c r="B765" s="43"/>
      <c r="C765" s="43"/>
    </row>
    <row r="766">
      <c r="B766" s="43"/>
      <c r="C766" s="43"/>
    </row>
    <row r="767">
      <c r="B767" s="43"/>
      <c r="C767" s="43"/>
    </row>
    <row r="768">
      <c r="B768" s="43"/>
      <c r="C768" s="43"/>
    </row>
    <row r="769">
      <c r="B769" s="43"/>
      <c r="C769" s="43"/>
    </row>
    <row r="770">
      <c r="B770" s="43"/>
      <c r="C770" s="43"/>
    </row>
    <row r="771">
      <c r="B771" s="43"/>
      <c r="C771" s="43"/>
    </row>
    <row r="772">
      <c r="B772" s="43"/>
      <c r="C772" s="43"/>
    </row>
    <row r="773">
      <c r="B773" s="43"/>
      <c r="C773" s="43"/>
    </row>
    <row r="774">
      <c r="B774" s="43"/>
      <c r="C774" s="43"/>
    </row>
    <row r="775">
      <c r="B775" s="43"/>
      <c r="C775" s="43"/>
    </row>
    <row r="776">
      <c r="B776" s="43"/>
      <c r="C776" s="43"/>
    </row>
    <row r="777">
      <c r="B777" s="43"/>
      <c r="C777" s="43"/>
    </row>
    <row r="778">
      <c r="B778" s="43"/>
      <c r="C778" s="43"/>
    </row>
    <row r="779">
      <c r="B779" s="43"/>
      <c r="C779" s="43"/>
    </row>
    <row r="780">
      <c r="B780" s="43"/>
      <c r="C780" s="43"/>
    </row>
    <row r="781">
      <c r="B781" s="43"/>
      <c r="C781" s="43"/>
    </row>
    <row r="782">
      <c r="B782" s="43"/>
      <c r="C782" s="43"/>
    </row>
    <row r="783">
      <c r="B783" s="43"/>
      <c r="C783" s="43"/>
    </row>
    <row r="784">
      <c r="B784" s="43"/>
      <c r="C784" s="43"/>
    </row>
    <row r="785">
      <c r="B785" s="43"/>
      <c r="C785" s="43"/>
    </row>
    <row r="786">
      <c r="B786" s="43"/>
      <c r="C786" s="43"/>
    </row>
    <row r="787">
      <c r="B787" s="43"/>
      <c r="C787" s="43"/>
    </row>
    <row r="788">
      <c r="B788" s="43"/>
      <c r="C788" s="43"/>
    </row>
    <row r="789">
      <c r="B789" s="43"/>
      <c r="C789" s="43"/>
    </row>
    <row r="790">
      <c r="B790" s="43"/>
      <c r="C790" s="43"/>
    </row>
    <row r="791">
      <c r="B791" s="43"/>
      <c r="C791" s="43"/>
    </row>
    <row r="792">
      <c r="B792" s="43"/>
      <c r="C792" s="43"/>
    </row>
    <row r="793">
      <c r="B793" s="43"/>
      <c r="C793" s="43"/>
    </row>
    <row r="794">
      <c r="B794" s="43"/>
      <c r="C794" s="43"/>
    </row>
    <row r="795">
      <c r="B795" s="43"/>
      <c r="C795" s="43"/>
    </row>
    <row r="796">
      <c r="B796" s="43"/>
      <c r="C796" s="43"/>
    </row>
    <row r="797">
      <c r="B797" s="43"/>
      <c r="C797" s="43"/>
    </row>
    <row r="798">
      <c r="B798" s="43"/>
      <c r="C798" s="43"/>
    </row>
    <row r="799">
      <c r="B799" s="43"/>
      <c r="C799" s="43"/>
    </row>
    <row r="800">
      <c r="B800" s="43"/>
      <c r="C800" s="43"/>
    </row>
    <row r="801">
      <c r="B801" s="43"/>
      <c r="C801" s="43"/>
    </row>
    <row r="802">
      <c r="B802" s="43"/>
      <c r="C802" s="43"/>
    </row>
    <row r="803">
      <c r="B803" s="43"/>
      <c r="C803" s="43"/>
    </row>
    <row r="804">
      <c r="B804" s="43"/>
      <c r="C804" s="43"/>
    </row>
    <row r="805">
      <c r="B805" s="43"/>
      <c r="C805" s="43"/>
    </row>
    <row r="806">
      <c r="B806" s="43"/>
      <c r="C806" s="43"/>
    </row>
    <row r="807">
      <c r="B807" s="43"/>
      <c r="C807" s="43"/>
    </row>
    <row r="808">
      <c r="B808" s="43"/>
      <c r="C808" s="43"/>
    </row>
    <row r="809">
      <c r="B809" s="43"/>
      <c r="C809" s="43"/>
    </row>
    <row r="810">
      <c r="B810" s="43"/>
      <c r="C810" s="43"/>
    </row>
    <row r="811">
      <c r="B811" s="43"/>
      <c r="C811" s="43"/>
    </row>
    <row r="812">
      <c r="B812" s="43"/>
      <c r="C812" s="43"/>
    </row>
    <row r="813">
      <c r="B813" s="43"/>
      <c r="C813" s="43"/>
    </row>
    <row r="814">
      <c r="B814" s="43"/>
      <c r="C814" s="43"/>
    </row>
    <row r="815">
      <c r="B815" s="43"/>
      <c r="C815" s="43"/>
    </row>
    <row r="816">
      <c r="B816" s="43"/>
      <c r="C816" s="43"/>
    </row>
    <row r="817">
      <c r="B817" s="43"/>
      <c r="C817" s="43"/>
    </row>
    <row r="818">
      <c r="B818" s="43"/>
      <c r="C818" s="43"/>
    </row>
    <row r="819">
      <c r="B819" s="43"/>
      <c r="C819" s="43"/>
    </row>
    <row r="820">
      <c r="B820" s="43"/>
      <c r="C820" s="43"/>
    </row>
    <row r="821">
      <c r="B821" s="43"/>
      <c r="C821" s="43"/>
    </row>
    <row r="822">
      <c r="B822" s="43"/>
      <c r="C822" s="43"/>
    </row>
    <row r="823">
      <c r="B823" s="43"/>
      <c r="C823" s="43"/>
    </row>
    <row r="824">
      <c r="B824" s="43"/>
      <c r="C824" s="43"/>
    </row>
    <row r="825">
      <c r="B825" s="43"/>
      <c r="C825" s="43"/>
    </row>
    <row r="826">
      <c r="B826" s="43"/>
      <c r="C826" s="43"/>
    </row>
    <row r="827">
      <c r="B827" s="43"/>
      <c r="C827" s="43"/>
    </row>
    <row r="828">
      <c r="B828" s="43"/>
      <c r="C828" s="43"/>
    </row>
    <row r="829">
      <c r="B829" s="43"/>
      <c r="C829" s="43"/>
    </row>
    <row r="830">
      <c r="B830" s="43"/>
      <c r="C830" s="43"/>
    </row>
    <row r="831">
      <c r="B831" s="43"/>
      <c r="C831" s="43"/>
    </row>
    <row r="832">
      <c r="B832" s="43"/>
      <c r="C832" s="43"/>
    </row>
    <row r="833">
      <c r="B833" s="43"/>
      <c r="C833" s="43"/>
    </row>
    <row r="834">
      <c r="B834" s="43"/>
      <c r="C834" s="43"/>
    </row>
    <row r="835">
      <c r="B835" s="43"/>
      <c r="C835" s="43"/>
    </row>
    <row r="836">
      <c r="B836" s="43"/>
      <c r="C836" s="43"/>
    </row>
    <row r="837">
      <c r="B837" s="43"/>
      <c r="C837" s="43"/>
    </row>
    <row r="838">
      <c r="B838" s="43"/>
      <c r="C838" s="43"/>
    </row>
    <row r="839">
      <c r="B839" s="43"/>
      <c r="C839" s="43"/>
    </row>
    <row r="840">
      <c r="B840" s="43"/>
      <c r="C840" s="43"/>
    </row>
    <row r="841">
      <c r="B841" s="43"/>
      <c r="C841" s="43"/>
    </row>
    <row r="842">
      <c r="B842" s="43"/>
      <c r="C842" s="43"/>
    </row>
    <row r="843">
      <c r="B843" s="43"/>
      <c r="C843" s="43"/>
    </row>
    <row r="844">
      <c r="B844" s="43"/>
      <c r="C844" s="43"/>
    </row>
    <row r="845">
      <c r="B845" s="43"/>
      <c r="C845" s="43"/>
    </row>
    <row r="846">
      <c r="B846" s="43"/>
      <c r="C846" s="43"/>
    </row>
    <row r="847">
      <c r="B847" s="43"/>
      <c r="C847" s="43"/>
    </row>
    <row r="848">
      <c r="B848" s="43"/>
      <c r="C848" s="43"/>
    </row>
    <row r="849">
      <c r="B849" s="43"/>
      <c r="C849" s="43"/>
    </row>
    <row r="850">
      <c r="B850" s="43"/>
      <c r="C850" s="43"/>
    </row>
    <row r="851">
      <c r="B851" s="43"/>
      <c r="C851" s="43"/>
    </row>
    <row r="852">
      <c r="B852" s="43"/>
      <c r="C852" s="43"/>
    </row>
    <row r="853">
      <c r="B853" s="43"/>
      <c r="C853" s="43"/>
    </row>
    <row r="854">
      <c r="B854" s="43"/>
      <c r="C854" s="43"/>
    </row>
    <row r="855">
      <c r="B855" s="43"/>
      <c r="C855" s="43"/>
    </row>
    <row r="856">
      <c r="B856" s="43"/>
      <c r="C856" s="43"/>
    </row>
    <row r="857">
      <c r="B857" s="43"/>
      <c r="C857" s="43"/>
    </row>
    <row r="858">
      <c r="B858" s="43"/>
      <c r="C858" s="43"/>
    </row>
    <row r="859">
      <c r="B859" s="43"/>
      <c r="C859" s="43"/>
    </row>
    <row r="860">
      <c r="B860" s="43"/>
      <c r="C860" s="43"/>
    </row>
    <row r="861">
      <c r="B861" s="43"/>
      <c r="C861" s="43"/>
    </row>
    <row r="862">
      <c r="B862" s="43"/>
      <c r="C862" s="43"/>
    </row>
    <row r="863">
      <c r="B863" s="43"/>
      <c r="C863" s="43"/>
    </row>
    <row r="864">
      <c r="B864" s="43"/>
      <c r="C864" s="43"/>
    </row>
    <row r="865">
      <c r="B865" s="43"/>
      <c r="C865" s="43"/>
    </row>
    <row r="866">
      <c r="B866" s="43"/>
      <c r="C866" s="43"/>
    </row>
    <row r="867">
      <c r="B867" s="43"/>
      <c r="C867" s="43"/>
    </row>
    <row r="868">
      <c r="B868" s="43"/>
      <c r="C868" s="43"/>
    </row>
    <row r="869">
      <c r="B869" s="43"/>
      <c r="C869" s="43"/>
    </row>
    <row r="870">
      <c r="B870" s="43"/>
      <c r="C870" s="43"/>
    </row>
    <row r="871">
      <c r="B871" s="43"/>
      <c r="C871" s="43"/>
    </row>
    <row r="872">
      <c r="B872" s="43"/>
      <c r="C872" s="43"/>
    </row>
    <row r="873">
      <c r="B873" s="43"/>
      <c r="C873" s="43"/>
    </row>
    <row r="874">
      <c r="B874" s="43"/>
      <c r="C874" s="43"/>
    </row>
    <row r="875">
      <c r="B875" s="43"/>
      <c r="C875" s="43"/>
    </row>
    <row r="876">
      <c r="B876" s="43"/>
      <c r="C876" s="43"/>
    </row>
    <row r="877">
      <c r="B877" s="43"/>
      <c r="C877" s="43"/>
    </row>
    <row r="878">
      <c r="B878" s="43"/>
      <c r="C878" s="43"/>
    </row>
    <row r="879">
      <c r="B879" s="43"/>
      <c r="C879" s="43"/>
    </row>
    <row r="880">
      <c r="B880" s="43"/>
      <c r="C880" s="43"/>
    </row>
    <row r="881">
      <c r="B881" s="43"/>
      <c r="C881" s="43"/>
    </row>
    <row r="882">
      <c r="B882" s="43"/>
      <c r="C882" s="43"/>
    </row>
    <row r="883">
      <c r="B883" s="43"/>
      <c r="C883" s="43"/>
    </row>
    <row r="884">
      <c r="B884" s="43"/>
      <c r="C884" s="43"/>
    </row>
    <row r="885">
      <c r="B885" s="43"/>
      <c r="C885" s="43"/>
    </row>
    <row r="886">
      <c r="B886" s="43"/>
      <c r="C886" s="43"/>
    </row>
    <row r="887">
      <c r="B887" s="43"/>
      <c r="C887" s="43"/>
    </row>
    <row r="888">
      <c r="B888" s="43"/>
      <c r="C888" s="43"/>
    </row>
    <row r="889">
      <c r="B889" s="43"/>
      <c r="C889" s="43"/>
    </row>
    <row r="890">
      <c r="B890" s="43"/>
      <c r="C890" s="43"/>
    </row>
    <row r="891">
      <c r="B891" s="43"/>
      <c r="C891" s="43"/>
    </row>
    <row r="892">
      <c r="B892" s="43"/>
      <c r="C892" s="43"/>
    </row>
    <row r="893">
      <c r="B893" s="43"/>
      <c r="C893" s="43"/>
    </row>
    <row r="894">
      <c r="B894" s="43"/>
      <c r="C894" s="43"/>
    </row>
    <row r="895">
      <c r="B895" s="43"/>
      <c r="C895" s="43"/>
    </row>
    <row r="896">
      <c r="B896" s="43"/>
      <c r="C896" s="43"/>
    </row>
    <row r="897">
      <c r="B897" s="43"/>
      <c r="C897" s="43"/>
    </row>
    <row r="898">
      <c r="B898" s="43"/>
      <c r="C898" s="43"/>
    </row>
    <row r="899">
      <c r="B899" s="43"/>
      <c r="C899" s="43"/>
    </row>
    <row r="900">
      <c r="B900" s="43"/>
      <c r="C900" s="43"/>
    </row>
    <row r="901">
      <c r="B901" s="43"/>
      <c r="C901" s="43"/>
    </row>
    <row r="902">
      <c r="B902" s="43"/>
      <c r="C902" s="43"/>
    </row>
    <row r="903">
      <c r="B903" s="43"/>
      <c r="C903" s="43"/>
    </row>
    <row r="904">
      <c r="B904" s="43"/>
      <c r="C904" s="43"/>
    </row>
    <row r="905">
      <c r="B905" s="43"/>
      <c r="C905" s="43"/>
    </row>
    <row r="906">
      <c r="B906" s="43"/>
      <c r="C906" s="43"/>
    </row>
    <row r="907">
      <c r="B907" s="43"/>
      <c r="C907" s="43"/>
    </row>
    <row r="908">
      <c r="B908" s="43"/>
      <c r="C908" s="43"/>
    </row>
    <row r="909">
      <c r="B909" s="43"/>
      <c r="C909" s="43"/>
    </row>
    <row r="910">
      <c r="B910" s="43"/>
      <c r="C910" s="43"/>
    </row>
    <row r="911">
      <c r="B911" s="43"/>
      <c r="C911" s="43"/>
    </row>
    <row r="912">
      <c r="B912" s="43"/>
      <c r="C912" s="43"/>
    </row>
    <row r="913">
      <c r="B913" s="43"/>
      <c r="C913" s="43"/>
    </row>
    <row r="914">
      <c r="B914" s="43"/>
      <c r="C914" s="43"/>
    </row>
    <row r="915">
      <c r="B915" s="43"/>
      <c r="C915" s="43"/>
    </row>
    <row r="916">
      <c r="B916" s="43"/>
      <c r="C916" s="43"/>
    </row>
    <row r="917">
      <c r="B917" s="43"/>
      <c r="C917" s="43"/>
    </row>
    <row r="918">
      <c r="B918" s="43"/>
      <c r="C918" s="43"/>
    </row>
    <row r="919">
      <c r="B919" s="43"/>
      <c r="C919" s="43"/>
    </row>
    <row r="920">
      <c r="B920" s="43"/>
      <c r="C920" s="43"/>
    </row>
    <row r="921">
      <c r="B921" s="43"/>
      <c r="C921" s="43"/>
    </row>
    <row r="922">
      <c r="B922" s="43"/>
      <c r="C922" s="43"/>
    </row>
    <row r="923">
      <c r="B923" s="43"/>
      <c r="C923" s="43"/>
    </row>
    <row r="924">
      <c r="B924" s="43"/>
      <c r="C924" s="43"/>
    </row>
    <row r="925">
      <c r="B925" s="43"/>
      <c r="C925" s="43"/>
    </row>
    <row r="926">
      <c r="B926" s="43"/>
      <c r="C926" s="43"/>
    </row>
    <row r="927">
      <c r="B927" s="43"/>
      <c r="C927" s="43"/>
    </row>
    <row r="928">
      <c r="B928" s="43"/>
      <c r="C928" s="43"/>
    </row>
    <row r="929">
      <c r="B929" s="43"/>
      <c r="C929" s="43"/>
    </row>
    <row r="930">
      <c r="B930" s="43"/>
      <c r="C930" s="43"/>
    </row>
    <row r="931">
      <c r="B931" s="43"/>
      <c r="C931" s="43"/>
    </row>
    <row r="932">
      <c r="B932" s="43"/>
      <c r="C932" s="43"/>
    </row>
    <row r="933">
      <c r="B933" s="43"/>
      <c r="C933" s="43"/>
    </row>
    <row r="934">
      <c r="B934" s="43"/>
      <c r="C934" s="43"/>
    </row>
    <row r="935">
      <c r="B935" s="43"/>
      <c r="C935" s="43"/>
    </row>
    <row r="936">
      <c r="B936" s="43"/>
      <c r="C936" s="43"/>
    </row>
    <row r="937">
      <c r="B937" s="43"/>
      <c r="C937" s="43"/>
    </row>
    <row r="938">
      <c r="B938" s="43"/>
      <c r="C938" s="43"/>
    </row>
    <row r="939">
      <c r="B939" s="43"/>
      <c r="C939" s="43"/>
    </row>
    <row r="940">
      <c r="B940" s="43"/>
      <c r="C940" s="43"/>
    </row>
    <row r="941">
      <c r="B941" s="43"/>
      <c r="C941" s="43"/>
    </row>
    <row r="942">
      <c r="B942" s="43"/>
      <c r="C942" s="43"/>
    </row>
    <row r="943">
      <c r="B943" s="43"/>
      <c r="C943" s="43"/>
    </row>
    <row r="944">
      <c r="B944" s="43"/>
      <c r="C944" s="43"/>
    </row>
    <row r="945">
      <c r="B945" s="43"/>
      <c r="C945" s="43"/>
    </row>
    <row r="946">
      <c r="B946" s="43"/>
      <c r="C946" s="43"/>
    </row>
    <row r="947">
      <c r="B947" s="43"/>
      <c r="C947" s="43"/>
    </row>
    <row r="948">
      <c r="B948" s="43"/>
      <c r="C948" s="43"/>
    </row>
    <row r="949">
      <c r="B949" s="43"/>
      <c r="C949" s="43"/>
    </row>
    <row r="950">
      <c r="B950" s="43"/>
      <c r="C950" s="43"/>
    </row>
    <row r="951">
      <c r="B951" s="43"/>
      <c r="C951" s="43"/>
    </row>
    <row r="952">
      <c r="B952" s="43"/>
      <c r="C952" s="43"/>
    </row>
    <row r="953">
      <c r="B953" s="43"/>
      <c r="C953" s="43"/>
    </row>
    <row r="954">
      <c r="B954" s="43"/>
      <c r="C954" s="43"/>
    </row>
    <row r="955">
      <c r="B955" s="43"/>
      <c r="C955" s="43"/>
    </row>
    <row r="956">
      <c r="B956" s="43"/>
      <c r="C956" s="43"/>
    </row>
    <row r="957">
      <c r="B957" s="43"/>
      <c r="C957" s="43"/>
    </row>
    <row r="958">
      <c r="B958" s="43"/>
      <c r="C958" s="43"/>
    </row>
    <row r="959">
      <c r="B959" s="43"/>
      <c r="C959" s="43"/>
    </row>
    <row r="960">
      <c r="B960" s="43"/>
      <c r="C960" s="43"/>
    </row>
    <row r="961">
      <c r="B961" s="43"/>
      <c r="C961" s="43"/>
    </row>
    <row r="962">
      <c r="B962" s="43"/>
      <c r="C962" s="43"/>
    </row>
    <row r="963">
      <c r="B963" s="43"/>
      <c r="C963" s="43"/>
    </row>
    <row r="964">
      <c r="B964" s="43"/>
      <c r="C964" s="43"/>
    </row>
    <row r="965">
      <c r="B965" s="43"/>
      <c r="C965" s="43"/>
    </row>
    <row r="966">
      <c r="B966" s="43"/>
      <c r="C966" s="43"/>
    </row>
    <row r="967">
      <c r="B967" s="43"/>
      <c r="C967" s="43"/>
    </row>
    <row r="968">
      <c r="B968" s="43"/>
      <c r="C968" s="43"/>
    </row>
    <row r="969">
      <c r="B969" s="43"/>
      <c r="C969" s="43"/>
    </row>
    <row r="970">
      <c r="B970" s="43"/>
      <c r="C970" s="43"/>
    </row>
    <row r="971">
      <c r="B971" s="43"/>
      <c r="C971" s="43"/>
    </row>
    <row r="972">
      <c r="B972" s="43"/>
      <c r="C972" s="43"/>
    </row>
    <row r="973">
      <c r="B973" s="43"/>
      <c r="C973" s="43"/>
    </row>
    <row r="974">
      <c r="B974" s="43"/>
      <c r="C974" s="43"/>
    </row>
    <row r="975">
      <c r="B975" s="43"/>
      <c r="C975" s="43"/>
    </row>
    <row r="976">
      <c r="B976" s="43"/>
      <c r="C976" s="43"/>
    </row>
    <row r="977">
      <c r="B977" s="43"/>
      <c r="C977" s="43"/>
    </row>
    <row r="978">
      <c r="B978" s="43"/>
      <c r="C978" s="43"/>
    </row>
    <row r="979">
      <c r="B979" s="43"/>
      <c r="C979" s="43"/>
    </row>
    <row r="980">
      <c r="B980" s="43"/>
      <c r="C980" s="43"/>
    </row>
    <row r="981">
      <c r="B981" s="43"/>
      <c r="C981" s="43"/>
    </row>
    <row r="982">
      <c r="B982" s="43"/>
      <c r="C982" s="43"/>
    </row>
    <row r="983">
      <c r="B983" s="43"/>
      <c r="C983" s="43"/>
    </row>
    <row r="984">
      <c r="B984" s="43"/>
      <c r="C984" s="43"/>
    </row>
    <row r="985">
      <c r="B985" s="43"/>
      <c r="C985" s="43"/>
    </row>
    <row r="986">
      <c r="B986" s="43"/>
      <c r="C986" s="43"/>
    </row>
    <row r="987">
      <c r="B987" s="43"/>
      <c r="C987" s="43"/>
    </row>
    <row r="988">
      <c r="B988" s="43"/>
      <c r="C988" s="43"/>
    </row>
    <row r="989">
      <c r="B989" s="43"/>
      <c r="C989" s="43"/>
    </row>
    <row r="990">
      <c r="B990" s="43"/>
      <c r="C990" s="43"/>
    </row>
    <row r="991">
      <c r="B991" s="43"/>
      <c r="C991" s="43"/>
    </row>
    <row r="992">
      <c r="B992" s="43"/>
      <c r="C992" s="43"/>
    </row>
    <row r="993">
      <c r="B993" s="43"/>
      <c r="C993" s="43"/>
    </row>
    <row r="994">
      <c r="B994" s="43"/>
      <c r="C994" s="43"/>
    </row>
    <row r="995">
      <c r="B995" s="43"/>
      <c r="C995" s="43"/>
    </row>
    <row r="996">
      <c r="B996" s="43"/>
      <c r="C996" s="43"/>
    </row>
    <row r="997">
      <c r="B997" s="43"/>
      <c r="C997" s="43"/>
    </row>
    <row r="998">
      <c r="B998" s="43"/>
      <c r="C998" s="43"/>
    </row>
    <row r="999">
      <c r="B999" s="43"/>
      <c r="C999" s="43"/>
    </row>
    <row r="1000">
      <c r="B1000" s="43"/>
      <c r="C1000" s="43"/>
    </row>
    <row r="1001">
      <c r="B1001" s="43"/>
      <c r="C1001" s="43"/>
    </row>
    <row r="1002">
      <c r="B1002" s="43"/>
      <c r="C1002" s="43"/>
    </row>
    <row r="1003">
      <c r="B1003" s="43"/>
      <c r="C1003" s="43"/>
    </row>
    <row r="1004">
      <c r="B1004" s="43"/>
      <c r="C1004" s="43"/>
    </row>
    <row r="1005">
      <c r="B1005" s="43"/>
      <c r="C1005" s="43"/>
    </row>
    <row r="1006">
      <c r="B1006" s="43"/>
      <c r="C1006" s="43"/>
    </row>
    <row r="1007">
      <c r="B1007" s="43"/>
      <c r="C1007" s="43"/>
    </row>
    <row r="1008">
      <c r="B1008" s="43"/>
      <c r="C1008" s="43"/>
    </row>
    <row r="1009">
      <c r="B1009" s="43"/>
      <c r="C1009" s="43"/>
    </row>
    <row r="1010">
      <c r="B1010" s="43"/>
      <c r="C1010" s="43"/>
    </row>
    <row r="1011">
      <c r="B1011" s="43"/>
      <c r="C1011" s="43"/>
    </row>
    <row r="1012">
      <c r="B1012" s="43"/>
      <c r="C1012" s="43"/>
    </row>
    <row r="1013">
      <c r="B1013" s="43"/>
      <c r="C1013" s="43"/>
    </row>
    <row r="1014">
      <c r="B1014" s="43"/>
      <c r="C1014" s="43"/>
    </row>
    <row r="1015">
      <c r="B1015" s="43"/>
      <c r="C1015" s="43"/>
    </row>
    <row r="1016">
      <c r="B1016" s="43"/>
      <c r="C1016" s="43"/>
    </row>
    <row r="1017">
      <c r="B1017" s="43"/>
      <c r="C1017" s="43"/>
    </row>
    <row r="1018">
      <c r="B1018" s="43"/>
      <c r="C1018" s="43"/>
    </row>
    <row r="1019">
      <c r="B1019" s="43"/>
      <c r="C1019" s="43"/>
    </row>
    <row r="1020">
      <c r="B1020" s="43"/>
      <c r="C1020" s="43"/>
    </row>
    <row r="1021">
      <c r="B1021" s="43"/>
      <c r="C1021" s="43"/>
    </row>
    <row r="1022">
      <c r="B1022" s="43"/>
      <c r="C1022" s="43"/>
    </row>
    <row r="1023">
      <c r="B1023" s="43"/>
      <c r="C1023" s="43"/>
    </row>
  </sheetData>
  <hyperlinks>
    <hyperlink r:id="rId2" ref="B3"/>
    <hyperlink r:id="rId3" ref="B5"/>
    <hyperlink r:id="rId4" ref="B10"/>
    <hyperlink r:id="rId5" ref="B11"/>
    <hyperlink r:id="rId6" ref="B12"/>
    <hyperlink r:id="rId7" ref="B13"/>
    <hyperlink r:id="rId8" ref="B17"/>
    <hyperlink r:id="rId9" ref="C17"/>
    <hyperlink r:id="rId10" ref="B19"/>
    <hyperlink r:id="rId11" ref="B20"/>
    <hyperlink r:id="rId12" ref="A22"/>
    <hyperlink r:id="rId13" ref="B25"/>
    <hyperlink r:id="rId14" ref="B28"/>
    <hyperlink r:id="rId15" ref="W37"/>
    <hyperlink r:id="rId16" ref="X37"/>
    <hyperlink r:id="rId17" ref="Y37"/>
    <hyperlink r:id="rId18" ref="Z37"/>
    <hyperlink r:id="rId19" ref="AA37"/>
    <hyperlink r:id="rId20" ref="AE37"/>
    <hyperlink r:id="rId21" ref="AF37"/>
    <hyperlink r:id="rId22" ref="AG37"/>
    <hyperlink r:id="rId23" location="gid=1161223248" ref="H39"/>
    <hyperlink r:id="rId24" ref="W41"/>
    <hyperlink r:id="rId25" ref="X41"/>
    <hyperlink r:id="rId26" ref="Y41"/>
    <hyperlink r:id="rId27" ref="Z41"/>
    <hyperlink r:id="rId28" ref="B117"/>
    <hyperlink r:id="rId29" ref="B120"/>
    <hyperlink r:id="rId30" ref="B121"/>
    <hyperlink r:id="rId31" ref="B123"/>
    <hyperlink r:id="rId32" ref="B124"/>
    <hyperlink r:id="rId33" ref="B129"/>
    <hyperlink r:id="rId34" ref="B130"/>
    <hyperlink r:id="rId35" ref="B131"/>
  </hyperlinks>
  <drawing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9.5"/>
    <col customWidth="1" min="3" max="3" width="44.63"/>
    <col customWidth="1" min="4" max="4" width="21.0"/>
    <col customWidth="1" min="5" max="5" width="148.25"/>
    <col customWidth="1" min="6" max="6" width="17.38"/>
    <col customWidth="1" min="7" max="7" width="29.5"/>
    <col customWidth="1" min="8" max="8" width="11.0"/>
    <col customWidth="1" min="9" max="9" width="34.38"/>
    <col customWidth="1" min="10" max="10" width="14.38"/>
    <col customWidth="1" min="11" max="11" width="19.38"/>
    <col customWidth="1" min="12" max="12" width="27.63"/>
    <col customWidth="1" min="13" max="13" width="18.25"/>
    <col customWidth="1" min="14" max="15" width="31.0"/>
    <col customWidth="1" min="16" max="16" width="16.0"/>
    <col customWidth="1" min="19" max="19" width="148.25"/>
    <col customWidth="1" min="20" max="20" width="17.88"/>
    <col customWidth="1" min="21" max="21" width="46.13"/>
  </cols>
  <sheetData>
    <row r="1">
      <c r="A1" s="16" t="s">
        <v>290</v>
      </c>
    </row>
    <row r="2">
      <c r="A2" s="258" t="s">
        <v>18</v>
      </c>
    </row>
    <row r="3">
      <c r="A3" s="65" t="s">
        <v>74</v>
      </c>
      <c r="B3" s="64">
        <v>920.0</v>
      </c>
      <c r="C3" s="64">
        <v>901.0</v>
      </c>
      <c r="D3" s="65" t="s">
        <v>75</v>
      </c>
      <c r="E3" s="66" t="s">
        <v>76</v>
      </c>
      <c r="F3" s="66" t="s">
        <v>77</v>
      </c>
      <c r="G3" s="65" t="s">
        <v>78</v>
      </c>
      <c r="H3" s="65" t="s">
        <v>79</v>
      </c>
      <c r="I3" s="65" t="s">
        <v>80</v>
      </c>
      <c r="J3" s="65" t="s">
        <v>81</v>
      </c>
      <c r="K3" s="65" t="s">
        <v>82</v>
      </c>
      <c r="L3" s="65" t="s">
        <v>83</v>
      </c>
      <c r="M3" s="65" t="s">
        <v>84</v>
      </c>
      <c r="N3" s="66" t="s">
        <v>85</v>
      </c>
      <c r="O3" s="65" t="s">
        <v>86</v>
      </c>
      <c r="P3" s="70" t="s">
        <v>87</v>
      </c>
      <c r="Q3" s="65" t="s">
        <v>88</v>
      </c>
      <c r="R3" s="65" t="s">
        <v>89</v>
      </c>
      <c r="S3" s="66" t="s">
        <v>90</v>
      </c>
      <c r="T3" s="65" t="s">
        <v>91</v>
      </c>
      <c r="U3" s="65" t="s">
        <v>92</v>
      </c>
      <c r="V3" s="72" t="s">
        <v>93</v>
      </c>
      <c r="W3" s="65" t="s">
        <v>94</v>
      </c>
      <c r="X3" s="65" t="s">
        <v>95</v>
      </c>
      <c r="Y3" s="66" t="s">
        <v>96</v>
      </c>
      <c r="Z3" s="66" t="s">
        <v>97</v>
      </c>
      <c r="AA3" s="65" t="s">
        <v>98</v>
      </c>
      <c r="AB3" s="65" t="s">
        <v>99</v>
      </c>
      <c r="AC3" s="65" t="s">
        <v>100</v>
      </c>
      <c r="AD3" s="65" t="s">
        <v>101</v>
      </c>
      <c r="AE3" s="65" t="s">
        <v>102</v>
      </c>
      <c r="AF3" s="65" t="s">
        <v>103</v>
      </c>
      <c r="AG3" s="65" t="s">
        <v>104</v>
      </c>
      <c r="AH3" s="66" t="s">
        <v>105</v>
      </c>
      <c r="AI3" s="66" t="s">
        <v>106</v>
      </c>
      <c r="AJ3" s="66" t="s">
        <v>107</v>
      </c>
      <c r="AK3" s="66" t="s">
        <v>108</v>
      </c>
      <c r="AL3" s="65" t="s">
        <v>109</v>
      </c>
      <c r="AM3" s="73" t="s">
        <v>110</v>
      </c>
      <c r="AN3" s="73" t="s">
        <v>111</v>
      </c>
      <c r="AO3" s="73" t="s">
        <v>112</v>
      </c>
      <c r="AP3" s="73" t="s">
        <v>113</v>
      </c>
      <c r="AQ3" s="73" t="s">
        <v>114</v>
      </c>
      <c r="AR3" s="73" t="s">
        <v>115</v>
      </c>
      <c r="AS3" s="73" t="s">
        <v>116</v>
      </c>
      <c r="AT3" s="74" t="s">
        <v>117</v>
      </c>
      <c r="AU3" s="73" t="s">
        <v>118</v>
      </c>
      <c r="AV3" s="73" t="s">
        <v>119</v>
      </c>
    </row>
    <row r="4">
      <c r="A4" s="76" t="s">
        <v>120</v>
      </c>
      <c r="B4" s="76" t="s">
        <v>121</v>
      </c>
      <c r="C4" s="76" t="s">
        <v>122</v>
      </c>
      <c r="D4" s="76" t="s">
        <v>123</v>
      </c>
      <c r="E4" s="77" t="s">
        <v>124</v>
      </c>
      <c r="F4" s="76" t="s">
        <v>125</v>
      </c>
      <c r="G4" s="76" t="s">
        <v>39</v>
      </c>
      <c r="H4" s="77" t="s">
        <v>126</v>
      </c>
      <c r="I4" s="77" t="s">
        <v>127</v>
      </c>
      <c r="J4" s="77" t="s">
        <v>128</v>
      </c>
      <c r="K4" s="77" t="s">
        <v>129</v>
      </c>
      <c r="L4" s="76" t="s">
        <v>130</v>
      </c>
      <c r="M4" s="76" t="s">
        <v>131</v>
      </c>
      <c r="N4" s="76" t="s">
        <v>132</v>
      </c>
      <c r="O4" s="77" t="s">
        <v>133</v>
      </c>
      <c r="P4" s="77" t="s">
        <v>134</v>
      </c>
      <c r="Q4" s="77" t="s">
        <v>135</v>
      </c>
      <c r="R4" s="77" t="s">
        <v>136</v>
      </c>
      <c r="S4" s="76" t="s">
        <v>137</v>
      </c>
      <c r="T4" s="82" t="s">
        <v>138</v>
      </c>
      <c r="U4" s="76" t="s">
        <v>139</v>
      </c>
      <c r="V4" s="83" t="s">
        <v>140</v>
      </c>
      <c r="W4" s="77" t="s">
        <v>141</v>
      </c>
      <c r="X4" s="77" t="s">
        <v>142</v>
      </c>
      <c r="Y4" s="82" t="s">
        <v>143</v>
      </c>
      <c r="Z4" s="84" t="s">
        <v>144</v>
      </c>
      <c r="AA4" s="85" t="s">
        <v>145</v>
      </c>
      <c r="AB4" s="85" t="s">
        <v>146</v>
      </c>
      <c r="AC4" s="85" t="s">
        <v>147</v>
      </c>
      <c r="AD4" s="85" t="s">
        <v>148</v>
      </c>
      <c r="AE4" s="76" t="s">
        <v>149</v>
      </c>
      <c r="AF4" s="76" t="s">
        <v>150</v>
      </c>
      <c r="AG4" s="76" t="s">
        <v>151</v>
      </c>
      <c r="AH4" s="76" t="s">
        <v>152</v>
      </c>
      <c r="AI4" s="76" t="s">
        <v>153</v>
      </c>
      <c r="AJ4" s="86" t="s">
        <v>69</v>
      </c>
      <c r="AK4" s="86" t="s">
        <v>154</v>
      </c>
      <c r="AL4" s="85" t="s">
        <v>155</v>
      </c>
      <c r="AM4" s="87" t="s">
        <v>156</v>
      </c>
      <c r="AN4" s="87" t="s">
        <v>157</v>
      </c>
      <c r="AO4" s="87" t="s">
        <v>128</v>
      </c>
      <c r="AP4" s="87" t="s">
        <v>158</v>
      </c>
      <c r="AQ4" s="87" t="s">
        <v>129</v>
      </c>
      <c r="AR4" s="87" t="s">
        <v>159</v>
      </c>
      <c r="AS4" s="87" t="s">
        <v>160</v>
      </c>
      <c r="AT4" s="87" t="s">
        <v>161</v>
      </c>
      <c r="AU4" s="87" t="s">
        <v>162</v>
      </c>
      <c r="AV4" s="87" t="s">
        <v>163</v>
      </c>
    </row>
    <row r="5">
      <c r="A5" s="259" t="b">
        <v>1</v>
      </c>
      <c r="B5" s="259" t="b">
        <v>1</v>
      </c>
      <c r="C5" s="76" t="s">
        <v>164</v>
      </c>
      <c r="D5" s="76" t="s">
        <v>165</v>
      </c>
      <c r="E5" s="77" t="s">
        <v>166</v>
      </c>
      <c r="F5" s="76" t="s">
        <v>167</v>
      </c>
      <c r="G5" s="260">
        <v>1.0</v>
      </c>
      <c r="H5" s="77" t="s">
        <v>126</v>
      </c>
      <c r="I5" s="77" t="s">
        <v>168</v>
      </c>
      <c r="J5" s="77" t="s">
        <v>169</v>
      </c>
      <c r="K5" s="77" t="s">
        <v>170</v>
      </c>
      <c r="L5" s="261">
        <v>1760.0</v>
      </c>
      <c r="M5" s="260">
        <v>10.0</v>
      </c>
      <c r="N5" s="260">
        <v>-8.0</v>
      </c>
      <c r="O5" s="262">
        <v>14.0</v>
      </c>
      <c r="P5" s="262">
        <v>13.2</v>
      </c>
      <c r="Q5" s="262">
        <v>8.7</v>
      </c>
      <c r="R5" s="262">
        <v>47.0</v>
      </c>
      <c r="S5" s="76" t="s">
        <v>171</v>
      </c>
      <c r="T5" s="82" t="s">
        <v>172</v>
      </c>
      <c r="U5" s="76" t="s">
        <v>173</v>
      </c>
      <c r="V5" s="83" t="s">
        <v>174</v>
      </c>
      <c r="W5" s="263" t="s">
        <v>175</v>
      </c>
      <c r="X5" s="263" t="s">
        <v>176</v>
      </c>
      <c r="Y5" s="264" t="s">
        <v>177</v>
      </c>
      <c r="Z5" s="264" t="s">
        <v>178</v>
      </c>
      <c r="AA5" s="76" t="s">
        <v>179</v>
      </c>
      <c r="AB5" s="76" t="s">
        <v>180</v>
      </c>
      <c r="AC5" s="76" t="s">
        <v>181</v>
      </c>
      <c r="AD5" s="76" t="s">
        <v>182</v>
      </c>
      <c r="AE5" s="265" t="s">
        <v>183</v>
      </c>
      <c r="AF5" s="265" t="s">
        <v>184</v>
      </c>
      <c r="AG5" s="76" t="s">
        <v>185</v>
      </c>
      <c r="AH5" s="76" t="s">
        <v>186</v>
      </c>
      <c r="AI5" s="76" t="str">
        <f t="shared" ref="AI5:AI6" si="1">E5&amp;J5</f>
        <v>ECL0082ちびこっぺぱん</v>
      </c>
      <c r="AJ5" s="77" t="str">
        <f t="shared" ref="AJ5:AJ6" si="2">XLOOKUP(AI5,AP:AP,AR:AR,"-",0)</f>
        <v>-</v>
      </c>
      <c r="AK5" s="77" t="s">
        <v>187</v>
      </c>
      <c r="AL5" s="76" t="s">
        <v>187</v>
      </c>
      <c r="AM5" s="87" t="s">
        <v>188</v>
      </c>
      <c r="AN5" s="87" t="s">
        <v>168</v>
      </c>
      <c r="AO5" s="87" t="s">
        <v>189</v>
      </c>
      <c r="AP5" s="87" t="s">
        <v>190</v>
      </c>
      <c r="AQ5" s="87" t="s">
        <v>170</v>
      </c>
      <c r="AR5" s="87" t="s">
        <v>191</v>
      </c>
      <c r="AS5" s="87" t="s">
        <v>192</v>
      </c>
      <c r="AT5" s="87" t="s">
        <v>193</v>
      </c>
      <c r="AU5" s="87" t="s">
        <v>191</v>
      </c>
      <c r="AV5" s="266">
        <v>1.0</v>
      </c>
    </row>
    <row r="6">
      <c r="A6" s="259" t="b">
        <v>1</v>
      </c>
      <c r="B6" s="259" t="b">
        <v>1</v>
      </c>
      <c r="C6" s="76" t="s">
        <v>164</v>
      </c>
      <c r="D6" s="76" t="s">
        <v>165</v>
      </c>
      <c r="E6" s="77" t="s">
        <v>291</v>
      </c>
      <c r="F6" s="76" t="s">
        <v>167</v>
      </c>
      <c r="G6" s="260">
        <v>101.0</v>
      </c>
      <c r="H6" s="77" t="s">
        <v>126</v>
      </c>
      <c r="I6" s="77" t="s">
        <v>168</v>
      </c>
      <c r="J6" s="77" t="s">
        <v>169</v>
      </c>
      <c r="K6" s="77" t="s">
        <v>292</v>
      </c>
      <c r="L6" s="261">
        <v>1980.0</v>
      </c>
      <c r="M6" s="260">
        <v>2.0</v>
      </c>
      <c r="N6" s="260">
        <v>-8.0</v>
      </c>
      <c r="O6" s="262">
        <v>14.0</v>
      </c>
      <c r="P6" s="262">
        <v>13.2</v>
      </c>
      <c r="Q6" s="262">
        <v>8.7</v>
      </c>
      <c r="R6" s="262">
        <v>47.0</v>
      </c>
      <c r="S6" s="76" t="s">
        <v>171</v>
      </c>
      <c r="T6" s="82" t="s">
        <v>172</v>
      </c>
      <c r="U6" s="76" t="s">
        <v>293</v>
      </c>
      <c r="V6" s="83" t="s">
        <v>294</v>
      </c>
      <c r="W6" s="263" t="s">
        <v>295</v>
      </c>
      <c r="X6" s="263" t="s">
        <v>296</v>
      </c>
      <c r="Y6" s="264" t="s">
        <v>297</v>
      </c>
      <c r="Z6" s="264" t="s">
        <v>298</v>
      </c>
      <c r="AA6" s="76" t="s">
        <v>299</v>
      </c>
      <c r="AB6" s="76" t="s">
        <v>300</v>
      </c>
      <c r="AC6" s="76" t="s">
        <v>301</v>
      </c>
      <c r="AD6" s="76" t="s">
        <v>302</v>
      </c>
      <c r="AE6" s="265" t="s">
        <v>303</v>
      </c>
      <c r="AF6" s="265" t="s">
        <v>304</v>
      </c>
      <c r="AG6" s="76" t="s">
        <v>185</v>
      </c>
      <c r="AH6" s="76" t="s">
        <v>305</v>
      </c>
      <c r="AI6" s="76" t="str">
        <f t="shared" si="1"/>
        <v>ECL0083ちびこっぺぱん</v>
      </c>
      <c r="AJ6" s="77" t="str">
        <f t="shared" si="2"/>
        <v>-</v>
      </c>
      <c r="AK6" s="77" t="s">
        <v>187</v>
      </c>
      <c r="AL6" s="76" t="s">
        <v>165</v>
      </c>
      <c r="AM6" s="87" t="s">
        <v>306</v>
      </c>
      <c r="AN6" s="87" t="s">
        <v>168</v>
      </c>
      <c r="AO6" s="87" t="s">
        <v>189</v>
      </c>
      <c r="AP6" s="87" t="s">
        <v>307</v>
      </c>
      <c r="AQ6" s="87" t="s">
        <v>292</v>
      </c>
      <c r="AR6" s="87" t="s">
        <v>191</v>
      </c>
      <c r="AS6" s="87" t="s">
        <v>192</v>
      </c>
      <c r="AT6" s="87" t="s">
        <v>193</v>
      </c>
      <c r="AU6" s="87" t="s">
        <v>191</v>
      </c>
      <c r="AV6" s="266">
        <v>1.0</v>
      </c>
    </row>
    <row r="8">
      <c r="A8" s="267" t="s">
        <v>72</v>
      </c>
    </row>
    <row r="9">
      <c r="A9" s="268" t="s">
        <v>202</v>
      </c>
    </row>
    <row r="10">
      <c r="A10" s="269" t="s">
        <v>308</v>
      </c>
      <c r="B10" s="269" t="s">
        <v>308</v>
      </c>
      <c r="C10" s="269"/>
      <c r="D10" s="269" t="s">
        <v>309</v>
      </c>
      <c r="E10" s="269" t="s">
        <v>309</v>
      </c>
      <c r="F10" s="269" t="s">
        <v>309</v>
      </c>
      <c r="G10" s="269" t="s">
        <v>310</v>
      </c>
      <c r="H10" s="269" t="s">
        <v>223</v>
      </c>
      <c r="I10" s="270" t="s">
        <v>224</v>
      </c>
      <c r="J10" s="271" t="s">
        <v>224</v>
      </c>
      <c r="K10" s="272" t="s">
        <v>311</v>
      </c>
      <c r="L10" s="269" t="s">
        <v>223</v>
      </c>
      <c r="M10" s="272"/>
      <c r="N10" s="272" t="s">
        <v>312</v>
      </c>
      <c r="O10" s="272" t="s">
        <v>313</v>
      </c>
      <c r="P10" s="272" t="s">
        <v>314</v>
      </c>
      <c r="Q10" s="272" t="s">
        <v>314</v>
      </c>
      <c r="R10" s="272" t="s">
        <v>315</v>
      </c>
      <c r="S10" s="272" t="s">
        <v>315</v>
      </c>
      <c r="T10" s="272" t="s">
        <v>316</v>
      </c>
      <c r="U10" s="273"/>
      <c r="V10" s="274"/>
      <c r="W10" s="274"/>
      <c r="X10" s="269" t="s">
        <v>223</v>
      </c>
      <c r="Z10" s="274"/>
      <c r="AA10" s="274"/>
    </row>
    <row r="11">
      <c r="A11" s="58" t="s">
        <v>317</v>
      </c>
      <c r="B11" s="58" t="s">
        <v>318</v>
      </c>
      <c r="C11" s="58" t="s">
        <v>319</v>
      </c>
      <c r="D11" s="58" t="s">
        <v>208</v>
      </c>
      <c r="E11" s="58" t="s">
        <v>320</v>
      </c>
      <c r="F11" s="58" t="s">
        <v>210</v>
      </c>
      <c r="G11" s="58" t="s">
        <v>211</v>
      </c>
      <c r="H11" s="58" t="s">
        <v>321</v>
      </c>
      <c r="I11" s="58" t="s">
        <v>213</v>
      </c>
      <c r="J11" s="58" t="s">
        <v>214</v>
      </c>
      <c r="K11" s="58" t="s">
        <v>206</v>
      </c>
      <c r="L11" s="58" t="s">
        <v>321</v>
      </c>
      <c r="M11" s="44"/>
      <c r="N11" s="44" t="s">
        <v>312</v>
      </c>
      <c r="O11" s="44"/>
      <c r="P11" s="272" t="s">
        <v>236</v>
      </c>
      <c r="Q11" s="272" t="s">
        <v>237</v>
      </c>
      <c r="R11" s="272" t="s">
        <v>322</v>
      </c>
      <c r="S11" s="267" t="s">
        <v>323</v>
      </c>
      <c r="T11" s="272" t="s">
        <v>324</v>
      </c>
      <c r="U11" s="272" t="s">
        <v>325</v>
      </c>
      <c r="V11" s="272" t="s">
        <v>326</v>
      </c>
      <c r="W11" s="267" t="s">
        <v>327</v>
      </c>
      <c r="X11" s="272" t="s">
        <v>321</v>
      </c>
    </row>
    <row r="12">
      <c r="A12" s="44" t="s">
        <v>328</v>
      </c>
      <c r="B12" s="275" t="s">
        <v>329</v>
      </c>
      <c r="C12" s="275" t="s">
        <v>329</v>
      </c>
      <c r="D12" s="275" t="s">
        <v>329</v>
      </c>
      <c r="E12" s="276" t="s">
        <v>330</v>
      </c>
      <c r="F12" s="276" t="s">
        <v>330</v>
      </c>
      <c r="G12" s="276" t="s">
        <v>330</v>
      </c>
      <c r="H12" s="276" t="s">
        <v>330</v>
      </c>
      <c r="I12" s="275" t="s">
        <v>331</v>
      </c>
      <c r="J12" s="276" t="s">
        <v>330</v>
      </c>
      <c r="K12" s="276" t="s">
        <v>330</v>
      </c>
      <c r="L12" s="37" t="s">
        <v>330</v>
      </c>
      <c r="M12" s="275" t="s">
        <v>331</v>
      </c>
      <c r="N12" s="44"/>
      <c r="O12" s="44" t="s">
        <v>332</v>
      </c>
      <c r="P12" s="44" t="s">
        <v>327</v>
      </c>
      <c r="Q12" s="277"/>
      <c r="R12" s="277"/>
      <c r="S12" s="277"/>
      <c r="T12" s="277"/>
      <c r="U12" s="275" t="s">
        <v>333</v>
      </c>
      <c r="V12" s="277"/>
      <c r="W12" s="278"/>
      <c r="X12" s="44" t="s">
        <v>334</v>
      </c>
      <c r="Y12" s="275" t="s">
        <v>331</v>
      </c>
      <c r="Z12" s="278"/>
      <c r="AA12" s="278"/>
    </row>
    <row r="13">
      <c r="A13" s="44" t="s">
        <v>335</v>
      </c>
      <c r="B13" s="277"/>
      <c r="C13" s="277"/>
      <c r="D13" s="279" t="s">
        <v>251</v>
      </c>
      <c r="E13" s="276" t="s">
        <v>336</v>
      </c>
      <c r="F13" s="275" t="s">
        <v>248</v>
      </c>
      <c r="G13" s="280" t="s">
        <v>337</v>
      </c>
      <c r="H13" s="280" t="s">
        <v>338</v>
      </c>
      <c r="I13" s="275"/>
      <c r="J13" s="275" t="s">
        <v>339</v>
      </c>
      <c r="K13" s="275" t="s">
        <v>339</v>
      </c>
      <c r="L13" s="281" t="s">
        <v>340</v>
      </c>
      <c r="M13" s="275"/>
      <c r="N13" s="277"/>
      <c r="O13" s="277"/>
      <c r="P13" s="44" t="s">
        <v>334</v>
      </c>
      <c r="Q13" s="277"/>
      <c r="R13" s="277"/>
      <c r="S13" s="277"/>
      <c r="T13" s="277"/>
      <c r="U13" s="277"/>
      <c r="V13" s="277"/>
      <c r="W13" s="278"/>
      <c r="X13" s="44" t="s">
        <v>341</v>
      </c>
      <c r="Y13" s="278"/>
      <c r="Z13" s="278"/>
      <c r="AA13" s="278"/>
    </row>
    <row r="14">
      <c r="A14" s="61"/>
      <c r="B14" s="277"/>
      <c r="C14" s="277"/>
      <c r="D14" s="282" t="s">
        <v>253</v>
      </c>
      <c r="E14" s="275" t="s">
        <v>342</v>
      </c>
      <c r="F14" s="275" t="s">
        <v>250</v>
      </c>
      <c r="G14" s="275" t="s">
        <v>343</v>
      </c>
      <c r="H14" s="277"/>
      <c r="I14" s="277"/>
      <c r="J14" s="277"/>
      <c r="K14" s="277"/>
      <c r="L14" s="277"/>
      <c r="M14" s="277"/>
      <c r="N14" s="277"/>
      <c r="O14" s="277"/>
      <c r="P14" s="44" t="s">
        <v>341</v>
      </c>
      <c r="Q14" s="277"/>
      <c r="R14" s="277"/>
      <c r="S14" s="277"/>
      <c r="T14" s="277"/>
      <c r="U14" s="277"/>
      <c r="V14" s="277"/>
      <c r="W14" s="278"/>
      <c r="X14" s="44" t="s">
        <v>344</v>
      </c>
      <c r="Y14" s="278"/>
      <c r="Z14" s="278"/>
      <c r="AA14" s="278"/>
    </row>
    <row r="15">
      <c r="A15" s="61"/>
      <c r="B15" s="277"/>
      <c r="C15" s="277"/>
      <c r="D15" s="279" t="s">
        <v>255</v>
      </c>
      <c r="E15" s="275" t="s">
        <v>345</v>
      </c>
      <c r="F15" s="275" t="s">
        <v>346</v>
      </c>
      <c r="G15" s="275" t="s">
        <v>347</v>
      </c>
      <c r="H15" s="277"/>
      <c r="I15" s="277"/>
      <c r="J15" s="277"/>
      <c r="K15" s="277"/>
      <c r="L15" s="277"/>
      <c r="M15" s="277"/>
      <c r="N15" s="277"/>
      <c r="O15" s="277"/>
      <c r="P15" s="44" t="s">
        <v>344</v>
      </c>
      <c r="Q15" s="277"/>
      <c r="R15" s="277"/>
      <c r="S15" s="277"/>
      <c r="T15" s="277"/>
      <c r="U15" s="277"/>
      <c r="V15" s="277"/>
      <c r="W15" s="278"/>
      <c r="X15" s="44" t="s">
        <v>348</v>
      </c>
      <c r="Y15" s="278"/>
      <c r="Z15" s="278"/>
      <c r="AA15" s="278"/>
    </row>
    <row r="16">
      <c r="A16" s="61"/>
      <c r="B16" s="277"/>
      <c r="C16" s="277"/>
      <c r="D16" s="279" t="s">
        <v>257</v>
      </c>
      <c r="E16" s="275" t="s">
        <v>349</v>
      </c>
      <c r="F16" s="275" t="s">
        <v>256</v>
      </c>
      <c r="G16" s="280" t="s">
        <v>350</v>
      </c>
      <c r="H16" s="277"/>
      <c r="I16" s="277"/>
      <c r="J16" s="277"/>
      <c r="K16" s="277"/>
      <c r="L16" s="277"/>
      <c r="M16" s="277"/>
      <c r="N16" s="277"/>
      <c r="O16" s="277"/>
      <c r="P16" s="44" t="s">
        <v>348</v>
      </c>
      <c r="Q16" s="277"/>
      <c r="R16" s="277"/>
      <c r="S16" s="277"/>
      <c r="T16" s="277"/>
      <c r="U16" s="277"/>
      <c r="V16" s="277"/>
      <c r="W16" s="278"/>
      <c r="X16" s="278"/>
      <c r="Y16" s="278"/>
      <c r="Z16" s="278"/>
      <c r="AA16" s="278"/>
    </row>
    <row r="17">
      <c r="A17" s="61"/>
      <c r="B17" s="61"/>
      <c r="C17" s="61"/>
      <c r="E17" s="61"/>
      <c r="F17" s="44"/>
      <c r="G17" s="280" t="s">
        <v>351</v>
      </c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</row>
    <row r="18">
      <c r="A18" s="61"/>
      <c r="B18" s="61"/>
      <c r="C18" s="61"/>
      <c r="D18" s="61"/>
      <c r="E18" s="61"/>
      <c r="F18" s="61"/>
      <c r="G18" s="44" t="s">
        <v>352</v>
      </c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</row>
    <row r="20">
      <c r="A20" s="283" t="s">
        <v>72</v>
      </c>
      <c r="M20" s="284"/>
      <c r="N20" s="285"/>
      <c r="O20" s="285"/>
      <c r="P20" s="285"/>
      <c r="Q20" s="285"/>
      <c r="R20" s="285"/>
      <c r="S20" s="285"/>
      <c r="T20" s="285"/>
      <c r="U20" s="285"/>
      <c r="V20" s="285"/>
      <c r="W20" s="285"/>
      <c r="X20" s="285"/>
      <c r="Y20" s="285"/>
      <c r="Z20" s="285"/>
      <c r="AA20" s="285"/>
    </row>
    <row r="21">
      <c r="A21" s="286" t="s">
        <v>23</v>
      </c>
      <c r="G21" s="287" t="s">
        <v>315</v>
      </c>
    </row>
    <row r="22">
      <c r="A22" s="287" t="s">
        <v>353</v>
      </c>
      <c r="B22" s="287" t="s">
        <v>314</v>
      </c>
      <c r="C22" s="287" t="s">
        <v>314</v>
      </c>
      <c r="D22" s="288" t="s">
        <v>315</v>
      </c>
      <c r="E22" s="289"/>
      <c r="F22" s="287"/>
      <c r="G22" s="287" t="s">
        <v>354</v>
      </c>
      <c r="H22" s="289"/>
      <c r="I22" s="289"/>
      <c r="J22" s="289"/>
      <c r="K22" s="44" t="s">
        <v>355</v>
      </c>
    </row>
    <row r="23">
      <c r="A23" s="287" t="s">
        <v>312</v>
      </c>
      <c r="B23" s="287" t="s">
        <v>236</v>
      </c>
      <c r="C23" s="287" t="s">
        <v>237</v>
      </c>
      <c r="D23" s="287" t="s">
        <v>246</v>
      </c>
      <c r="E23" s="287" t="s">
        <v>229</v>
      </c>
      <c r="F23" s="287" t="s">
        <v>356</v>
      </c>
      <c r="G23" s="287" t="s">
        <v>242</v>
      </c>
      <c r="H23" s="287" t="s">
        <v>324</v>
      </c>
      <c r="I23" s="287" t="s">
        <v>357</v>
      </c>
      <c r="J23" s="44" t="s">
        <v>355</v>
      </c>
      <c r="K23" s="44" t="s">
        <v>358</v>
      </c>
    </row>
    <row r="24">
      <c r="A24" s="44" t="s">
        <v>359</v>
      </c>
      <c r="B24" s="61"/>
      <c r="C24" s="61"/>
      <c r="D24" s="61"/>
      <c r="E24" s="61"/>
      <c r="F24" s="61"/>
      <c r="G24" s="61"/>
      <c r="H24" s="61"/>
      <c r="I24" s="61"/>
    </row>
    <row r="25">
      <c r="A25" s="44" t="s">
        <v>327</v>
      </c>
    </row>
    <row r="26">
      <c r="A26" s="44" t="s">
        <v>334</v>
      </c>
    </row>
    <row r="27">
      <c r="A27" s="44" t="s">
        <v>341</v>
      </c>
    </row>
    <row r="28">
      <c r="A28" s="44" t="s">
        <v>344</v>
      </c>
    </row>
    <row r="29">
      <c r="A29" s="44" t="s">
        <v>348</v>
      </c>
    </row>
    <row r="31">
      <c r="A31" s="290" t="s">
        <v>360</v>
      </c>
      <c r="E31" s="56"/>
    </row>
    <row r="32">
      <c r="A32" s="291" t="s">
        <v>33</v>
      </c>
    </row>
    <row r="33">
      <c r="A33" s="292" t="s">
        <v>361</v>
      </c>
      <c r="B33" s="290" t="s">
        <v>205</v>
      </c>
      <c r="C33" s="293" t="s">
        <v>362</v>
      </c>
      <c r="D33" s="292" t="s">
        <v>363</v>
      </c>
      <c r="E33" s="292" t="s">
        <v>364</v>
      </c>
      <c r="F33" s="293" t="s">
        <v>246</v>
      </c>
      <c r="G33" s="293" t="s">
        <v>365</v>
      </c>
      <c r="H33" s="293" t="s">
        <v>366</v>
      </c>
      <c r="I33" s="292" t="s">
        <v>242</v>
      </c>
      <c r="J33" s="292" t="s">
        <v>356</v>
      </c>
    </row>
    <row r="34">
      <c r="A34" s="61"/>
      <c r="B34" s="61"/>
      <c r="C34" s="44" t="s">
        <v>367</v>
      </c>
      <c r="D34" s="76"/>
      <c r="E34" s="61"/>
      <c r="F34" s="61"/>
      <c r="G34" s="61"/>
      <c r="H34" s="61"/>
      <c r="I34" s="61"/>
      <c r="J34" s="61"/>
    </row>
    <row r="41">
      <c r="A41" s="294" t="s">
        <v>368</v>
      </c>
      <c r="B41" s="295" t="s">
        <v>2</v>
      </c>
      <c r="C41" s="296" t="s">
        <v>14</v>
      </c>
      <c r="D41" s="297" t="s">
        <v>15</v>
      </c>
      <c r="E41" s="298" t="s">
        <v>16</v>
      </c>
    </row>
    <row r="42">
      <c r="A42" s="19" t="s">
        <v>23</v>
      </c>
      <c r="B42" s="20" t="s">
        <v>24</v>
      </c>
      <c r="C42" s="21" t="str">
        <f>IFERROR(__xludf.DUMMYFUNCTION("IFERROR(REGEXEXTRACT(B42,""/d/(.*?)/edit""),"""")"),"1I2REcy2v5OpyzoY3k61kCzJ3SYKOBBCMxTLCeHWutT8")</f>
        <v>1I2REcy2v5OpyzoY3k61kCzJ3SYKOBBCMxTLCeHWutT8</v>
      </c>
      <c r="D42" s="22" t="s">
        <v>25</v>
      </c>
      <c r="E42" s="22" t="s">
        <v>26</v>
      </c>
    </row>
    <row r="43">
      <c r="A43" s="24" t="s">
        <v>202</v>
      </c>
      <c r="B43" s="25" t="s">
        <v>29</v>
      </c>
      <c r="C43" s="26" t="str">
        <f>IFERROR(__xludf.DUMMYFUNCTION("IFERROR(REGEXEXTRACT(B43,""/d/(.*?)/edit""),"""")"),"1X0TyeI_1zER6xIceUDSbJX-GFbqvi2orAiSWHRXlC7M")</f>
        <v>1X0TyeI_1zER6xIceUDSbJX-GFbqvi2orAiSWHRXlC7M</v>
      </c>
      <c r="D43" s="27" t="s">
        <v>30</v>
      </c>
      <c r="E43" s="28" t="s">
        <v>31</v>
      </c>
    </row>
    <row r="44">
      <c r="A44" s="29" t="s">
        <v>33</v>
      </c>
      <c r="B44" s="30" t="s">
        <v>34</v>
      </c>
      <c r="C44" s="31" t="str">
        <f>IFERROR(__xludf.DUMMYFUNCTION("IFERROR(REGEXEXTRACT(B44,""/d/(.*?)/edit""),"""")"),"1ShWXLvY9RimRYfsAkwoRyM2Bfwj4a3zVmr5bQc33-o0")</f>
        <v>1ShWXLvY9RimRYfsAkwoRyM2Bfwj4a3zVmr5bQc33-o0</v>
      </c>
      <c r="D44" s="32" t="s">
        <v>35</v>
      </c>
      <c r="E44" s="32" t="s">
        <v>36</v>
      </c>
      <c r="R44" s="299"/>
    </row>
    <row r="45">
      <c r="A45" s="13" t="s">
        <v>18</v>
      </c>
      <c r="B45" s="14" t="s">
        <v>19</v>
      </c>
      <c r="C45" s="15" t="s">
        <v>20</v>
      </c>
      <c r="D45" s="16" t="s">
        <v>21</v>
      </c>
      <c r="E45" s="16" t="s">
        <v>290</v>
      </c>
      <c r="F45" s="37" t="s">
        <v>20</v>
      </c>
      <c r="R45" s="37"/>
    </row>
    <row r="46">
      <c r="A46" s="300"/>
      <c r="B46" s="301"/>
      <c r="C46" s="302" t="str">
        <f>IFERROR(__xludf.DUMMYFUNCTION("IFERROR(REGEXEXTRACT(B46,""/d/(.*?)/edit""),"""")"),"")</f>
        <v/>
      </c>
      <c r="D46" s="303"/>
      <c r="E46" s="303"/>
    </row>
  </sheetData>
  <hyperlinks>
    <hyperlink r:id="rId2" ref="W5"/>
    <hyperlink r:id="rId3" ref="X5"/>
    <hyperlink r:id="rId4" ref="Y5"/>
    <hyperlink r:id="rId5" ref="Z5"/>
    <hyperlink r:id="rId6" ref="AE5"/>
    <hyperlink r:id="rId7" ref="AF5"/>
    <hyperlink r:id="rId8" ref="W6"/>
    <hyperlink r:id="rId9" ref="X6"/>
    <hyperlink r:id="rId10" ref="Y6"/>
    <hyperlink r:id="rId11" ref="Z6"/>
    <hyperlink r:id="rId12" ref="AE6"/>
    <hyperlink r:id="rId13" ref="AF6"/>
    <hyperlink r:id="rId14" ref="B42"/>
    <hyperlink r:id="rId15" ref="B43"/>
    <hyperlink r:id="rId16" ref="B44"/>
    <hyperlink r:id="rId17" ref="B45"/>
  </hyperlinks>
  <drawing r:id="rId18"/>
  <legacy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4" t="s">
        <v>124</v>
      </c>
      <c r="B1" s="304" t="s">
        <v>127</v>
      </c>
      <c r="C1" s="304" t="s">
        <v>128</v>
      </c>
      <c r="D1" s="304" t="s">
        <v>158</v>
      </c>
      <c r="E1" s="304" t="s">
        <v>129</v>
      </c>
      <c r="F1" s="304" t="s">
        <v>69</v>
      </c>
      <c r="G1" s="304" t="s">
        <v>160</v>
      </c>
      <c r="H1" s="304" t="s">
        <v>161</v>
      </c>
      <c r="I1" s="304" t="s">
        <v>162</v>
      </c>
      <c r="J1" s="305" t="s">
        <v>163</v>
      </c>
      <c r="K1" s="56"/>
      <c r="L1" s="56"/>
      <c r="M1" s="57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>
      <c r="A2" s="56" t="s">
        <v>188</v>
      </c>
      <c r="B2" s="56" t="s">
        <v>168</v>
      </c>
      <c r="C2" s="56" t="s">
        <v>189</v>
      </c>
      <c r="D2" s="56" t="s">
        <v>190</v>
      </c>
      <c r="E2" s="56" t="s">
        <v>170</v>
      </c>
      <c r="F2" s="56" t="s">
        <v>191</v>
      </c>
      <c r="G2" s="56" t="s">
        <v>192</v>
      </c>
      <c r="H2" s="56" t="s">
        <v>193</v>
      </c>
      <c r="I2" s="56" t="s">
        <v>191</v>
      </c>
      <c r="J2" s="89">
        <v>1.0</v>
      </c>
      <c r="K2" s="56"/>
      <c r="L2" s="56"/>
      <c r="M2" s="57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>
      <c r="A3" s="56" t="s">
        <v>306</v>
      </c>
      <c r="B3" s="56" t="s">
        <v>168</v>
      </c>
      <c r="C3" s="56" t="s">
        <v>189</v>
      </c>
      <c r="D3" s="56" t="s">
        <v>307</v>
      </c>
      <c r="E3" s="56" t="s">
        <v>292</v>
      </c>
      <c r="F3" s="56" t="s">
        <v>191</v>
      </c>
      <c r="G3" s="56" t="s">
        <v>192</v>
      </c>
      <c r="H3" s="56" t="s">
        <v>193</v>
      </c>
      <c r="I3" s="56" t="s">
        <v>191</v>
      </c>
      <c r="J3" s="89">
        <v>1.0</v>
      </c>
      <c r="K3" s="56"/>
      <c r="L3" s="56"/>
      <c r="M3" s="57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306"/>
      <c r="B4" s="306" t="s">
        <v>168</v>
      </c>
      <c r="C4" s="306" t="s">
        <v>369</v>
      </c>
      <c r="D4" s="306" t="s">
        <v>369</v>
      </c>
      <c r="E4" s="306" t="s">
        <v>170</v>
      </c>
      <c r="F4" s="306" t="s">
        <v>370</v>
      </c>
      <c r="G4" s="307" t="e">
        <v>#N/A</v>
      </c>
      <c r="H4" s="307" t="e">
        <v>#N/A</v>
      </c>
      <c r="I4" s="306" t="s">
        <v>370</v>
      </c>
      <c r="J4" s="89">
        <v>1.0</v>
      </c>
      <c r="K4" s="56"/>
      <c r="L4" s="56"/>
      <c r="M4" s="57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56" t="s">
        <v>188</v>
      </c>
      <c r="B5" s="56" t="s">
        <v>168</v>
      </c>
      <c r="C5" s="56" t="s">
        <v>371</v>
      </c>
      <c r="D5" s="56" t="s">
        <v>372</v>
      </c>
      <c r="E5" s="56" t="s">
        <v>170</v>
      </c>
      <c r="F5" s="56" t="s">
        <v>373</v>
      </c>
      <c r="G5" s="56" t="s">
        <v>192</v>
      </c>
      <c r="H5" s="56" t="s">
        <v>193</v>
      </c>
      <c r="I5" s="56" t="s">
        <v>373</v>
      </c>
      <c r="J5" s="89">
        <v>1.0</v>
      </c>
      <c r="K5" s="56"/>
      <c r="L5" s="56"/>
      <c r="M5" s="57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56" t="s">
        <v>306</v>
      </c>
      <c r="B6" s="56" t="s">
        <v>168</v>
      </c>
      <c r="C6" s="56" t="s">
        <v>371</v>
      </c>
      <c r="D6" s="56" t="s">
        <v>374</v>
      </c>
      <c r="E6" s="56" t="s">
        <v>292</v>
      </c>
      <c r="F6" s="56" t="s">
        <v>373</v>
      </c>
      <c r="G6" s="56" t="s">
        <v>192</v>
      </c>
      <c r="H6" s="56" t="s">
        <v>193</v>
      </c>
      <c r="I6" s="56" t="s">
        <v>373</v>
      </c>
      <c r="J6" s="89">
        <v>1.0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56" t="s">
        <v>188</v>
      </c>
      <c r="B7" s="56" t="s">
        <v>168</v>
      </c>
      <c r="C7" s="56" t="s">
        <v>375</v>
      </c>
      <c r="D7" s="56" t="s">
        <v>376</v>
      </c>
      <c r="E7" s="56" t="s">
        <v>170</v>
      </c>
      <c r="F7" s="56" t="s">
        <v>377</v>
      </c>
      <c r="G7" s="56" t="s">
        <v>192</v>
      </c>
      <c r="H7" s="56" t="s">
        <v>193</v>
      </c>
      <c r="I7" s="56" t="s">
        <v>373</v>
      </c>
      <c r="J7" s="89">
        <v>1.0</v>
      </c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56" t="s">
        <v>188</v>
      </c>
      <c r="B8" s="56" t="s">
        <v>168</v>
      </c>
      <c r="C8" s="56" t="s">
        <v>378</v>
      </c>
      <c r="D8" s="56" t="s">
        <v>379</v>
      </c>
      <c r="E8" s="56" t="s">
        <v>170</v>
      </c>
      <c r="F8" s="56" t="s">
        <v>370</v>
      </c>
      <c r="G8" s="56" t="s">
        <v>192</v>
      </c>
      <c r="H8" s="56" t="s">
        <v>193</v>
      </c>
      <c r="I8" s="56" t="s">
        <v>370</v>
      </c>
      <c r="J8" s="89">
        <v>1.0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6" t="s">
        <v>306</v>
      </c>
      <c r="B9" s="56" t="s">
        <v>168</v>
      </c>
      <c r="C9" s="56" t="s">
        <v>378</v>
      </c>
      <c r="D9" s="56" t="s">
        <v>380</v>
      </c>
      <c r="E9" s="56" t="s">
        <v>292</v>
      </c>
      <c r="F9" s="56" t="s">
        <v>370</v>
      </c>
      <c r="G9" s="56" t="s">
        <v>192</v>
      </c>
      <c r="H9" s="56" t="s">
        <v>193</v>
      </c>
      <c r="I9" s="56" t="s">
        <v>370</v>
      </c>
      <c r="J9" s="89">
        <v>1.0</v>
      </c>
      <c r="K9" s="56"/>
      <c r="L9" s="56"/>
      <c r="M9" s="56"/>
      <c r="N9" s="308" t="s">
        <v>66</v>
      </c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6" t="s">
        <v>188</v>
      </c>
      <c r="B10" s="56" t="s">
        <v>168</v>
      </c>
      <c r="C10" s="56" t="s">
        <v>381</v>
      </c>
      <c r="D10" s="56" t="s">
        <v>382</v>
      </c>
      <c r="E10" s="56" t="s">
        <v>170</v>
      </c>
      <c r="F10" s="56" t="s">
        <v>383</v>
      </c>
      <c r="G10" s="56" t="s">
        <v>192</v>
      </c>
      <c r="H10" s="56" t="s">
        <v>193</v>
      </c>
      <c r="I10" s="56" t="s">
        <v>384</v>
      </c>
      <c r="J10" s="89">
        <v>1.0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6" t="s">
        <v>306</v>
      </c>
      <c r="B11" s="56" t="s">
        <v>168</v>
      </c>
      <c r="C11" s="56" t="s">
        <v>381</v>
      </c>
      <c r="D11" s="56" t="s">
        <v>385</v>
      </c>
      <c r="E11" s="56" t="s">
        <v>292</v>
      </c>
      <c r="F11" s="56" t="s">
        <v>383</v>
      </c>
      <c r="G11" s="56" t="s">
        <v>192</v>
      </c>
      <c r="H11" s="56" t="s">
        <v>193</v>
      </c>
      <c r="I11" s="56" t="s">
        <v>384</v>
      </c>
      <c r="J11" s="89">
        <v>1.0</v>
      </c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6" t="s">
        <v>188</v>
      </c>
      <c r="B12" s="56" t="s">
        <v>168</v>
      </c>
      <c r="C12" s="56" t="s">
        <v>386</v>
      </c>
      <c r="D12" s="56" t="s">
        <v>387</v>
      </c>
      <c r="E12" s="56" t="s">
        <v>170</v>
      </c>
      <c r="F12" s="56" t="s">
        <v>388</v>
      </c>
      <c r="G12" s="56" t="s">
        <v>192</v>
      </c>
      <c r="H12" s="56" t="s">
        <v>389</v>
      </c>
      <c r="I12" s="56" t="s">
        <v>388</v>
      </c>
      <c r="J12" s="89">
        <v>1.0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6" t="s">
        <v>306</v>
      </c>
      <c r="B13" s="56" t="s">
        <v>168</v>
      </c>
      <c r="C13" s="56" t="s">
        <v>386</v>
      </c>
      <c r="D13" s="56" t="s">
        <v>390</v>
      </c>
      <c r="E13" s="56" t="s">
        <v>292</v>
      </c>
      <c r="F13" s="56" t="s">
        <v>388</v>
      </c>
      <c r="G13" s="56" t="s">
        <v>192</v>
      </c>
      <c r="H13" s="56" t="s">
        <v>389</v>
      </c>
      <c r="I13" s="56" t="s">
        <v>388</v>
      </c>
      <c r="J13" s="89">
        <v>1.0</v>
      </c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56" t="s">
        <v>306</v>
      </c>
      <c r="B14" s="56" t="s">
        <v>168</v>
      </c>
      <c r="C14" s="56" t="s">
        <v>391</v>
      </c>
      <c r="D14" s="56" t="s">
        <v>392</v>
      </c>
      <c r="E14" s="56" t="s">
        <v>292</v>
      </c>
      <c r="F14" s="56" t="s">
        <v>373</v>
      </c>
      <c r="G14" s="56" t="s">
        <v>192</v>
      </c>
      <c r="H14" s="56" t="s">
        <v>389</v>
      </c>
      <c r="I14" s="56" t="s">
        <v>373</v>
      </c>
      <c r="J14" s="89">
        <v>1.0</v>
      </c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6" t="s">
        <v>188</v>
      </c>
      <c r="B15" s="56" t="s">
        <v>168</v>
      </c>
      <c r="C15" s="56" t="s">
        <v>393</v>
      </c>
      <c r="D15" s="56" t="s">
        <v>394</v>
      </c>
      <c r="E15" s="56" t="s">
        <v>170</v>
      </c>
      <c r="F15" s="56" t="s">
        <v>191</v>
      </c>
      <c r="G15" s="56" t="s">
        <v>192</v>
      </c>
      <c r="H15" s="56" t="s">
        <v>395</v>
      </c>
      <c r="I15" s="56" t="s">
        <v>191</v>
      </c>
      <c r="J15" s="89">
        <v>1.0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56" t="s">
        <v>306</v>
      </c>
      <c r="B16" s="56" t="s">
        <v>168</v>
      </c>
      <c r="C16" s="56" t="s">
        <v>393</v>
      </c>
      <c r="D16" s="56" t="s">
        <v>396</v>
      </c>
      <c r="E16" s="56" t="s">
        <v>292</v>
      </c>
      <c r="F16" s="56" t="s">
        <v>191</v>
      </c>
      <c r="G16" s="56" t="s">
        <v>192</v>
      </c>
      <c r="H16" s="56" t="s">
        <v>395</v>
      </c>
      <c r="I16" s="56" t="s">
        <v>191</v>
      </c>
      <c r="J16" s="89">
        <v>1.0</v>
      </c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56" t="s">
        <v>188</v>
      </c>
      <c r="B17" s="56" t="s">
        <v>168</v>
      </c>
      <c r="C17" s="56" t="s">
        <v>397</v>
      </c>
      <c r="D17" s="56" t="s">
        <v>398</v>
      </c>
      <c r="E17" s="56" t="s">
        <v>170</v>
      </c>
      <c r="F17" s="56" t="s">
        <v>191</v>
      </c>
      <c r="G17" s="56" t="s">
        <v>192</v>
      </c>
      <c r="H17" s="56" t="s">
        <v>193</v>
      </c>
      <c r="I17" s="56" t="s">
        <v>191</v>
      </c>
      <c r="J17" s="89">
        <v>1.0</v>
      </c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6" t="s">
        <v>306</v>
      </c>
      <c r="B18" s="56" t="s">
        <v>168</v>
      </c>
      <c r="C18" s="56" t="s">
        <v>397</v>
      </c>
      <c r="D18" s="56" t="s">
        <v>399</v>
      </c>
      <c r="E18" s="56" t="s">
        <v>292</v>
      </c>
      <c r="F18" s="56" t="s">
        <v>191</v>
      </c>
      <c r="G18" s="56" t="s">
        <v>192</v>
      </c>
      <c r="H18" s="56" t="s">
        <v>193</v>
      </c>
      <c r="I18" s="56" t="s">
        <v>191</v>
      </c>
      <c r="J18" s="89">
        <v>1.0</v>
      </c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306"/>
      <c r="B19" s="306" t="s">
        <v>168</v>
      </c>
      <c r="C19" s="306" t="s">
        <v>400</v>
      </c>
      <c r="D19" s="306" t="s">
        <v>400</v>
      </c>
      <c r="E19" s="306" t="s">
        <v>170</v>
      </c>
      <c r="F19" s="306" t="s">
        <v>401</v>
      </c>
      <c r="G19" s="307" t="e">
        <v>#N/A</v>
      </c>
      <c r="H19" s="307" t="e">
        <v>#N/A</v>
      </c>
      <c r="I19" s="306" t="s">
        <v>401</v>
      </c>
      <c r="J19" s="89">
        <v>1.0</v>
      </c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6" t="s">
        <v>188</v>
      </c>
      <c r="B20" s="57" t="s">
        <v>168</v>
      </c>
      <c r="C20" s="56" t="s">
        <v>402</v>
      </c>
      <c r="D20" s="56" t="s">
        <v>403</v>
      </c>
      <c r="E20" s="56" t="s">
        <v>170</v>
      </c>
      <c r="F20" s="56" t="s">
        <v>404</v>
      </c>
      <c r="G20" s="56" t="s">
        <v>192</v>
      </c>
      <c r="H20" s="56" t="s">
        <v>395</v>
      </c>
      <c r="I20" s="56" t="s">
        <v>191</v>
      </c>
      <c r="J20" s="89">
        <v>1.0</v>
      </c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6" t="s">
        <v>306</v>
      </c>
      <c r="B21" s="56" t="s">
        <v>168</v>
      </c>
      <c r="C21" s="56" t="s">
        <v>402</v>
      </c>
      <c r="D21" s="56" t="s">
        <v>405</v>
      </c>
      <c r="E21" s="56" t="s">
        <v>292</v>
      </c>
      <c r="F21" s="56" t="s">
        <v>404</v>
      </c>
      <c r="G21" s="56" t="s">
        <v>192</v>
      </c>
      <c r="H21" s="56" t="s">
        <v>395</v>
      </c>
      <c r="I21" s="56" t="s">
        <v>191</v>
      </c>
      <c r="J21" s="89">
        <v>1.0</v>
      </c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6" t="s">
        <v>406</v>
      </c>
      <c r="B22" s="56" t="s">
        <v>168</v>
      </c>
      <c r="C22" s="56" t="s">
        <v>407</v>
      </c>
      <c r="D22" s="56" t="s">
        <v>408</v>
      </c>
      <c r="E22" s="56" t="s">
        <v>170</v>
      </c>
      <c r="F22" s="56" t="s">
        <v>191</v>
      </c>
      <c r="G22" s="56" t="s">
        <v>395</v>
      </c>
      <c r="H22" s="56" t="s">
        <v>409</v>
      </c>
      <c r="I22" s="56" t="s">
        <v>191</v>
      </c>
      <c r="J22" s="89">
        <v>1.0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6" t="s">
        <v>188</v>
      </c>
      <c r="B23" s="56" t="s">
        <v>168</v>
      </c>
      <c r="C23" s="56" t="s">
        <v>410</v>
      </c>
      <c r="D23" s="56" t="s">
        <v>411</v>
      </c>
      <c r="E23" s="56" t="s">
        <v>170</v>
      </c>
      <c r="F23" s="56" t="s">
        <v>377</v>
      </c>
      <c r="G23" s="56" t="s">
        <v>192</v>
      </c>
      <c r="H23" s="56" t="s">
        <v>193</v>
      </c>
      <c r="I23" s="56" t="s">
        <v>412</v>
      </c>
      <c r="J23" s="89">
        <v>1.0</v>
      </c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6" t="s">
        <v>306</v>
      </c>
      <c r="B24" s="56" t="s">
        <v>168</v>
      </c>
      <c r="C24" s="56" t="s">
        <v>410</v>
      </c>
      <c r="D24" s="56" t="s">
        <v>413</v>
      </c>
      <c r="E24" s="56" t="s">
        <v>292</v>
      </c>
      <c r="F24" s="56" t="s">
        <v>377</v>
      </c>
      <c r="G24" s="56" t="s">
        <v>192</v>
      </c>
      <c r="H24" s="56" t="s">
        <v>193</v>
      </c>
      <c r="I24" s="56" t="s">
        <v>412</v>
      </c>
      <c r="J24" s="89">
        <v>1.0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6" t="s">
        <v>188</v>
      </c>
      <c r="B25" s="56" t="s">
        <v>168</v>
      </c>
      <c r="C25" s="56" t="s">
        <v>414</v>
      </c>
      <c r="D25" s="56" t="s">
        <v>415</v>
      </c>
      <c r="E25" s="56" t="s">
        <v>170</v>
      </c>
      <c r="F25" s="56" t="s">
        <v>388</v>
      </c>
      <c r="G25" s="56" t="s">
        <v>192</v>
      </c>
      <c r="H25" s="56" t="s">
        <v>193</v>
      </c>
      <c r="I25" s="56" t="s">
        <v>388</v>
      </c>
      <c r="J25" s="89">
        <v>1.0</v>
      </c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6" t="s">
        <v>306</v>
      </c>
      <c r="B26" s="57" t="s">
        <v>168</v>
      </c>
      <c r="C26" s="56" t="s">
        <v>414</v>
      </c>
      <c r="D26" s="56" t="s">
        <v>416</v>
      </c>
      <c r="E26" s="56" t="s">
        <v>292</v>
      </c>
      <c r="F26" s="56" t="s">
        <v>388</v>
      </c>
      <c r="G26" s="56" t="s">
        <v>192</v>
      </c>
      <c r="H26" s="56" t="s">
        <v>193</v>
      </c>
      <c r="I26" s="56" t="s">
        <v>388</v>
      </c>
      <c r="J26" s="89">
        <v>1.0</v>
      </c>
      <c r="K26" s="56"/>
      <c r="L26" s="56"/>
      <c r="M26" s="56"/>
      <c r="N26" s="56"/>
      <c r="O26" s="56"/>
      <c r="P26" s="56"/>
      <c r="Q26" s="56"/>
      <c r="R26" s="57"/>
      <c r="S26" s="56"/>
      <c r="T26" s="56"/>
      <c r="U26" s="56"/>
      <c r="V26" s="56"/>
      <c r="W26" s="56"/>
      <c r="X26" s="56"/>
      <c r="Y26" s="56"/>
      <c r="Z26" s="56"/>
    </row>
    <row r="27">
      <c r="A27" s="56" t="s">
        <v>188</v>
      </c>
      <c r="B27" s="56" t="s">
        <v>168</v>
      </c>
      <c r="C27" s="56" t="s">
        <v>417</v>
      </c>
      <c r="D27" s="56" t="s">
        <v>418</v>
      </c>
      <c r="E27" s="56" t="s">
        <v>170</v>
      </c>
      <c r="F27" s="56" t="s">
        <v>191</v>
      </c>
      <c r="G27" s="56" t="s">
        <v>192</v>
      </c>
      <c r="H27" s="56" t="s">
        <v>193</v>
      </c>
      <c r="I27" s="56" t="s">
        <v>191</v>
      </c>
      <c r="J27" s="89">
        <v>1.0</v>
      </c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6" t="s">
        <v>306</v>
      </c>
      <c r="B28" s="56" t="s">
        <v>168</v>
      </c>
      <c r="C28" s="56" t="s">
        <v>417</v>
      </c>
      <c r="D28" s="56" t="s">
        <v>419</v>
      </c>
      <c r="E28" s="56" t="s">
        <v>292</v>
      </c>
      <c r="F28" s="56" t="s">
        <v>191</v>
      </c>
      <c r="G28" s="56" t="s">
        <v>192</v>
      </c>
      <c r="H28" s="56" t="s">
        <v>193</v>
      </c>
      <c r="I28" s="56" t="s">
        <v>191</v>
      </c>
      <c r="J28" s="89">
        <v>1.0</v>
      </c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6" t="s">
        <v>188</v>
      </c>
      <c r="B29" s="56" t="s">
        <v>168</v>
      </c>
      <c r="C29" s="56" t="s">
        <v>420</v>
      </c>
      <c r="D29" s="56" t="s">
        <v>421</v>
      </c>
      <c r="E29" s="56" t="s">
        <v>170</v>
      </c>
      <c r="F29" s="56" t="s">
        <v>373</v>
      </c>
      <c r="G29" s="56" t="s">
        <v>192</v>
      </c>
      <c r="H29" s="56" t="s">
        <v>193</v>
      </c>
      <c r="I29" s="56" t="s">
        <v>373</v>
      </c>
      <c r="J29" s="89">
        <v>1.0</v>
      </c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6" t="s">
        <v>306</v>
      </c>
      <c r="B30" s="56" t="s">
        <v>168</v>
      </c>
      <c r="C30" s="56" t="s">
        <v>420</v>
      </c>
      <c r="D30" s="56" t="s">
        <v>422</v>
      </c>
      <c r="E30" s="56" t="s">
        <v>292</v>
      </c>
      <c r="F30" s="56" t="s">
        <v>373</v>
      </c>
      <c r="G30" s="56" t="s">
        <v>192</v>
      </c>
      <c r="H30" s="56" t="s">
        <v>193</v>
      </c>
      <c r="I30" s="56" t="s">
        <v>373</v>
      </c>
      <c r="J30" s="89">
        <v>1.0</v>
      </c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6" t="s">
        <v>188</v>
      </c>
      <c r="B31" s="56" t="s">
        <v>168</v>
      </c>
      <c r="C31" s="56" t="s">
        <v>423</v>
      </c>
      <c r="D31" s="56" t="s">
        <v>424</v>
      </c>
      <c r="E31" s="56" t="s">
        <v>170</v>
      </c>
      <c r="F31" s="56" t="s">
        <v>425</v>
      </c>
      <c r="G31" s="56" t="s">
        <v>192</v>
      </c>
      <c r="H31" s="56" t="s">
        <v>193</v>
      </c>
      <c r="I31" s="56" t="s">
        <v>388</v>
      </c>
      <c r="J31" s="89">
        <v>1.0</v>
      </c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6" t="s">
        <v>306</v>
      </c>
      <c r="B32" s="56" t="s">
        <v>168</v>
      </c>
      <c r="C32" s="56" t="s">
        <v>423</v>
      </c>
      <c r="D32" s="56" t="s">
        <v>426</v>
      </c>
      <c r="E32" s="56" t="s">
        <v>292</v>
      </c>
      <c r="F32" s="56" t="s">
        <v>425</v>
      </c>
      <c r="G32" s="56" t="s">
        <v>192</v>
      </c>
      <c r="H32" s="56" t="s">
        <v>193</v>
      </c>
      <c r="I32" s="56" t="s">
        <v>388</v>
      </c>
      <c r="J32" s="89">
        <v>1.0</v>
      </c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6" t="s">
        <v>188</v>
      </c>
      <c r="B33" s="56" t="s">
        <v>168</v>
      </c>
      <c r="C33" s="56" t="s">
        <v>427</v>
      </c>
      <c r="D33" s="56" t="s">
        <v>428</v>
      </c>
      <c r="E33" s="56" t="s">
        <v>170</v>
      </c>
      <c r="F33" s="56" t="s">
        <v>425</v>
      </c>
      <c r="G33" s="56" t="s">
        <v>192</v>
      </c>
      <c r="H33" s="56" t="s">
        <v>395</v>
      </c>
      <c r="I33" s="56" t="s">
        <v>388</v>
      </c>
      <c r="J33" s="89">
        <v>1.0</v>
      </c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6" t="s">
        <v>306</v>
      </c>
      <c r="B34" s="56" t="s">
        <v>168</v>
      </c>
      <c r="C34" s="56" t="s">
        <v>427</v>
      </c>
      <c r="D34" s="56" t="s">
        <v>429</v>
      </c>
      <c r="E34" s="56" t="s">
        <v>292</v>
      </c>
      <c r="F34" s="56" t="s">
        <v>425</v>
      </c>
      <c r="G34" s="56" t="s">
        <v>192</v>
      </c>
      <c r="H34" s="56" t="s">
        <v>395</v>
      </c>
      <c r="I34" s="56" t="s">
        <v>388</v>
      </c>
      <c r="J34" s="89">
        <v>1.0</v>
      </c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6" t="s">
        <v>188</v>
      </c>
      <c r="B35" s="56" t="s">
        <v>168</v>
      </c>
      <c r="C35" s="56" t="s">
        <v>430</v>
      </c>
      <c r="D35" s="56" t="s">
        <v>431</v>
      </c>
      <c r="E35" s="56" t="s">
        <v>170</v>
      </c>
      <c r="F35" s="56" t="s">
        <v>388</v>
      </c>
      <c r="G35" s="56" t="s">
        <v>192</v>
      </c>
      <c r="H35" s="56" t="s">
        <v>395</v>
      </c>
      <c r="I35" s="56" t="s">
        <v>388</v>
      </c>
      <c r="J35" s="89">
        <v>1.0</v>
      </c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6" t="s">
        <v>306</v>
      </c>
      <c r="B36" s="56" t="s">
        <v>168</v>
      </c>
      <c r="C36" s="56" t="s">
        <v>432</v>
      </c>
      <c r="D36" s="56" t="s">
        <v>433</v>
      </c>
      <c r="E36" s="56" t="s">
        <v>292</v>
      </c>
      <c r="F36" s="56" t="s">
        <v>373</v>
      </c>
      <c r="G36" s="56" t="s">
        <v>192</v>
      </c>
      <c r="H36" s="56" t="s">
        <v>193</v>
      </c>
      <c r="I36" s="56" t="s">
        <v>373</v>
      </c>
      <c r="J36" s="89">
        <v>1.0</v>
      </c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6" t="s">
        <v>434</v>
      </c>
      <c r="B37" s="56" t="s">
        <v>168</v>
      </c>
      <c r="C37" s="56" t="s">
        <v>435</v>
      </c>
      <c r="D37" s="56" t="s">
        <v>436</v>
      </c>
      <c r="E37" s="56" t="s">
        <v>170</v>
      </c>
      <c r="F37" s="56" t="s">
        <v>373</v>
      </c>
      <c r="G37" s="56" t="s">
        <v>437</v>
      </c>
      <c r="H37" s="56" t="s">
        <v>438</v>
      </c>
      <c r="I37" s="56" t="s">
        <v>373</v>
      </c>
      <c r="J37" s="89">
        <v>1.0</v>
      </c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6" t="s">
        <v>439</v>
      </c>
      <c r="B38" s="56" t="s">
        <v>168</v>
      </c>
      <c r="C38" s="56" t="s">
        <v>435</v>
      </c>
      <c r="D38" s="56" t="s">
        <v>440</v>
      </c>
      <c r="E38" s="56" t="s">
        <v>292</v>
      </c>
      <c r="F38" s="56" t="s">
        <v>373</v>
      </c>
      <c r="G38" s="56" t="s">
        <v>395</v>
      </c>
      <c r="H38" s="56" t="s">
        <v>441</v>
      </c>
      <c r="I38" s="56" t="s">
        <v>373</v>
      </c>
      <c r="J38" s="89">
        <v>1.0</v>
      </c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6" t="s">
        <v>442</v>
      </c>
      <c r="B39" s="56" t="s">
        <v>168</v>
      </c>
      <c r="C39" s="56" t="s">
        <v>443</v>
      </c>
      <c r="D39" s="56" t="s">
        <v>444</v>
      </c>
      <c r="E39" s="56" t="s">
        <v>170</v>
      </c>
      <c r="F39" s="56" t="s">
        <v>388</v>
      </c>
      <c r="G39" s="56" t="s">
        <v>437</v>
      </c>
      <c r="H39" s="56" t="s">
        <v>438</v>
      </c>
      <c r="I39" s="56" t="s">
        <v>388</v>
      </c>
      <c r="J39" s="89">
        <v>1.0</v>
      </c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6" t="s">
        <v>445</v>
      </c>
      <c r="B40" s="56" t="s">
        <v>168</v>
      </c>
      <c r="C40" s="56" t="s">
        <v>443</v>
      </c>
      <c r="D40" s="56" t="s">
        <v>446</v>
      </c>
      <c r="E40" s="56" t="s">
        <v>292</v>
      </c>
      <c r="F40" s="56" t="s">
        <v>388</v>
      </c>
      <c r="G40" s="56" t="s">
        <v>437</v>
      </c>
      <c r="H40" s="56" t="s">
        <v>438</v>
      </c>
      <c r="I40" s="56" t="s">
        <v>388</v>
      </c>
      <c r="J40" s="89">
        <v>1.0</v>
      </c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6" t="s">
        <v>442</v>
      </c>
      <c r="B41" s="56" t="s">
        <v>168</v>
      </c>
      <c r="C41" s="56" t="s">
        <v>447</v>
      </c>
      <c r="D41" s="56" t="s">
        <v>448</v>
      </c>
      <c r="E41" s="56" t="s">
        <v>170</v>
      </c>
      <c r="F41" s="56" t="s">
        <v>373</v>
      </c>
      <c r="G41" s="56" t="s">
        <v>437</v>
      </c>
      <c r="H41" s="56" t="s">
        <v>438</v>
      </c>
      <c r="I41" s="56" t="s">
        <v>373</v>
      </c>
      <c r="J41" s="89">
        <v>1.0</v>
      </c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6" t="s">
        <v>445</v>
      </c>
      <c r="B42" s="56" t="s">
        <v>168</v>
      </c>
      <c r="C42" s="56" t="s">
        <v>447</v>
      </c>
      <c r="D42" s="56" t="s">
        <v>449</v>
      </c>
      <c r="E42" s="56" t="s">
        <v>292</v>
      </c>
      <c r="F42" s="56" t="s">
        <v>373</v>
      </c>
      <c r="G42" s="56" t="s">
        <v>437</v>
      </c>
      <c r="H42" s="56" t="s">
        <v>438</v>
      </c>
      <c r="I42" s="56" t="s">
        <v>373</v>
      </c>
      <c r="J42" s="89">
        <v>1.0</v>
      </c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6" t="s">
        <v>450</v>
      </c>
      <c r="B43" s="56" t="s">
        <v>168</v>
      </c>
      <c r="C43" s="56" t="s">
        <v>451</v>
      </c>
      <c r="D43" s="56" t="s">
        <v>452</v>
      </c>
      <c r="E43" s="56" t="s">
        <v>170</v>
      </c>
      <c r="F43" s="56" t="s">
        <v>191</v>
      </c>
      <c r="G43" s="56" t="s">
        <v>192</v>
      </c>
      <c r="H43" s="56" t="s">
        <v>193</v>
      </c>
      <c r="I43" s="56" t="s">
        <v>191</v>
      </c>
      <c r="J43" s="89">
        <v>1.0</v>
      </c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6" t="s">
        <v>450</v>
      </c>
      <c r="B44" s="56" t="s">
        <v>168</v>
      </c>
      <c r="C44" s="56" t="s">
        <v>453</v>
      </c>
      <c r="D44" s="56" t="s">
        <v>454</v>
      </c>
      <c r="E44" s="56" t="s">
        <v>170</v>
      </c>
      <c r="F44" s="56" t="s">
        <v>455</v>
      </c>
      <c r="G44" s="56" t="s">
        <v>192</v>
      </c>
      <c r="H44" s="56" t="s">
        <v>193</v>
      </c>
      <c r="I44" s="56" t="s">
        <v>455</v>
      </c>
      <c r="J44" s="89">
        <v>1.0</v>
      </c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6" t="s">
        <v>450</v>
      </c>
      <c r="B45" s="56" t="s">
        <v>168</v>
      </c>
      <c r="C45" s="56" t="s">
        <v>456</v>
      </c>
      <c r="D45" s="56" t="s">
        <v>457</v>
      </c>
      <c r="E45" s="56" t="s">
        <v>170</v>
      </c>
      <c r="F45" s="56" t="s">
        <v>412</v>
      </c>
      <c r="G45" s="56" t="s">
        <v>192</v>
      </c>
      <c r="H45" s="56" t="s">
        <v>193</v>
      </c>
      <c r="I45" s="56" t="s">
        <v>412</v>
      </c>
      <c r="J45" s="89">
        <v>1.0</v>
      </c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6" t="s">
        <v>450</v>
      </c>
      <c r="B46" s="56" t="s">
        <v>168</v>
      </c>
      <c r="C46" s="56" t="s">
        <v>458</v>
      </c>
      <c r="D46" s="56" t="s">
        <v>459</v>
      </c>
      <c r="E46" s="56" t="s">
        <v>170</v>
      </c>
      <c r="F46" s="56" t="s">
        <v>460</v>
      </c>
      <c r="G46" s="56" t="s">
        <v>192</v>
      </c>
      <c r="H46" s="56" t="s">
        <v>193</v>
      </c>
      <c r="I46" s="56" t="s">
        <v>191</v>
      </c>
      <c r="J46" s="89">
        <v>1.0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6" t="s">
        <v>461</v>
      </c>
      <c r="B47" s="56" t="s">
        <v>168</v>
      </c>
      <c r="C47" s="56" t="s">
        <v>458</v>
      </c>
      <c r="D47" s="56" t="s">
        <v>462</v>
      </c>
      <c r="E47" s="56" t="s">
        <v>292</v>
      </c>
      <c r="F47" s="56" t="s">
        <v>191</v>
      </c>
      <c r="G47" s="56" t="s">
        <v>192</v>
      </c>
      <c r="H47" s="56" t="s">
        <v>193</v>
      </c>
      <c r="I47" s="56" t="s">
        <v>191</v>
      </c>
      <c r="J47" s="89">
        <v>1.0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6" t="s">
        <v>450</v>
      </c>
      <c r="B48" s="56" t="s">
        <v>168</v>
      </c>
      <c r="C48" s="56" t="s">
        <v>463</v>
      </c>
      <c r="D48" s="56" t="s">
        <v>464</v>
      </c>
      <c r="E48" s="56" t="s">
        <v>170</v>
      </c>
      <c r="F48" s="56" t="s">
        <v>460</v>
      </c>
      <c r="G48" s="56" t="s">
        <v>192</v>
      </c>
      <c r="H48" s="56" t="s">
        <v>193</v>
      </c>
      <c r="I48" s="56" t="s">
        <v>191</v>
      </c>
      <c r="J48" s="89">
        <v>1.0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6" t="s">
        <v>461</v>
      </c>
      <c r="B49" s="56" t="s">
        <v>168</v>
      </c>
      <c r="C49" s="56" t="s">
        <v>463</v>
      </c>
      <c r="D49" s="56" t="s">
        <v>465</v>
      </c>
      <c r="E49" s="56" t="s">
        <v>292</v>
      </c>
      <c r="F49" s="56" t="s">
        <v>460</v>
      </c>
      <c r="G49" s="56" t="s">
        <v>192</v>
      </c>
      <c r="H49" s="56" t="s">
        <v>193</v>
      </c>
      <c r="I49" s="56" t="s">
        <v>191</v>
      </c>
      <c r="J49" s="89">
        <v>1.0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6" t="s">
        <v>450</v>
      </c>
      <c r="B50" s="56" t="s">
        <v>168</v>
      </c>
      <c r="C50" s="56" t="s">
        <v>466</v>
      </c>
      <c r="D50" s="56" t="s">
        <v>467</v>
      </c>
      <c r="E50" s="56" t="s">
        <v>170</v>
      </c>
      <c r="F50" s="56" t="s">
        <v>388</v>
      </c>
      <c r="G50" s="56" t="s">
        <v>192</v>
      </c>
      <c r="H50" s="56" t="s">
        <v>193</v>
      </c>
      <c r="I50" s="56" t="s">
        <v>388</v>
      </c>
      <c r="J50" s="89">
        <v>1.0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6" t="s">
        <v>461</v>
      </c>
      <c r="B51" s="56" t="s">
        <v>168</v>
      </c>
      <c r="C51" s="56" t="s">
        <v>468</v>
      </c>
      <c r="D51" s="56" t="s">
        <v>469</v>
      </c>
      <c r="E51" s="56" t="s">
        <v>292</v>
      </c>
      <c r="F51" s="56" t="s">
        <v>373</v>
      </c>
      <c r="G51" s="56" t="s">
        <v>192</v>
      </c>
      <c r="H51" s="56" t="s">
        <v>193</v>
      </c>
      <c r="I51" s="56" t="s">
        <v>373</v>
      </c>
      <c r="J51" s="89">
        <v>1.0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6" t="s">
        <v>450</v>
      </c>
      <c r="B52" s="56" t="s">
        <v>168</v>
      </c>
      <c r="C52" s="56" t="s">
        <v>470</v>
      </c>
      <c r="D52" s="56" t="s">
        <v>471</v>
      </c>
      <c r="E52" s="56" t="s">
        <v>170</v>
      </c>
      <c r="F52" s="56" t="s">
        <v>472</v>
      </c>
      <c r="G52" s="56" t="s">
        <v>192</v>
      </c>
      <c r="H52" s="56" t="s">
        <v>193</v>
      </c>
      <c r="I52" s="56" t="s">
        <v>412</v>
      </c>
      <c r="J52" s="89">
        <v>1.0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6" t="s">
        <v>461</v>
      </c>
      <c r="B53" s="56" t="s">
        <v>168</v>
      </c>
      <c r="C53" s="56" t="s">
        <v>470</v>
      </c>
      <c r="D53" s="56" t="s">
        <v>473</v>
      </c>
      <c r="E53" s="56" t="s">
        <v>292</v>
      </c>
      <c r="F53" s="56" t="s">
        <v>472</v>
      </c>
      <c r="G53" s="56" t="s">
        <v>192</v>
      </c>
      <c r="H53" s="56" t="s">
        <v>193</v>
      </c>
      <c r="I53" s="56" t="s">
        <v>412</v>
      </c>
      <c r="J53" s="89">
        <v>1.0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6" t="s">
        <v>450</v>
      </c>
      <c r="B54" s="56" t="s">
        <v>168</v>
      </c>
      <c r="C54" s="56" t="s">
        <v>474</v>
      </c>
      <c r="D54" s="56" t="s">
        <v>475</v>
      </c>
      <c r="E54" s="56" t="s">
        <v>170</v>
      </c>
      <c r="F54" s="56" t="s">
        <v>388</v>
      </c>
      <c r="G54" s="56" t="s">
        <v>192</v>
      </c>
      <c r="H54" s="56" t="s">
        <v>193</v>
      </c>
      <c r="I54" s="56" t="s">
        <v>388</v>
      </c>
      <c r="J54" s="89">
        <v>1.0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6" t="s">
        <v>450</v>
      </c>
      <c r="B55" s="56" t="s">
        <v>168</v>
      </c>
      <c r="C55" s="56" t="s">
        <v>476</v>
      </c>
      <c r="D55" s="56" t="s">
        <v>477</v>
      </c>
      <c r="E55" s="56" t="s">
        <v>170</v>
      </c>
      <c r="F55" s="56" t="s">
        <v>388</v>
      </c>
      <c r="G55" s="56" t="s">
        <v>192</v>
      </c>
      <c r="H55" s="56" t="s">
        <v>193</v>
      </c>
      <c r="I55" s="56" t="s">
        <v>388</v>
      </c>
      <c r="J55" s="89">
        <v>1.0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6" t="s">
        <v>461</v>
      </c>
      <c r="B56" s="56" t="s">
        <v>168</v>
      </c>
      <c r="C56" s="56" t="s">
        <v>478</v>
      </c>
      <c r="D56" s="56" t="s">
        <v>479</v>
      </c>
      <c r="E56" s="56" t="s">
        <v>292</v>
      </c>
      <c r="F56" s="56" t="s">
        <v>455</v>
      </c>
      <c r="G56" s="56" t="s">
        <v>192</v>
      </c>
      <c r="H56" s="56" t="s">
        <v>193</v>
      </c>
      <c r="I56" s="56" t="s">
        <v>455</v>
      </c>
      <c r="J56" s="89">
        <v>1.0</v>
      </c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6" t="s">
        <v>480</v>
      </c>
      <c r="B57" s="56" t="s">
        <v>168</v>
      </c>
      <c r="C57" s="56" t="s">
        <v>481</v>
      </c>
      <c r="D57" s="56" t="s">
        <v>482</v>
      </c>
      <c r="E57" s="56" t="s">
        <v>170</v>
      </c>
      <c r="F57" s="56" t="s">
        <v>191</v>
      </c>
      <c r="G57" s="56" t="s">
        <v>483</v>
      </c>
      <c r="H57" s="56" t="s">
        <v>484</v>
      </c>
      <c r="I57" s="56" t="s">
        <v>191</v>
      </c>
      <c r="J57" s="89">
        <v>1.0</v>
      </c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6" t="s">
        <v>485</v>
      </c>
      <c r="B58" s="56" t="s">
        <v>168</v>
      </c>
      <c r="C58" s="56" t="s">
        <v>481</v>
      </c>
      <c r="D58" s="56" t="s">
        <v>486</v>
      </c>
      <c r="E58" s="56" t="s">
        <v>292</v>
      </c>
      <c r="F58" s="56" t="s">
        <v>191</v>
      </c>
      <c r="G58" s="56" t="s">
        <v>483</v>
      </c>
      <c r="H58" s="56" t="s">
        <v>484</v>
      </c>
      <c r="I58" s="56" t="s">
        <v>191</v>
      </c>
      <c r="J58" s="89">
        <v>1.0</v>
      </c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6" t="s">
        <v>487</v>
      </c>
      <c r="B59" s="56" t="s">
        <v>168</v>
      </c>
      <c r="C59" s="56" t="s">
        <v>488</v>
      </c>
      <c r="D59" s="56" t="s">
        <v>489</v>
      </c>
      <c r="E59" s="56" t="s">
        <v>170</v>
      </c>
      <c r="F59" s="56" t="s">
        <v>490</v>
      </c>
      <c r="G59" s="56" t="s">
        <v>437</v>
      </c>
      <c r="H59" s="56" t="s">
        <v>491</v>
      </c>
      <c r="I59" s="56" t="s">
        <v>455</v>
      </c>
      <c r="J59" s="89">
        <v>1.0</v>
      </c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6" t="s">
        <v>487</v>
      </c>
      <c r="B60" s="56" t="s">
        <v>168</v>
      </c>
      <c r="C60" s="56" t="s">
        <v>492</v>
      </c>
      <c r="D60" s="56" t="s">
        <v>493</v>
      </c>
      <c r="E60" s="56" t="s">
        <v>170</v>
      </c>
      <c r="F60" s="56" t="s">
        <v>460</v>
      </c>
      <c r="G60" s="56" t="s">
        <v>437</v>
      </c>
      <c r="H60" s="56" t="s">
        <v>491</v>
      </c>
      <c r="I60" s="56" t="s">
        <v>373</v>
      </c>
      <c r="J60" s="89">
        <v>1.0</v>
      </c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6" t="s">
        <v>480</v>
      </c>
      <c r="B61" s="56" t="s">
        <v>168</v>
      </c>
      <c r="C61" s="56" t="s">
        <v>494</v>
      </c>
      <c r="D61" s="56" t="s">
        <v>495</v>
      </c>
      <c r="E61" s="56" t="s">
        <v>170</v>
      </c>
      <c r="F61" s="56" t="s">
        <v>455</v>
      </c>
      <c r="G61" s="56" t="s">
        <v>483</v>
      </c>
      <c r="H61" s="56" t="s">
        <v>484</v>
      </c>
      <c r="I61" s="56" t="s">
        <v>455</v>
      </c>
      <c r="J61" s="89">
        <v>1.0</v>
      </c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6" t="s">
        <v>496</v>
      </c>
      <c r="B62" s="56" t="s">
        <v>168</v>
      </c>
      <c r="C62" s="56" t="s">
        <v>497</v>
      </c>
      <c r="D62" s="56" t="s">
        <v>498</v>
      </c>
      <c r="E62" s="56" t="s">
        <v>170</v>
      </c>
      <c r="F62" s="56" t="s">
        <v>191</v>
      </c>
      <c r="G62" s="56" t="s">
        <v>437</v>
      </c>
      <c r="H62" s="56" t="s">
        <v>438</v>
      </c>
      <c r="I62" s="56" t="s">
        <v>191</v>
      </c>
      <c r="J62" s="89">
        <v>1.0</v>
      </c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6" t="s">
        <v>406</v>
      </c>
      <c r="B63" s="56" t="s">
        <v>168</v>
      </c>
      <c r="C63" s="56" t="s">
        <v>499</v>
      </c>
      <c r="D63" s="56" t="s">
        <v>500</v>
      </c>
      <c r="E63" s="56" t="s">
        <v>170</v>
      </c>
      <c r="F63" s="56" t="s">
        <v>373</v>
      </c>
      <c r="G63" s="56" t="s">
        <v>395</v>
      </c>
      <c r="H63" s="56" t="s">
        <v>409</v>
      </c>
      <c r="I63" s="56" t="s">
        <v>373</v>
      </c>
      <c r="J63" s="89">
        <v>1.0</v>
      </c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6" t="s">
        <v>406</v>
      </c>
      <c r="B64" s="56" t="s">
        <v>168</v>
      </c>
      <c r="C64" s="56" t="s">
        <v>501</v>
      </c>
      <c r="D64" s="56" t="s">
        <v>502</v>
      </c>
      <c r="E64" s="56" t="s">
        <v>170</v>
      </c>
      <c r="F64" s="56" t="s">
        <v>191</v>
      </c>
      <c r="G64" s="56" t="s">
        <v>395</v>
      </c>
      <c r="H64" s="56" t="s">
        <v>409</v>
      </c>
      <c r="I64" s="56" t="s">
        <v>191</v>
      </c>
      <c r="J64" s="89">
        <v>1.0</v>
      </c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6" t="s">
        <v>406</v>
      </c>
      <c r="B65" s="56" t="s">
        <v>168</v>
      </c>
      <c r="C65" s="56" t="s">
        <v>503</v>
      </c>
      <c r="D65" s="56" t="s">
        <v>504</v>
      </c>
      <c r="E65" s="56" t="s">
        <v>170</v>
      </c>
      <c r="F65" s="56" t="s">
        <v>373</v>
      </c>
      <c r="G65" s="56" t="s">
        <v>395</v>
      </c>
      <c r="H65" s="56" t="s">
        <v>409</v>
      </c>
      <c r="I65" s="56" t="s">
        <v>373</v>
      </c>
      <c r="J65" s="89">
        <v>1.0</v>
      </c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6" t="s">
        <v>166</v>
      </c>
      <c r="B66" s="56" t="s">
        <v>168</v>
      </c>
      <c r="C66" s="56" t="s">
        <v>169</v>
      </c>
      <c r="D66" s="56" t="s">
        <v>505</v>
      </c>
      <c r="E66" s="56" t="s">
        <v>170</v>
      </c>
      <c r="F66" s="56" t="s">
        <v>460</v>
      </c>
      <c r="G66" s="56" t="s">
        <v>395</v>
      </c>
      <c r="H66" s="56" t="s">
        <v>506</v>
      </c>
      <c r="I66" s="56" t="s">
        <v>191</v>
      </c>
      <c r="J66" s="89">
        <v>1.0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6" t="s">
        <v>291</v>
      </c>
      <c r="B67" s="56" t="s">
        <v>168</v>
      </c>
      <c r="C67" s="56" t="s">
        <v>169</v>
      </c>
      <c r="D67" s="56" t="s">
        <v>507</v>
      </c>
      <c r="E67" s="56" t="s">
        <v>292</v>
      </c>
      <c r="F67" s="56" t="s">
        <v>460</v>
      </c>
      <c r="G67" s="56" t="s">
        <v>395</v>
      </c>
      <c r="H67" s="56" t="s">
        <v>506</v>
      </c>
      <c r="I67" s="56" t="s">
        <v>191</v>
      </c>
      <c r="J67" s="89">
        <v>1.0</v>
      </c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6" t="s">
        <v>508</v>
      </c>
      <c r="B68" s="56" t="s">
        <v>168</v>
      </c>
      <c r="C68" s="56" t="s">
        <v>509</v>
      </c>
      <c r="D68" s="56" t="s">
        <v>510</v>
      </c>
      <c r="E68" s="56" t="s">
        <v>170</v>
      </c>
      <c r="F68" s="56" t="s">
        <v>455</v>
      </c>
      <c r="G68" s="56" t="s">
        <v>395</v>
      </c>
      <c r="H68" s="56" t="s">
        <v>506</v>
      </c>
      <c r="I68" s="56" t="s">
        <v>455</v>
      </c>
      <c r="J68" s="89">
        <v>1.0</v>
      </c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6" t="s">
        <v>508</v>
      </c>
      <c r="B69" s="56" t="s">
        <v>168</v>
      </c>
      <c r="C69" s="56" t="s">
        <v>511</v>
      </c>
      <c r="D69" s="56" t="s">
        <v>512</v>
      </c>
      <c r="E69" s="56" t="s">
        <v>170</v>
      </c>
      <c r="F69" s="56" t="s">
        <v>388</v>
      </c>
      <c r="G69" s="56" t="s">
        <v>395</v>
      </c>
      <c r="H69" s="56" t="s">
        <v>506</v>
      </c>
      <c r="I69" s="56" t="s">
        <v>388</v>
      </c>
      <c r="J69" s="89">
        <v>1.0</v>
      </c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6" t="s">
        <v>513</v>
      </c>
      <c r="B70" s="56" t="s">
        <v>168</v>
      </c>
      <c r="C70" s="56" t="s">
        <v>514</v>
      </c>
      <c r="D70" s="56" t="s">
        <v>515</v>
      </c>
      <c r="E70" s="56" t="s">
        <v>292</v>
      </c>
      <c r="F70" s="56" t="s">
        <v>191</v>
      </c>
      <c r="G70" s="56" t="s">
        <v>192</v>
      </c>
      <c r="H70" s="56" t="s">
        <v>193</v>
      </c>
      <c r="I70" s="56" t="s">
        <v>191</v>
      </c>
      <c r="J70" s="89">
        <v>1.0</v>
      </c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6" t="s">
        <v>516</v>
      </c>
      <c r="B71" s="56" t="s">
        <v>168</v>
      </c>
      <c r="C71" s="56" t="s">
        <v>517</v>
      </c>
      <c r="D71" s="56" t="s">
        <v>518</v>
      </c>
      <c r="E71" s="56" t="s">
        <v>292</v>
      </c>
      <c r="F71" s="56" t="s">
        <v>455</v>
      </c>
      <c r="G71" s="56" t="s">
        <v>192</v>
      </c>
      <c r="H71" s="56" t="s">
        <v>193</v>
      </c>
      <c r="I71" s="56" t="s">
        <v>455</v>
      </c>
      <c r="J71" s="89">
        <v>1.0</v>
      </c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6" t="s">
        <v>516</v>
      </c>
      <c r="B72" s="56" t="s">
        <v>168</v>
      </c>
      <c r="C72" s="56" t="s">
        <v>519</v>
      </c>
      <c r="D72" s="56" t="s">
        <v>520</v>
      </c>
      <c r="E72" s="56" t="s">
        <v>292</v>
      </c>
      <c r="F72" s="56" t="s">
        <v>191</v>
      </c>
      <c r="G72" s="56" t="s">
        <v>192</v>
      </c>
      <c r="H72" s="56" t="s">
        <v>193</v>
      </c>
      <c r="I72" s="56" t="s">
        <v>191</v>
      </c>
      <c r="J72" s="89">
        <v>1.0</v>
      </c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6" t="s">
        <v>508</v>
      </c>
      <c r="B73" s="56" t="s">
        <v>168</v>
      </c>
      <c r="C73" s="56" t="s">
        <v>521</v>
      </c>
      <c r="D73" s="56" t="s">
        <v>522</v>
      </c>
      <c r="E73" s="56" t="s">
        <v>170</v>
      </c>
      <c r="F73" s="56" t="s">
        <v>191</v>
      </c>
      <c r="G73" s="56" t="s">
        <v>395</v>
      </c>
      <c r="H73" s="56" t="s">
        <v>506</v>
      </c>
      <c r="I73" s="56" t="s">
        <v>191</v>
      </c>
      <c r="J73" s="89">
        <v>1.0</v>
      </c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6" t="s">
        <v>523</v>
      </c>
      <c r="B74" s="56" t="s">
        <v>524</v>
      </c>
      <c r="C74" s="56" t="s">
        <v>525</v>
      </c>
      <c r="D74" s="56" t="s">
        <v>526</v>
      </c>
      <c r="E74" s="56" t="s">
        <v>170</v>
      </c>
      <c r="F74" s="56" t="s">
        <v>404</v>
      </c>
      <c r="G74" s="56" t="s">
        <v>483</v>
      </c>
      <c r="H74" s="56" t="s">
        <v>527</v>
      </c>
      <c r="I74" s="56" t="s">
        <v>191</v>
      </c>
      <c r="J74" s="89">
        <v>1.0</v>
      </c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6" t="s">
        <v>528</v>
      </c>
      <c r="B75" s="56" t="s">
        <v>524</v>
      </c>
      <c r="C75" s="56" t="s">
        <v>525</v>
      </c>
      <c r="D75" s="56" t="s">
        <v>529</v>
      </c>
      <c r="E75" s="56" t="s">
        <v>292</v>
      </c>
      <c r="F75" s="56" t="s">
        <v>460</v>
      </c>
      <c r="G75" s="56" t="s">
        <v>483</v>
      </c>
      <c r="H75" s="56" t="s">
        <v>527</v>
      </c>
      <c r="I75" s="56" t="s">
        <v>191</v>
      </c>
      <c r="J75" s="89">
        <v>1.0</v>
      </c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6" t="s">
        <v>523</v>
      </c>
      <c r="B76" s="56" t="s">
        <v>524</v>
      </c>
      <c r="C76" s="56" t="s">
        <v>530</v>
      </c>
      <c r="D76" s="56" t="s">
        <v>531</v>
      </c>
      <c r="E76" s="56" t="s">
        <v>170</v>
      </c>
      <c r="F76" s="56" t="s">
        <v>388</v>
      </c>
      <c r="G76" s="56" t="s">
        <v>483</v>
      </c>
      <c r="H76" s="56" t="s">
        <v>527</v>
      </c>
      <c r="I76" s="56" t="s">
        <v>388</v>
      </c>
      <c r="J76" s="89">
        <v>1.0</v>
      </c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6" t="s">
        <v>528</v>
      </c>
      <c r="B77" s="56" t="s">
        <v>524</v>
      </c>
      <c r="C77" s="56" t="s">
        <v>530</v>
      </c>
      <c r="D77" s="56" t="s">
        <v>532</v>
      </c>
      <c r="E77" s="56" t="s">
        <v>292</v>
      </c>
      <c r="F77" s="56" t="s">
        <v>388</v>
      </c>
      <c r="G77" s="56" t="s">
        <v>483</v>
      </c>
      <c r="H77" s="56" t="s">
        <v>527</v>
      </c>
      <c r="I77" s="56" t="s">
        <v>388</v>
      </c>
      <c r="J77" s="89">
        <v>1.0</v>
      </c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6" t="s">
        <v>523</v>
      </c>
      <c r="B78" s="56" t="s">
        <v>524</v>
      </c>
      <c r="C78" s="56" t="s">
        <v>533</v>
      </c>
      <c r="D78" s="56" t="s">
        <v>534</v>
      </c>
      <c r="E78" s="56" t="s">
        <v>170</v>
      </c>
      <c r="F78" s="56" t="s">
        <v>388</v>
      </c>
      <c r="G78" s="56" t="s">
        <v>483</v>
      </c>
      <c r="H78" s="56" t="s">
        <v>527</v>
      </c>
      <c r="I78" s="56" t="s">
        <v>388</v>
      </c>
      <c r="J78" s="89">
        <v>1.0</v>
      </c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6" t="s">
        <v>523</v>
      </c>
      <c r="B79" s="56" t="s">
        <v>524</v>
      </c>
      <c r="C79" s="56" t="s">
        <v>535</v>
      </c>
      <c r="D79" s="56" t="s">
        <v>536</v>
      </c>
      <c r="E79" s="56" t="s">
        <v>170</v>
      </c>
      <c r="F79" s="56" t="s">
        <v>425</v>
      </c>
      <c r="G79" s="56" t="s">
        <v>483</v>
      </c>
      <c r="H79" s="56" t="s">
        <v>527</v>
      </c>
      <c r="I79" s="56" t="s">
        <v>373</v>
      </c>
      <c r="J79" s="89">
        <v>1.0</v>
      </c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6" t="s">
        <v>523</v>
      </c>
      <c r="B80" s="56" t="s">
        <v>524</v>
      </c>
      <c r="C80" s="56" t="s">
        <v>537</v>
      </c>
      <c r="D80" s="56" t="s">
        <v>538</v>
      </c>
      <c r="E80" s="56" t="s">
        <v>170</v>
      </c>
      <c r="F80" s="56" t="s">
        <v>373</v>
      </c>
      <c r="G80" s="56" t="s">
        <v>483</v>
      </c>
      <c r="H80" s="56" t="s">
        <v>527</v>
      </c>
      <c r="I80" s="56" t="s">
        <v>373</v>
      </c>
      <c r="J80" s="89">
        <v>1.0</v>
      </c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6" t="s">
        <v>528</v>
      </c>
      <c r="B81" s="56" t="s">
        <v>524</v>
      </c>
      <c r="C81" s="56" t="s">
        <v>537</v>
      </c>
      <c r="D81" s="56" t="s">
        <v>539</v>
      </c>
      <c r="E81" s="56" t="s">
        <v>292</v>
      </c>
      <c r="F81" s="56" t="s">
        <v>373</v>
      </c>
      <c r="G81" s="56" t="s">
        <v>483</v>
      </c>
      <c r="H81" s="56" t="s">
        <v>527</v>
      </c>
      <c r="I81" s="56" t="s">
        <v>373</v>
      </c>
      <c r="J81" s="89">
        <v>1.0</v>
      </c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6" t="s">
        <v>523</v>
      </c>
      <c r="B82" s="56" t="s">
        <v>524</v>
      </c>
      <c r="C82" s="56" t="s">
        <v>540</v>
      </c>
      <c r="D82" s="56" t="s">
        <v>541</v>
      </c>
      <c r="E82" s="56" t="s">
        <v>170</v>
      </c>
      <c r="F82" s="56" t="s">
        <v>388</v>
      </c>
      <c r="G82" s="56" t="s">
        <v>483</v>
      </c>
      <c r="H82" s="56" t="s">
        <v>527</v>
      </c>
      <c r="I82" s="56" t="s">
        <v>388</v>
      </c>
      <c r="J82" s="89">
        <v>1.0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 t="s">
        <v>528</v>
      </c>
      <c r="B83" s="56" t="s">
        <v>524</v>
      </c>
      <c r="C83" s="56" t="s">
        <v>540</v>
      </c>
      <c r="D83" s="56" t="s">
        <v>542</v>
      </c>
      <c r="E83" s="56" t="s">
        <v>292</v>
      </c>
      <c r="F83" s="56" t="s">
        <v>404</v>
      </c>
      <c r="G83" s="56" t="s">
        <v>483</v>
      </c>
      <c r="H83" s="56" t="s">
        <v>527</v>
      </c>
      <c r="I83" s="56" t="s">
        <v>388</v>
      </c>
      <c r="J83" s="89">
        <v>1.0</v>
      </c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 t="s">
        <v>523</v>
      </c>
      <c r="B84" s="56" t="s">
        <v>524</v>
      </c>
      <c r="C84" s="56" t="s">
        <v>543</v>
      </c>
      <c r="D84" s="56" t="s">
        <v>544</v>
      </c>
      <c r="E84" s="56" t="s">
        <v>170</v>
      </c>
      <c r="F84" s="56" t="s">
        <v>545</v>
      </c>
      <c r="G84" s="56" t="s">
        <v>483</v>
      </c>
      <c r="H84" s="56" t="s">
        <v>527</v>
      </c>
      <c r="I84" s="56" t="s">
        <v>401</v>
      </c>
      <c r="J84" s="89">
        <v>1.0</v>
      </c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 t="s">
        <v>528</v>
      </c>
      <c r="B85" s="56" t="s">
        <v>524</v>
      </c>
      <c r="C85" s="56" t="s">
        <v>543</v>
      </c>
      <c r="D85" s="56" t="s">
        <v>546</v>
      </c>
      <c r="E85" s="56" t="s">
        <v>292</v>
      </c>
      <c r="F85" s="56" t="s">
        <v>545</v>
      </c>
      <c r="G85" s="56" t="s">
        <v>483</v>
      </c>
      <c r="H85" s="56" t="s">
        <v>527</v>
      </c>
      <c r="I85" s="56" t="s">
        <v>401</v>
      </c>
      <c r="J85" s="89">
        <v>1.0</v>
      </c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 t="s">
        <v>547</v>
      </c>
      <c r="B86" s="56" t="s">
        <v>548</v>
      </c>
      <c r="C86" s="56" t="s">
        <v>549</v>
      </c>
      <c r="D86" s="56" t="s">
        <v>550</v>
      </c>
      <c r="E86" s="56" t="s">
        <v>170</v>
      </c>
      <c r="F86" s="56" t="s">
        <v>551</v>
      </c>
      <c r="G86" s="56" t="s">
        <v>483</v>
      </c>
      <c r="H86" s="56" t="s">
        <v>484</v>
      </c>
      <c r="I86" s="56" t="s">
        <v>388</v>
      </c>
      <c r="J86" s="89">
        <v>1.0</v>
      </c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 t="s">
        <v>552</v>
      </c>
      <c r="B87" s="56" t="s">
        <v>548</v>
      </c>
      <c r="C87" s="56" t="s">
        <v>549</v>
      </c>
      <c r="D87" s="56" t="s">
        <v>553</v>
      </c>
      <c r="E87" s="56" t="s">
        <v>292</v>
      </c>
      <c r="F87" s="56" t="s">
        <v>551</v>
      </c>
      <c r="G87" s="56" t="s">
        <v>483</v>
      </c>
      <c r="H87" s="56" t="s">
        <v>484</v>
      </c>
      <c r="I87" s="56" t="s">
        <v>388</v>
      </c>
      <c r="J87" s="89">
        <v>1.0</v>
      </c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 t="s">
        <v>547</v>
      </c>
      <c r="B88" s="56" t="s">
        <v>548</v>
      </c>
      <c r="C88" s="56" t="s">
        <v>554</v>
      </c>
      <c r="D88" s="56" t="s">
        <v>555</v>
      </c>
      <c r="E88" s="56" t="s">
        <v>170</v>
      </c>
      <c r="F88" s="56" t="s">
        <v>556</v>
      </c>
      <c r="G88" s="56" t="s">
        <v>483</v>
      </c>
      <c r="H88" s="56" t="s">
        <v>484</v>
      </c>
      <c r="I88" s="56" t="s">
        <v>556</v>
      </c>
      <c r="J88" s="89">
        <v>1.0</v>
      </c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 t="s">
        <v>552</v>
      </c>
      <c r="B89" s="56" t="s">
        <v>548</v>
      </c>
      <c r="C89" s="56" t="s">
        <v>554</v>
      </c>
      <c r="D89" s="56" t="s">
        <v>557</v>
      </c>
      <c r="E89" s="56" t="s">
        <v>292</v>
      </c>
      <c r="F89" s="56" t="s">
        <v>556</v>
      </c>
      <c r="G89" s="56" t="s">
        <v>483</v>
      </c>
      <c r="H89" s="56" t="s">
        <v>484</v>
      </c>
      <c r="I89" s="56" t="s">
        <v>556</v>
      </c>
      <c r="J89" s="89">
        <v>1.0</v>
      </c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 t="s">
        <v>558</v>
      </c>
      <c r="B90" s="56" t="s">
        <v>548</v>
      </c>
      <c r="C90" s="56" t="s">
        <v>559</v>
      </c>
      <c r="D90" s="56" t="s">
        <v>560</v>
      </c>
      <c r="E90" s="56" t="s">
        <v>170</v>
      </c>
      <c r="F90" s="56" t="s">
        <v>191</v>
      </c>
      <c r="G90" s="56" t="s">
        <v>192</v>
      </c>
      <c r="H90" s="56" t="s">
        <v>561</v>
      </c>
      <c r="I90" s="56" t="s">
        <v>191</v>
      </c>
      <c r="J90" s="89">
        <v>1.0</v>
      </c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 t="s">
        <v>558</v>
      </c>
      <c r="B91" s="56" t="s">
        <v>548</v>
      </c>
      <c r="C91" s="56" t="s">
        <v>562</v>
      </c>
      <c r="D91" s="56" t="s">
        <v>563</v>
      </c>
      <c r="E91" s="56" t="s">
        <v>170</v>
      </c>
      <c r="F91" s="56" t="s">
        <v>388</v>
      </c>
      <c r="G91" s="56" t="s">
        <v>192</v>
      </c>
      <c r="H91" s="56" t="s">
        <v>561</v>
      </c>
      <c r="I91" s="56" t="s">
        <v>388</v>
      </c>
      <c r="J91" s="89">
        <v>1.0</v>
      </c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 t="s">
        <v>558</v>
      </c>
      <c r="B92" s="56" t="s">
        <v>548</v>
      </c>
      <c r="C92" s="56" t="s">
        <v>562</v>
      </c>
      <c r="D92" s="56" t="s">
        <v>563</v>
      </c>
      <c r="E92" s="56" t="s">
        <v>292</v>
      </c>
      <c r="F92" s="56" t="s">
        <v>388</v>
      </c>
      <c r="G92" s="56" t="s">
        <v>192</v>
      </c>
      <c r="H92" s="56" t="s">
        <v>561</v>
      </c>
      <c r="I92" s="56" t="s">
        <v>388</v>
      </c>
      <c r="J92" s="89">
        <v>1.0</v>
      </c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 t="s">
        <v>558</v>
      </c>
      <c r="B93" s="56" t="s">
        <v>548</v>
      </c>
      <c r="C93" s="56" t="s">
        <v>564</v>
      </c>
      <c r="D93" s="56" t="s">
        <v>565</v>
      </c>
      <c r="E93" s="56" t="s">
        <v>170</v>
      </c>
      <c r="F93" s="56" t="s">
        <v>388</v>
      </c>
      <c r="G93" s="56" t="s">
        <v>192</v>
      </c>
      <c r="H93" s="56" t="s">
        <v>561</v>
      </c>
      <c r="I93" s="56" t="s">
        <v>388</v>
      </c>
      <c r="J93" s="89">
        <v>1.0</v>
      </c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 t="s">
        <v>566</v>
      </c>
      <c r="B94" s="56" t="s">
        <v>548</v>
      </c>
      <c r="C94" s="56" t="s">
        <v>564</v>
      </c>
      <c r="D94" s="56" t="s">
        <v>567</v>
      </c>
      <c r="E94" s="56" t="s">
        <v>292</v>
      </c>
      <c r="F94" s="56" t="s">
        <v>388</v>
      </c>
      <c r="G94" s="56" t="s">
        <v>192</v>
      </c>
      <c r="H94" s="56" t="s">
        <v>561</v>
      </c>
      <c r="I94" s="56" t="s">
        <v>388</v>
      </c>
      <c r="J94" s="89">
        <v>1.0</v>
      </c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6" t="s">
        <v>548</v>
      </c>
      <c r="C95" s="56" t="s">
        <v>568</v>
      </c>
      <c r="D95" s="56" t="s">
        <v>568</v>
      </c>
      <c r="E95" s="56" t="s">
        <v>170</v>
      </c>
      <c r="F95" s="56" t="s">
        <v>373</v>
      </c>
      <c r="G95" s="56" t="s">
        <v>192</v>
      </c>
      <c r="H95" s="56" t="s">
        <v>395</v>
      </c>
      <c r="I95" s="56" t="s">
        <v>373</v>
      </c>
      <c r="J95" s="89">
        <v>1.0</v>
      </c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 t="s">
        <v>558</v>
      </c>
      <c r="B96" s="56" t="s">
        <v>548</v>
      </c>
      <c r="C96" s="56" t="s">
        <v>569</v>
      </c>
      <c r="D96" s="56" t="s">
        <v>570</v>
      </c>
      <c r="E96" s="56" t="s">
        <v>170</v>
      </c>
      <c r="F96" s="56" t="s">
        <v>551</v>
      </c>
      <c r="G96" s="56" t="s">
        <v>192</v>
      </c>
      <c r="H96" s="56" t="s">
        <v>561</v>
      </c>
      <c r="I96" s="56" t="s">
        <v>388</v>
      </c>
      <c r="J96" s="89">
        <v>1.0</v>
      </c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 t="s">
        <v>566</v>
      </c>
      <c r="B97" s="56" t="s">
        <v>548</v>
      </c>
      <c r="C97" s="56" t="s">
        <v>569</v>
      </c>
      <c r="D97" s="56" t="s">
        <v>571</v>
      </c>
      <c r="E97" s="56" t="s">
        <v>292</v>
      </c>
      <c r="F97" s="56" t="s">
        <v>551</v>
      </c>
      <c r="G97" s="56" t="s">
        <v>192</v>
      </c>
      <c r="H97" s="56" t="s">
        <v>561</v>
      </c>
      <c r="I97" s="56" t="s">
        <v>388</v>
      </c>
      <c r="J97" s="89">
        <v>1.0</v>
      </c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 t="s">
        <v>558</v>
      </c>
      <c r="B98" s="56" t="s">
        <v>548</v>
      </c>
      <c r="C98" s="56" t="s">
        <v>572</v>
      </c>
      <c r="D98" s="56" t="s">
        <v>573</v>
      </c>
      <c r="E98" s="56" t="s">
        <v>170</v>
      </c>
      <c r="F98" s="56" t="s">
        <v>370</v>
      </c>
      <c r="G98" s="56" t="s">
        <v>192</v>
      </c>
      <c r="H98" s="56" t="s">
        <v>561</v>
      </c>
      <c r="I98" s="56" t="s">
        <v>370</v>
      </c>
      <c r="J98" s="89">
        <v>1.0</v>
      </c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 t="s">
        <v>558</v>
      </c>
      <c r="B99" s="56" t="s">
        <v>548</v>
      </c>
      <c r="C99" s="56" t="s">
        <v>574</v>
      </c>
      <c r="D99" s="56" t="s">
        <v>575</v>
      </c>
      <c r="E99" s="56" t="s">
        <v>170</v>
      </c>
      <c r="F99" s="56" t="s">
        <v>412</v>
      </c>
      <c r="G99" s="56" t="s">
        <v>192</v>
      </c>
      <c r="H99" s="56" t="s">
        <v>561</v>
      </c>
      <c r="I99" s="56" t="s">
        <v>412</v>
      </c>
      <c r="J99" s="89">
        <v>1.0</v>
      </c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 t="s">
        <v>566</v>
      </c>
      <c r="B100" s="56" t="s">
        <v>548</v>
      </c>
      <c r="C100" s="56" t="s">
        <v>574</v>
      </c>
      <c r="D100" s="56" t="s">
        <v>576</v>
      </c>
      <c r="E100" s="56" t="s">
        <v>292</v>
      </c>
      <c r="F100" s="56" t="s">
        <v>412</v>
      </c>
      <c r="G100" s="56" t="s">
        <v>192</v>
      </c>
      <c r="H100" s="56" t="s">
        <v>561</v>
      </c>
      <c r="I100" s="56" t="s">
        <v>412</v>
      </c>
      <c r="J100" s="89">
        <v>1.0</v>
      </c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 t="s">
        <v>558</v>
      </c>
      <c r="B101" s="56" t="s">
        <v>548</v>
      </c>
      <c r="C101" s="56" t="s">
        <v>577</v>
      </c>
      <c r="D101" s="56" t="s">
        <v>578</v>
      </c>
      <c r="E101" s="56" t="s">
        <v>170</v>
      </c>
      <c r="F101" s="56" t="s">
        <v>191</v>
      </c>
      <c r="G101" s="56" t="s">
        <v>192</v>
      </c>
      <c r="H101" s="56" t="s">
        <v>193</v>
      </c>
      <c r="I101" s="56" t="s">
        <v>191</v>
      </c>
      <c r="J101" s="89">
        <v>1.0</v>
      </c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 t="s">
        <v>566</v>
      </c>
      <c r="B102" s="56" t="s">
        <v>548</v>
      </c>
      <c r="C102" s="56" t="s">
        <v>577</v>
      </c>
      <c r="D102" s="56" t="s">
        <v>579</v>
      </c>
      <c r="E102" s="56" t="s">
        <v>292</v>
      </c>
      <c r="F102" s="56" t="s">
        <v>191</v>
      </c>
      <c r="G102" s="56" t="s">
        <v>192</v>
      </c>
      <c r="H102" s="56" t="s">
        <v>193</v>
      </c>
      <c r="I102" s="56" t="s">
        <v>191</v>
      </c>
      <c r="J102" s="89">
        <v>1.0</v>
      </c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 t="s">
        <v>558</v>
      </c>
      <c r="B103" s="56" t="s">
        <v>548</v>
      </c>
      <c r="C103" s="56" t="s">
        <v>580</v>
      </c>
      <c r="D103" s="56" t="s">
        <v>581</v>
      </c>
      <c r="E103" s="56" t="s">
        <v>170</v>
      </c>
      <c r="F103" s="56" t="s">
        <v>455</v>
      </c>
      <c r="G103" s="56" t="s">
        <v>192</v>
      </c>
      <c r="H103" s="56" t="s">
        <v>193</v>
      </c>
      <c r="I103" s="56" t="s">
        <v>455</v>
      </c>
      <c r="J103" s="89">
        <v>1.0</v>
      </c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 t="s">
        <v>566</v>
      </c>
      <c r="B104" s="56" t="s">
        <v>548</v>
      </c>
      <c r="C104" s="56" t="s">
        <v>580</v>
      </c>
      <c r="D104" s="56" t="s">
        <v>582</v>
      </c>
      <c r="E104" s="56" t="s">
        <v>292</v>
      </c>
      <c r="F104" s="56" t="s">
        <v>455</v>
      </c>
      <c r="G104" s="56" t="s">
        <v>192</v>
      </c>
      <c r="H104" s="56" t="s">
        <v>193</v>
      </c>
      <c r="I104" s="56" t="s">
        <v>455</v>
      </c>
      <c r="J104" s="89">
        <v>1.0</v>
      </c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 t="s">
        <v>558</v>
      </c>
      <c r="B105" s="56" t="s">
        <v>548</v>
      </c>
      <c r="C105" s="56" t="s">
        <v>583</v>
      </c>
      <c r="D105" s="56" t="s">
        <v>584</v>
      </c>
      <c r="E105" s="56" t="s">
        <v>170</v>
      </c>
      <c r="F105" s="56" t="s">
        <v>401</v>
      </c>
      <c r="G105" s="56" t="s">
        <v>192</v>
      </c>
      <c r="H105" s="56" t="s">
        <v>561</v>
      </c>
      <c r="I105" s="56" t="s">
        <v>401</v>
      </c>
      <c r="J105" s="89">
        <v>1.0</v>
      </c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 t="s">
        <v>558</v>
      </c>
      <c r="B106" s="56" t="s">
        <v>548</v>
      </c>
      <c r="C106" s="56" t="s">
        <v>585</v>
      </c>
      <c r="D106" s="56" t="s">
        <v>586</v>
      </c>
      <c r="E106" s="56" t="s">
        <v>170</v>
      </c>
      <c r="F106" s="56" t="s">
        <v>373</v>
      </c>
      <c r="G106" s="56" t="s">
        <v>192</v>
      </c>
      <c r="H106" s="56" t="s">
        <v>561</v>
      </c>
      <c r="I106" s="56" t="s">
        <v>373</v>
      </c>
      <c r="J106" s="89">
        <v>1.0</v>
      </c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 t="s">
        <v>558</v>
      </c>
      <c r="B107" s="56" t="s">
        <v>548</v>
      </c>
      <c r="C107" s="56" t="s">
        <v>587</v>
      </c>
      <c r="D107" s="56" t="s">
        <v>588</v>
      </c>
      <c r="E107" s="56" t="s">
        <v>170</v>
      </c>
      <c r="F107" s="56" t="s">
        <v>388</v>
      </c>
      <c r="G107" s="56" t="s">
        <v>192</v>
      </c>
      <c r="H107" s="56" t="s">
        <v>193</v>
      </c>
      <c r="I107" s="56" t="s">
        <v>388</v>
      </c>
      <c r="J107" s="89">
        <v>1.0</v>
      </c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 t="s">
        <v>566</v>
      </c>
      <c r="B108" s="56" t="s">
        <v>548</v>
      </c>
      <c r="C108" s="56" t="s">
        <v>587</v>
      </c>
      <c r="D108" s="56" t="s">
        <v>589</v>
      </c>
      <c r="E108" s="56" t="s">
        <v>292</v>
      </c>
      <c r="F108" s="56" t="s">
        <v>388</v>
      </c>
      <c r="G108" s="56" t="s">
        <v>192</v>
      </c>
      <c r="H108" s="56" t="s">
        <v>193</v>
      </c>
      <c r="I108" s="56" t="s">
        <v>388</v>
      </c>
      <c r="J108" s="89">
        <v>1.0</v>
      </c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 t="s">
        <v>558</v>
      </c>
      <c r="B109" s="56" t="s">
        <v>548</v>
      </c>
      <c r="C109" s="56" t="s">
        <v>590</v>
      </c>
      <c r="D109" s="56" t="s">
        <v>591</v>
      </c>
      <c r="E109" s="56" t="s">
        <v>170</v>
      </c>
      <c r="F109" s="56" t="s">
        <v>412</v>
      </c>
      <c r="G109" s="56" t="s">
        <v>192</v>
      </c>
      <c r="H109" s="56" t="s">
        <v>193</v>
      </c>
      <c r="I109" s="56" t="s">
        <v>412</v>
      </c>
      <c r="J109" s="89">
        <v>1.0</v>
      </c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 t="s">
        <v>566</v>
      </c>
      <c r="B110" s="56" t="s">
        <v>548</v>
      </c>
      <c r="C110" s="56" t="s">
        <v>590</v>
      </c>
      <c r="D110" s="56" t="s">
        <v>592</v>
      </c>
      <c r="E110" s="56" t="s">
        <v>292</v>
      </c>
      <c r="F110" s="56" t="s">
        <v>412</v>
      </c>
      <c r="G110" s="56" t="s">
        <v>192</v>
      </c>
      <c r="H110" s="56" t="s">
        <v>193</v>
      </c>
      <c r="I110" s="56" t="s">
        <v>412</v>
      </c>
      <c r="J110" s="89">
        <v>1.0</v>
      </c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 t="s">
        <v>558</v>
      </c>
      <c r="B111" s="56" t="s">
        <v>548</v>
      </c>
      <c r="C111" s="56" t="s">
        <v>593</v>
      </c>
      <c r="D111" s="56" t="s">
        <v>594</v>
      </c>
      <c r="E111" s="56" t="s">
        <v>170</v>
      </c>
      <c r="F111" s="56" t="s">
        <v>370</v>
      </c>
      <c r="G111" s="56" t="s">
        <v>192</v>
      </c>
      <c r="H111" s="56" t="s">
        <v>193</v>
      </c>
      <c r="I111" s="56" t="s">
        <v>370</v>
      </c>
      <c r="J111" s="89">
        <v>1.0</v>
      </c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 t="s">
        <v>558</v>
      </c>
      <c r="B112" s="56" t="s">
        <v>548</v>
      </c>
      <c r="C112" s="56" t="s">
        <v>595</v>
      </c>
      <c r="D112" s="56" t="s">
        <v>596</v>
      </c>
      <c r="E112" s="56" t="s">
        <v>170</v>
      </c>
      <c r="F112" s="56" t="s">
        <v>373</v>
      </c>
      <c r="G112" s="56" t="s">
        <v>192</v>
      </c>
      <c r="H112" s="56" t="s">
        <v>561</v>
      </c>
      <c r="I112" s="56" t="s">
        <v>373</v>
      </c>
      <c r="J112" s="89">
        <v>1.0</v>
      </c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 t="s">
        <v>558</v>
      </c>
      <c r="B113" s="56" t="s">
        <v>548</v>
      </c>
      <c r="C113" s="56" t="s">
        <v>597</v>
      </c>
      <c r="D113" s="56" t="s">
        <v>598</v>
      </c>
      <c r="E113" s="56" t="s">
        <v>170</v>
      </c>
      <c r="F113" s="56" t="s">
        <v>388</v>
      </c>
      <c r="G113" s="56" t="s">
        <v>192</v>
      </c>
      <c r="H113" s="56" t="s">
        <v>561</v>
      </c>
      <c r="I113" s="56" t="s">
        <v>388</v>
      </c>
      <c r="J113" s="89">
        <v>1.0</v>
      </c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 t="s">
        <v>558</v>
      </c>
      <c r="B114" s="56" t="s">
        <v>548</v>
      </c>
      <c r="C114" s="56" t="s">
        <v>599</v>
      </c>
      <c r="D114" s="56" t="s">
        <v>600</v>
      </c>
      <c r="E114" s="56" t="s">
        <v>170</v>
      </c>
      <c r="F114" s="56" t="s">
        <v>373</v>
      </c>
      <c r="G114" s="56" t="s">
        <v>192</v>
      </c>
      <c r="H114" s="56" t="s">
        <v>561</v>
      </c>
      <c r="I114" s="56" t="s">
        <v>373</v>
      </c>
      <c r="J114" s="89">
        <v>1.0</v>
      </c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 t="s">
        <v>558</v>
      </c>
      <c r="B115" s="56" t="s">
        <v>548</v>
      </c>
      <c r="C115" s="56" t="s">
        <v>601</v>
      </c>
      <c r="D115" s="56" t="s">
        <v>602</v>
      </c>
      <c r="E115" s="56" t="s">
        <v>170</v>
      </c>
      <c r="F115" s="56" t="s">
        <v>556</v>
      </c>
      <c r="G115" s="56" t="s">
        <v>192</v>
      </c>
      <c r="H115" s="56" t="s">
        <v>193</v>
      </c>
      <c r="I115" s="56" t="s">
        <v>556</v>
      </c>
      <c r="J115" s="89">
        <v>1.0</v>
      </c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 t="s">
        <v>566</v>
      </c>
      <c r="B116" s="56" t="s">
        <v>548</v>
      </c>
      <c r="C116" s="56" t="s">
        <v>603</v>
      </c>
      <c r="D116" s="56" t="s">
        <v>604</v>
      </c>
      <c r="E116" s="56" t="s">
        <v>292</v>
      </c>
      <c r="F116" s="56" t="s">
        <v>191</v>
      </c>
      <c r="G116" s="56" t="s">
        <v>192</v>
      </c>
      <c r="H116" s="56" t="s">
        <v>193</v>
      </c>
      <c r="I116" s="56" t="s">
        <v>191</v>
      </c>
      <c r="J116" s="89">
        <v>1.0</v>
      </c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 t="s">
        <v>605</v>
      </c>
      <c r="B117" s="56" t="s">
        <v>606</v>
      </c>
      <c r="C117" s="56" t="s">
        <v>607</v>
      </c>
      <c r="D117" s="56" t="s">
        <v>608</v>
      </c>
      <c r="E117" s="56" t="s">
        <v>170</v>
      </c>
      <c r="F117" s="56" t="s">
        <v>609</v>
      </c>
      <c r="G117" s="56" t="s">
        <v>192</v>
      </c>
      <c r="H117" s="56" t="s">
        <v>561</v>
      </c>
      <c r="I117" s="56" t="s">
        <v>412</v>
      </c>
      <c r="J117" s="89">
        <v>1.0</v>
      </c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 t="s">
        <v>605</v>
      </c>
      <c r="B118" s="56" t="s">
        <v>606</v>
      </c>
      <c r="C118" s="56" t="s">
        <v>610</v>
      </c>
      <c r="D118" s="56" t="s">
        <v>611</v>
      </c>
      <c r="E118" s="56" t="s">
        <v>170</v>
      </c>
      <c r="F118" s="56" t="s">
        <v>191</v>
      </c>
      <c r="G118" s="56" t="s">
        <v>192</v>
      </c>
      <c r="H118" s="56" t="s">
        <v>612</v>
      </c>
      <c r="I118" s="56" t="s">
        <v>191</v>
      </c>
      <c r="J118" s="89">
        <v>1.0</v>
      </c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 t="s">
        <v>613</v>
      </c>
      <c r="B119" s="56" t="s">
        <v>606</v>
      </c>
      <c r="C119" s="56" t="s">
        <v>610</v>
      </c>
      <c r="D119" s="56" t="s">
        <v>614</v>
      </c>
      <c r="E119" s="56" t="s">
        <v>292</v>
      </c>
      <c r="F119" s="56" t="s">
        <v>191</v>
      </c>
      <c r="G119" s="56" t="s">
        <v>192</v>
      </c>
      <c r="H119" s="56" t="s">
        <v>612</v>
      </c>
      <c r="I119" s="56" t="s">
        <v>191</v>
      </c>
      <c r="J119" s="89">
        <v>1.0</v>
      </c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306"/>
      <c r="B120" s="306" t="s">
        <v>606</v>
      </c>
      <c r="C120" s="306" t="s">
        <v>615</v>
      </c>
      <c r="D120" s="306" t="s">
        <v>615</v>
      </c>
      <c r="E120" s="306" t="s">
        <v>170</v>
      </c>
      <c r="F120" s="307" t="e">
        <v>#N/A</v>
      </c>
      <c r="G120" s="306" t="s">
        <v>192</v>
      </c>
      <c r="H120" s="306" t="s">
        <v>612</v>
      </c>
      <c r="I120" s="306" t="s">
        <v>388</v>
      </c>
      <c r="J120" s="89">
        <v>1.0</v>
      </c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 t="s">
        <v>605</v>
      </c>
      <c r="B121" s="56" t="s">
        <v>606</v>
      </c>
      <c r="C121" s="56" t="s">
        <v>616</v>
      </c>
      <c r="D121" s="56" t="s">
        <v>617</v>
      </c>
      <c r="E121" s="56" t="s">
        <v>170</v>
      </c>
      <c r="F121" s="56" t="s">
        <v>373</v>
      </c>
      <c r="G121" s="56" t="s">
        <v>192</v>
      </c>
      <c r="H121" s="56" t="s">
        <v>612</v>
      </c>
      <c r="I121" s="56" t="s">
        <v>373</v>
      </c>
      <c r="J121" s="89">
        <v>1.0</v>
      </c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 t="s">
        <v>613</v>
      </c>
      <c r="B122" s="56" t="s">
        <v>606</v>
      </c>
      <c r="C122" s="56" t="s">
        <v>616</v>
      </c>
      <c r="D122" s="56" t="s">
        <v>618</v>
      </c>
      <c r="E122" s="56" t="s">
        <v>292</v>
      </c>
      <c r="F122" s="56" t="s">
        <v>373</v>
      </c>
      <c r="G122" s="56" t="s">
        <v>192</v>
      </c>
      <c r="H122" s="56" t="s">
        <v>612</v>
      </c>
      <c r="I122" s="56" t="s">
        <v>373</v>
      </c>
      <c r="J122" s="89">
        <v>1.0</v>
      </c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306"/>
      <c r="B123" s="306" t="s">
        <v>606</v>
      </c>
      <c r="C123" s="306" t="s">
        <v>619</v>
      </c>
      <c r="D123" s="306" t="s">
        <v>619</v>
      </c>
      <c r="E123" s="306" t="s">
        <v>170</v>
      </c>
      <c r="F123" s="307" t="e">
        <v>#N/A</v>
      </c>
      <c r="G123" s="306" t="s">
        <v>192</v>
      </c>
      <c r="H123" s="306" t="s">
        <v>612</v>
      </c>
      <c r="I123" s="306" t="s">
        <v>401</v>
      </c>
      <c r="J123" s="89">
        <v>1.0</v>
      </c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 t="s">
        <v>620</v>
      </c>
      <c r="B124" s="56" t="s">
        <v>606</v>
      </c>
      <c r="C124" s="56" t="s">
        <v>621</v>
      </c>
      <c r="D124" s="56" t="s">
        <v>622</v>
      </c>
      <c r="E124" s="56" t="s">
        <v>170</v>
      </c>
      <c r="F124" s="56" t="s">
        <v>412</v>
      </c>
      <c r="G124" s="56" t="s">
        <v>483</v>
      </c>
      <c r="H124" s="56" t="s">
        <v>484</v>
      </c>
      <c r="I124" s="56" t="s">
        <v>412</v>
      </c>
      <c r="J124" s="89">
        <v>1.0</v>
      </c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 t="s">
        <v>620</v>
      </c>
      <c r="B125" s="56" t="s">
        <v>606</v>
      </c>
      <c r="C125" s="56" t="s">
        <v>623</v>
      </c>
      <c r="D125" s="56" t="s">
        <v>624</v>
      </c>
      <c r="E125" s="56" t="s">
        <v>170</v>
      </c>
      <c r="F125" s="56" t="s">
        <v>191</v>
      </c>
      <c r="G125" s="56" t="s">
        <v>483</v>
      </c>
      <c r="H125" s="56" t="s">
        <v>484</v>
      </c>
      <c r="I125" s="56" t="s">
        <v>191</v>
      </c>
      <c r="J125" s="89">
        <v>1.0</v>
      </c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 t="s">
        <v>625</v>
      </c>
      <c r="B126" s="56" t="s">
        <v>606</v>
      </c>
      <c r="C126" s="56" t="s">
        <v>623</v>
      </c>
      <c r="D126" s="56" t="s">
        <v>626</v>
      </c>
      <c r="E126" s="56" t="s">
        <v>292</v>
      </c>
      <c r="F126" s="56" t="s">
        <v>191</v>
      </c>
      <c r="G126" s="56" t="s">
        <v>483</v>
      </c>
      <c r="H126" s="56" t="s">
        <v>484</v>
      </c>
      <c r="I126" s="56" t="s">
        <v>191</v>
      </c>
      <c r="J126" s="89">
        <v>1.0</v>
      </c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 t="s">
        <v>620</v>
      </c>
      <c r="B127" s="56" t="s">
        <v>606</v>
      </c>
      <c r="C127" s="56" t="s">
        <v>627</v>
      </c>
      <c r="D127" s="56" t="s">
        <v>628</v>
      </c>
      <c r="E127" s="56" t="s">
        <v>170</v>
      </c>
      <c r="F127" s="56" t="s">
        <v>629</v>
      </c>
      <c r="G127" s="56" t="s">
        <v>483</v>
      </c>
      <c r="H127" s="56" t="s">
        <v>484</v>
      </c>
      <c r="I127" s="56" t="s">
        <v>373</v>
      </c>
      <c r="J127" s="89">
        <v>1.0</v>
      </c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 t="s">
        <v>625</v>
      </c>
      <c r="B128" s="56" t="s">
        <v>606</v>
      </c>
      <c r="C128" s="56" t="s">
        <v>627</v>
      </c>
      <c r="D128" s="56" t="s">
        <v>630</v>
      </c>
      <c r="E128" s="56" t="s">
        <v>292</v>
      </c>
      <c r="F128" s="56" t="s">
        <v>629</v>
      </c>
      <c r="G128" s="56" t="s">
        <v>483</v>
      </c>
      <c r="H128" s="56" t="s">
        <v>484</v>
      </c>
      <c r="I128" s="56" t="s">
        <v>373</v>
      </c>
      <c r="J128" s="89">
        <v>1.0</v>
      </c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 t="s">
        <v>620</v>
      </c>
      <c r="B129" s="56" t="s">
        <v>606</v>
      </c>
      <c r="C129" s="56" t="s">
        <v>631</v>
      </c>
      <c r="D129" s="56" t="s">
        <v>632</v>
      </c>
      <c r="E129" s="56" t="s">
        <v>170</v>
      </c>
      <c r="F129" s="56" t="s">
        <v>633</v>
      </c>
      <c r="G129" s="56" t="s">
        <v>483</v>
      </c>
      <c r="H129" s="56" t="s">
        <v>484</v>
      </c>
      <c r="I129" s="56" t="s">
        <v>388</v>
      </c>
      <c r="J129" s="89">
        <v>1.0</v>
      </c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 t="s">
        <v>620</v>
      </c>
      <c r="B130" s="56" t="s">
        <v>606</v>
      </c>
      <c r="C130" s="56" t="s">
        <v>634</v>
      </c>
      <c r="D130" s="56" t="s">
        <v>635</v>
      </c>
      <c r="E130" s="56" t="s">
        <v>170</v>
      </c>
      <c r="F130" s="56" t="s">
        <v>373</v>
      </c>
      <c r="G130" s="56" t="s">
        <v>483</v>
      </c>
      <c r="H130" s="56" t="s">
        <v>484</v>
      </c>
      <c r="I130" s="56" t="s">
        <v>373</v>
      </c>
      <c r="J130" s="89">
        <v>1.0</v>
      </c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 t="s">
        <v>625</v>
      </c>
      <c r="B131" s="56" t="s">
        <v>606</v>
      </c>
      <c r="C131" s="56" t="s">
        <v>634</v>
      </c>
      <c r="D131" s="56" t="s">
        <v>636</v>
      </c>
      <c r="E131" s="56" t="s">
        <v>292</v>
      </c>
      <c r="F131" s="56" t="s">
        <v>373</v>
      </c>
      <c r="G131" s="56" t="s">
        <v>483</v>
      </c>
      <c r="H131" s="56" t="s">
        <v>484</v>
      </c>
      <c r="I131" s="56" t="s">
        <v>373</v>
      </c>
      <c r="J131" s="89">
        <v>1.0</v>
      </c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 t="s">
        <v>620</v>
      </c>
      <c r="B132" s="56" t="s">
        <v>606</v>
      </c>
      <c r="C132" s="56" t="s">
        <v>637</v>
      </c>
      <c r="D132" s="56" t="s">
        <v>638</v>
      </c>
      <c r="E132" s="56" t="s">
        <v>170</v>
      </c>
      <c r="F132" s="56" t="s">
        <v>191</v>
      </c>
      <c r="G132" s="56" t="s">
        <v>483</v>
      </c>
      <c r="H132" s="56" t="s">
        <v>484</v>
      </c>
      <c r="I132" s="56" t="s">
        <v>191</v>
      </c>
      <c r="J132" s="89">
        <v>1.0</v>
      </c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 t="s">
        <v>625</v>
      </c>
      <c r="B133" s="56" t="s">
        <v>606</v>
      </c>
      <c r="C133" s="56" t="s">
        <v>637</v>
      </c>
      <c r="D133" s="56" t="s">
        <v>639</v>
      </c>
      <c r="E133" s="56" t="s">
        <v>292</v>
      </c>
      <c r="F133" s="56" t="s">
        <v>191</v>
      </c>
      <c r="G133" s="56" t="s">
        <v>483</v>
      </c>
      <c r="H133" s="56" t="s">
        <v>484</v>
      </c>
      <c r="I133" s="56" t="s">
        <v>191</v>
      </c>
      <c r="J133" s="89">
        <v>1.0</v>
      </c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 t="s">
        <v>620</v>
      </c>
      <c r="B134" s="56" t="s">
        <v>606</v>
      </c>
      <c r="C134" s="56" t="s">
        <v>640</v>
      </c>
      <c r="D134" s="56" t="s">
        <v>641</v>
      </c>
      <c r="E134" s="56" t="s">
        <v>170</v>
      </c>
      <c r="F134" s="56" t="s">
        <v>425</v>
      </c>
      <c r="G134" s="56" t="s">
        <v>483</v>
      </c>
      <c r="H134" s="56" t="s">
        <v>484</v>
      </c>
      <c r="I134" s="56" t="s">
        <v>388</v>
      </c>
      <c r="J134" s="89">
        <v>1.0</v>
      </c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 t="s">
        <v>625</v>
      </c>
      <c r="B135" s="56" t="s">
        <v>606</v>
      </c>
      <c r="C135" s="56" t="s">
        <v>640</v>
      </c>
      <c r="D135" s="56" t="s">
        <v>642</v>
      </c>
      <c r="E135" s="56" t="s">
        <v>292</v>
      </c>
      <c r="F135" s="56" t="s">
        <v>388</v>
      </c>
      <c r="G135" s="56" t="s">
        <v>483</v>
      </c>
      <c r="H135" s="56" t="s">
        <v>484</v>
      </c>
      <c r="I135" s="56" t="s">
        <v>388</v>
      </c>
      <c r="J135" s="89">
        <v>1.0</v>
      </c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 t="s">
        <v>620</v>
      </c>
      <c r="B136" s="56" t="s">
        <v>606</v>
      </c>
      <c r="C136" s="56" t="s">
        <v>643</v>
      </c>
      <c r="D136" s="56" t="s">
        <v>644</v>
      </c>
      <c r="E136" s="56" t="s">
        <v>170</v>
      </c>
      <c r="F136" s="56" t="s">
        <v>412</v>
      </c>
      <c r="G136" s="56" t="s">
        <v>483</v>
      </c>
      <c r="H136" s="56" t="s">
        <v>484</v>
      </c>
      <c r="I136" s="56" t="s">
        <v>412</v>
      </c>
      <c r="J136" s="89">
        <v>1.0</v>
      </c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 t="s">
        <v>625</v>
      </c>
      <c r="B137" s="56" t="s">
        <v>606</v>
      </c>
      <c r="C137" s="56" t="s">
        <v>643</v>
      </c>
      <c r="D137" s="56" t="s">
        <v>645</v>
      </c>
      <c r="E137" s="56" t="s">
        <v>292</v>
      </c>
      <c r="F137" s="56" t="s">
        <v>412</v>
      </c>
      <c r="G137" s="56" t="s">
        <v>483</v>
      </c>
      <c r="H137" s="56" t="s">
        <v>484</v>
      </c>
      <c r="I137" s="56" t="s">
        <v>412</v>
      </c>
      <c r="J137" s="89">
        <v>1.0</v>
      </c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 t="s">
        <v>620</v>
      </c>
      <c r="B138" s="56" t="s">
        <v>606</v>
      </c>
      <c r="C138" s="56" t="s">
        <v>646</v>
      </c>
      <c r="D138" s="56" t="s">
        <v>647</v>
      </c>
      <c r="E138" s="56" t="s">
        <v>170</v>
      </c>
      <c r="F138" s="56" t="s">
        <v>401</v>
      </c>
      <c r="G138" s="56" t="s">
        <v>483</v>
      </c>
      <c r="H138" s="56" t="s">
        <v>484</v>
      </c>
      <c r="I138" s="56" t="s">
        <v>401</v>
      </c>
      <c r="J138" s="89">
        <v>1.0</v>
      </c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 t="s">
        <v>625</v>
      </c>
      <c r="B139" s="56" t="s">
        <v>606</v>
      </c>
      <c r="C139" s="56" t="s">
        <v>646</v>
      </c>
      <c r="D139" s="56" t="s">
        <v>648</v>
      </c>
      <c r="E139" s="56" t="s">
        <v>292</v>
      </c>
      <c r="F139" s="56" t="s">
        <v>401</v>
      </c>
      <c r="G139" s="56" t="s">
        <v>483</v>
      </c>
      <c r="H139" s="56" t="s">
        <v>484</v>
      </c>
      <c r="I139" s="56" t="s">
        <v>401</v>
      </c>
      <c r="J139" s="89">
        <v>1.0</v>
      </c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 t="s">
        <v>620</v>
      </c>
      <c r="B140" s="56" t="s">
        <v>606</v>
      </c>
      <c r="C140" s="56" t="s">
        <v>649</v>
      </c>
      <c r="D140" s="56" t="s">
        <v>650</v>
      </c>
      <c r="E140" s="56" t="s">
        <v>170</v>
      </c>
      <c r="F140" s="56" t="s">
        <v>651</v>
      </c>
      <c r="G140" s="56" t="s">
        <v>483</v>
      </c>
      <c r="H140" s="56" t="s">
        <v>484</v>
      </c>
      <c r="I140" s="56" t="s">
        <v>455</v>
      </c>
      <c r="J140" s="89">
        <v>1.0</v>
      </c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 t="s">
        <v>625</v>
      </c>
      <c r="B141" s="56" t="s">
        <v>606</v>
      </c>
      <c r="C141" s="56" t="s">
        <v>649</v>
      </c>
      <c r="D141" s="56" t="s">
        <v>652</v>
      </c>
      <c r="E141" s="56" t="s">
        <v>292</v>
      </c>
      <c r="F141" s="56" t="s">
        <v>651</v>
      </c>
      <c r="G141" s="56" t="s">
        <v>483</v>
      </c>
      <c r="H141" s="56" t="s">
        <v>484</v>
      </c>
      <c r="I141" s="56" t="s">
        <v>455</v>
      </c>
      <c r="J141" s="89">
        <v>1.0</v>
      </c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 t="s">
        <v>620</v>
      </c>
      <c r="B142" s="56" t="s">
        <v>606</v>
      </c>
      <c r="C142" s="56" t="s">
        <v>653</v>
      </c>
      <c r="D142" s="56" t="s">
        <v>654</v>
      </c>
      <c r="E142" s="56" t="s">
        <v>170</v>
      </c>
      <c r="F142" s="56" t="s">
        <v>191</v>
      </c>
      <c r="G142" s="56" t="s">
        <v>483</v>
      </c>
      <c r="H142" s="56" t="s">
        <v>484</v>
      </c>
      <c r="I142" s="56" t="s">
        <v>191</v>
      </c>
      <c r="J142" s="89">
        <v>1.0</v>
      </c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 t="s">
        <v>620</v>
      </c>
      <c r="B143" s="56" t="s">
        <v>606</v>
      </c>
      <c r="C143" s="56" t="s">
        <v>655</v>
      </c>
      <c r="D143" s="56" t="s">
        <v>656</v>
      </c>
      <c r="E143" s="56" t="s">
        <v>170</v>
      </c>
      <c r="F143" s="56" t="s">
        <v>460</v>
      </c>
      <c r="G143" s="56" t="s">
        <v>483</v>
      </c>
      <c r="H143" s="56" t="s">
        <v>484</v>
      </c>
      <c r="I143" s="56" t="s">
        <v>191</v>
      </c>
      <c r="J143" s="89">
        <v>1.0</v>
      </c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 t="s">
        <v>620</v>
      </c>
      <c r="B144" s="56" t="s">
        <v>606</v>
      </c>
      <c r="C144" s="56" t="s">
        <v>657</v>
      </c>
      <c r="D144" s="56" t="s">
        <v>658</v>
      </c>
      <c r="E144" s="56" t="s">
        <v>170</v>
      </c>
      <c r="F144" s="56" t="s">
        <v>629</v>
      </c>
      <c r="G144" s="56" t="s">
        <v>483</v>
      </c>
      <c r="H144" s="56" t="s">
        <v>484</v>
      </c>
      <c r="I144" s="56" t="s">
        <v>373</v>
      </c>
      <c r="J144" s="89">
        <v>1.0</v>
      </c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 t="s">
        <v>620</v>
      </c>
      <c r="B145" s="56" t="s">
        <v>606</v>
      </c>
      <c r="C145" s="56" t="s">
        <v>659</v>
      </c>
      <c r="D145" s="56" t="s">
        <v>660</v>
      </c>
      <c r="E145" s="56" t="s">
        <v>170</v>
      </c>
      <c r="F145" s="56" t="s">
        <v>191</v>
      </c>
      <c r="G145" s="56" t="s">
        <v>483</v>
      </c>
      <c r="H145" s="56" t="s">
        <v>484</v>
      </c>
      <c r="I145" s="56" t="s">
        <v>191</v>
      </c>
      <c r="J145" s="89">
        <v>1.0</v>
      </c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 t="s">
        <v>625</v>
      </c>
      <c r="B146" s="56" t="s">
        <v>606</v>
      </c>
      <c r="C146" s="56" t="s">
        <v>659</v>
      </c>
      <c r="D146" s="56" t="s">
        <v>661</v>
      </c>
      <c r="E146" s="56" t="s">
        <v>292</v>
      </c>
      <c r="F146" s="56" t="s">
        <v>191</v>
      </c>
      <c r="G146" s="56" t="s">
        <v>483</v>
      </c>
      <c r="H146" s="56" t="s">
        <v>484</v>
      </c>
      <c r="I146" s="56" t="s">
        <v>191</v>
      </c>
      <c r="J146" s="89">
        <v>1.0</v>
      </c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 t="s">
        <v>620</v>
      </c>
      <c r="B147" s="56" t="s">
        <v>606</v>
      </c>
      <c r="C147" s="56" t="s">
        <v>662</v>
      </c>
      <c r="D147" s="56" t="s">
        <v>663</v>
      </c>
      <c r="E147" s="56" t="s">
        <v>170</v>
      </c>
      <c r="F147" s="56" t="s">
        <v>664</v>
      </c>
      <c r="G147" s="56" t="s">
        <v>483</v>
      </c>
      <c r="H147" s="56" t="s">
        <v>484</v>
      </c>
      <c r="I147" s="172" t="s">
        <v>412</v>
      </c>
      <c r="J147" s="89">
        <v>1.0</v>
      </c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 t="s">
        <v>620</v>
      </c>
      <c r="B148" s="56" t="s">
        <v>606</v>
      </c>
      <c r="C148" s="56" t="s">
        <v>665</v>
      </c>
      <c r="D148" s="56" t="s">
        <v>666</v>
      </c>
      <c r="E148" s="56" t="s">
        <v>170</v>
      </c>
      <c r="F148" s="56" t="s">
        <v>667</v>
      </c>
      <c r="G148" s="56" t="s">
        <v>483</v>
      </c>
      <c r="H148" s="56" t="s">
        <v>484</v>
      </c>
      <c r="I148" s="56" t="s">
        <v>401</v>
      </c>
      <c r="J148" s="89">
        <v>1.0</v>
      </c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 t="s">
        <v>668</v>
      </c>
      <c r="B149" s="56" t="s">
        <v>669</v>
      </c>
      <c r="C149" s="56" t="s">
        <v>670</v>
      </c>
      <c r="D149" s="56" t="s">
        <v>671</v>
      </c>
      <c r="E149" s="56" t="s">
        <v>170</v>
      </c>
      <c r="F149" s="56" t="s">
        <v>191</v>
      </c>
      <c r="G149" s="56" t="s">
        <v>192</v>
      </c>
      <c r="H149" s="56" t="s">
        <v>193</v>
      </c>
      <c r="I149" s="56" t="s">
        <v>191</v>
      </c>
      <c r="J149" s="89">
        <v>1.0</v>
      </c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 t="s">
        <v>668</v>
      </c>
      <c r="B150" s="56" t="s">
        <v>669</v>
      </c>
      <c r="C150" s="56" t="s">
        <v>672</v>
      </c>
      <c r="D150" s="56" t="s">
        <v>673</v>
      </c>
      <c r="E150" s="56" t="s">
        <v>170</v>
      </c>
      <c r="F150" s="56" t="s">
        <v>388</v>
      </c>
      <c r="G150" s="56" t="s">
        <v>192</v>
      </c>
      <c r="H150" s="56" t="s">
        <v>193</v>
      </c>
      <c r="I150" s="56" t="s">
        <v>388</v>
      </c>
      <c r="J150" s="89">
        <v>1.0</v>
      </c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 t="s">
        <v>668</v>
      </c>
      <c r="B151" s="56" t="s">
        <v>669</v>
      </c>
      <c r="C151" s="56" t="s">
        <v>674</v>
      </c>
      <c r="D151" s="56" t="s">
        <v>675</v>
      </c>
      <c r="E151" s="56" t="s">
        <v>170</v>
      </c>
      <c r="F151" s="56" t="s">
        <v>373</v>
      </c>
      <c r="G151" s="56" t="s">
        <v>192</v>
      </c>
      <c r="H151" s="56" t="s">
        <v>193</v>
      </c>
      <c r="I151" s="56" t="s">
        <v>373</v>
      </c>
      <c r="J151" s="89">
        <v>1.0</v>
      </c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 t="s">
        <v>668</v>
      </c>
      <c r="B152" s="56" t="s">
        <v>669</v>
      </c>
      <c r="C152" s="56" t="s">
        <v>676</v>
      </c>
      <c r="D152" s="56" t="s">
        <v>677</v>
      </c>
      <c r="E152" s="56" t="s">
        <v>170</v>
      </c>
      <c r="F152" s="56" t="s">
        <v>388</v>
      </c>
      <c r="G152" s="56" t="s">
        <v>192</v>
      </c>
      <c r="H152" s="56" t="s">
        <v>193</v>
      </c>
      <c r="I152" s="56" t="s">
        <v>388</v>
      </c>
      <c r="J152" s="89">
        <v>1.0</v>
      </c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 t="s">
        <v>678</v>
      </c>
      <c r="B153" s="56" t="s">
        <v>679</v>
      </c>
      <c r="C153" s="56" t="s">
        <v>680</v>
      </c>
      <c r="D153" s="56" t="s">
        <v>681</v>
      </c>
      <c r="E153" s="56" t="s">
        <v>170</v>
      </c>
      <c r="F153" s="56" t="s">
        <v>388</v>
      </c>
      <c r="G153" s="56" t="s">
        <v>192</v>
      </c>
      <c r="H153" s="56" t="s">
        <v>193</v>
      </c>
      <c r="I153" s="56" t="s">
        <v>388</v>
      </c>
      <c r="J153" s="89">
        <v>1.0</v>
      </c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 t="s">
        <v>682</v>
      </c>
      <c r="B154" s="56" t="s">
        <v>679</v>
      </c>
      <c r="C154" s="56" t="s">
        <v>680</v>
      </c>
      <c r="D154" s="56" t="s">
        <v>683</v>
      </c>
      <c r="E154" s="56" t="s">
        <v>292</v>
      </c>
      <c r="F154" s="56" t="s">
        <v>388</v>
      </c>
      <c r="G154" s="56" t="s">
        <v>192</v>
      </c>
      <c r="H154" s="56" t="s">
        <v>193</v>
      </c>
      <c r="I154" s="56" t="s">
        <v>388</v>
      </c>
      <c r="J154" s="89">
        <v>1.0</v>
      </c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 t="s">
        <v>684</v>
      </c>
      <c r="B155" s="56" t="s">
        <v>679</v>
      </c>
      <c r="C155" s="56" t="s">
        <v>685</v>
      </c>
      <c r="D155" s="56" t="s">
        <v>686</v>
      </c>
      <c r="E155" s="56" t="s">
        <v>170</v>
      </c>
      <c r="F155" s="56" t="s">
        <v>404</v>
      </c>
      <c r="G155" s="56" t="s">
        <v>687</v>
      </c>
      <c r="H155" s="56" t="s">
        <v>438</v>
      </c>
      <c r="I155" s="56" t="s">
        <v>373</v>
      </c>
      <c r="J155" s="89">
        <v>1.0</v>
      </c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 t="s">
        <v>684</v>
      </c>
      <c r="B156" s="56" t="s">
        <v>679</v>
      </c>
      <c r="C156" s="56" t="s">
        <v>688</v>
      </c>
      <c r="D156" s="56" t="s">
        <v>689</v>
      </c>
      <c r="E156" s="56" t="s">
        <v>170</v>
      </c>
      <c r="F156" s="56" t="s">
        <v>651</v>
      </c>
      <c r="G156" s="56" t="s">
        <v>687</v>
      </c>
      <c r="H156" s="56" t="s">
        <v>438</v>
      </c>
      <c r="I156" s="56" t="s">
        <v>191</v>
      </c>
      <c r="J156" s="89">
        <v>1.0</v>
      </c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 t="s">
        <v>678</v>
      </c>
      <c r="B157" s="56" t="s">
        <v>679</v>
      </c>
      <c r="C157" s="56" t="s">
        <v>690</v>
      </c>
      <c r="D157" s="56" t="s">
        <v>691</v>
      </c>
      <c r="E157" s="56" t="s">
        <v>170</v>
      </c>
      <c r="F157" s="56" t="s">
        <v>401</v>
      </c>
      <c r="G157" s="56" t="s">
        <v>192</v>
      </c>
      <c r="H157" s="56" t="s">
        <v>193</v>
      </c>
      <c r="I157" s="56" t="s">
        <v>401</v>
      </c>
      <c r="J157" s="89">
        <v>1.0</v>
      </c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 t="s">
        <v>678</v>
      </c>
      <c r="B158" s="56" t="s">
        <v>679</v>
      </c>
      <c r="C158" s="56" t="s">
        <v>692</v>
      </c>
      <c r="D158" s="56" t="s">
        <v>693</v>
      </c>
      <c r="E158" s="56" t="s">
        <v>170</v>
      </c>
      <c r="F158" s="56" t="s">
        <v>388</v>
      </c>
      <c r="G158" s="56" t="s">
        <v>192</v>
      </c>
      <c r="H158" s="56" t="s">
        <v>193</v>
      </c>
      <c r="I158" s="56" t="s">
        <v>388</v>
      </c>
      <c r="J158" s="89">
        <v>1.0</v>
      </c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 t="s">
        <v>694</v>
      </c>
      <c r="B159" s="56" t="s">
        <v>695</v>
      </c>
      <c r="C159" s="56" t="s">
        <v>696</v>
      </c>
      <c r="D159" s="56" t="s">
        <v>697</v>
      </c>
      <c r="E159" s="56" t="s">
        <v>170</v>
      </c>
      <c r="F159" s="56" t="s">
        <v>460</v>
      </c>
      <c r="G159" s="56" t="s">
        <v>395</v>
      </c>
      <c r="H159" s="56" t="s">
        <v>698</v>
      </c>
      <c r="I159" s="56" t="s">
        <v>191</v>
      </c>
      <c r="J159" s="89">
        <v>1.0</v>
      </c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 t="s">
        <v>694</v>
      </c>
      <c r="B160" s="56" t="s">
        <v>695</v>
      </c>
      <c r="C160" s="56" t="s">
        <v>699</v>
      </c>
      <c r="D160" s="56" t="s">
        <v>700</v>
      </c>
      <c r="E160" s="56" t="s">
        <v>170</v>
      </c>
      <c r="F160" s="56" t="s">
        <v>401</v>
      </c>
      <c r="G160" s="56" t="s">
        <v>395</v>
      </c>
      <c r="H160" s="56" t="s">
        <v>698</v>
      </c>
      <c r="I160" s="56" t="s">
        <v>401</v>
      </c>
      <c r="J160" s="89">
        <v>1.0</v>
      </c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306"/>
      <c r="B161" s="306" t="s">
        <v>695</v>
      </c>
      <c r="C161" s="306" t="s">
        <v>701</v>
      </c>
      <c r="D161" s="306" t="s">
        <v>701</v>
      </c>
      <c r="E161" s="306" t="s">
        <v>170</v>
      </c>
      <c r="F161" s="307" t="e">
        <v>#N/A</v>
      </c>
      <c r="G161" s="307" t="e">
        <v>#N/A</v>
      </c>
      <c r="H161" s="307" t="e">
        <v>#N/A</v>
      </c>
      <c r="I161" s="306" t="s">
        <v>388</v>
      </c>
      <c r="J161" s="89">
        <v>1.0</v>
      </c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 t="s">
        <v>694</v>
      </c>
      <c r="B162" s="56" t="s">
        <v>695</v>
      </c>
      <c r="C162" s="56" t="s">
        <v>702</v>
      </c>
      <c r="D162" s="56" t="s">
        <v>703</v>
      </c>
      <c r="E162" s="56" t="s">
        <v>170</v>
      </c>
      <c r="F162" s="56" t="s">
        <v>191</v>
      </c>
      <c r="G162" s="56" t="s">
        <v>395</v>
      </c>
      <c r="H162" s="56" t="s">
        <v>698</v>
      </c>
      <c r="I162" s="56" t="s">
        <v>191</v>
      </c>
      <c r="J162" s="89">
        <v>1.0</v>
      </c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 t="s">
        <v>704</v>
      </c>
      <c r="B163" s="56" t="s">
        <v>695</v>
      </c>
      <c r="C163" s="56" t="s">
        <v>702</v>
      </c>
      <c r="D163" s="56" t="s">
        <v>705</v>
      </c>
      <c r="E163" s="56" t="s">
        <v>292</v>
      </c>
      <c r="F163" s="56" t="s">
        <v>191</v>
      </c>
      <c r="G163" s="56" t="s">
        <v>395</v>
      </c>
      <c r="H163" s="56" t="s">
        <v>698</v>
      </c>
      <c r="I163" s="56" t="s">
        <v>191</v>
      </c>
      <c r="J163" s="89">
        <v>1.0</v>
      </c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306"/>
      <c r="B164" s="306" t="s">
        <v>695</v>
      </c>
      <c r="C164" s="306" t="s">
        <v>706</v>
      </c>
      <c r="D164" s="306" t="s">
        <v>706</v>
      </c>
      <c r="E164" s="306" t="s">
        <v>170</v>
      </c>
      <c r="F164" s="307" t="e">
        <v>#N/A</v>
      </c>
      <c r="G164" s="307" t="e">
        <v>#N/A</v>
      </c>
      <c r="H164" s="307" t="e">
        <v>#N/A</v>
      </c>
      <c r="I164" s="306" t="s">
        <v>373</v>
      </c>
      <c r="J164" s="89">
        <v>1.0</v>
      </c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 t="s">
        <v>707</v>
      </c>
      <c r="B165" s="56" t="s">
        <v>695</v>
      </c>
      <c r="C165" s="56" t="s">
        <v>708</v>
      </c>
      <c r="D165" s="56" t="s">
        <v>709</v>
      </c>
      <c r="E165" s="56" t="s">
        <v>170</v>
      </c>
      <c r="F165" s="56" t="s">
        <v>373</v>
      </c>
      <c r="G165" s="56" t="s">
        <v>395</v>
      </c>
      <c r="H165" s="56" t="s">
        <v>441</v>
      </c>
      <c r="I165" s="56" t="s">
        <v>373</v>
      </c>
      <c r="J165" s="89">
        <v>1.0</v>
      </c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 t="s">
        <v>710</v>
      </c>
      <c r="B166" s="56" t="s">
        <v>695</v>
      </c>
      <c r="C166" s="56" t="s">
        <v>708</v>
      </c>
      <c r="D166" s="56" t="s">
        <v>711</v>
      </c>
      <c r="E166" s="56" t="s">
        <v>292</v>
      </c>
      <c r="F166" s="56" t="s">
        <v>373</v>
      </c>
      <c r="G166" s="56" t="s">
        <v>395</v>
      </c>
      <c r="H166" s="56" t="s">
        <v>441</v>
      </c>
      <c r="I166" s="56" t="s">
        <v>373</v>
      </c>
      <c r="J166" s="89">
        <v>1.0</v>
      </c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 t="s">
        <v>707</v>
      </c>
      <c r="B167" s="56" t="s">
        <v>695</v>
      </c>
      <c r="C167" s="56" t="s">
        <v>712</v>
      </c>
      <c r="D167" s="56" t="s">
        <v>713</v>
      </c>
      <c r="E167" s="56" t="s">
        <v>170</v>
      </c>
      <c r="F167" s="56" t="s">
        <v>373</v>
      </c>
      <c r="G167" s="56" t="s">
        <v>395</v>
      </c>
      <c r="H167" s="56" t="s">
        <v>441</v>
      </c>
      <c r="I167" s="56" t="s">
        <v>373</v>
      </c>
      <c r="J167" s="89">
        <v>1.0</v>
      </c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 t="s">
        <v>710</v>
      </c>
      <c r="B168" s="56" t="s">
        <v>695</v>
      </c>
      <c r="C168" s="56" t="s">
        <v>712</v>
      </c>
      <c r="D168" s="56" t="s">
        <v>714</v>
      </c>
      <c r="E168" s="56" t="s">
        <v>292</v>
      </c>
      <c r="F168" s="56" t="s">
        <v>373</v>
      </c>
      <c r="G168" s="56" t="s">
        <v>395</v>
      </c>
      <c r="H168" s="56" t="s">
        <v>441</v>
      </c>
      <c r="I168" s="56" t="s">
        <v>373</v>
      </c>
      <c r="J168" s="89">
        <v>1.0</v>
      </c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 t="s">
        <v>707</v>
      </c>
      <c r="B169" s="56" t="s">
        <v>695</v>
      </c>
      <c r="C169" s="56" t="s">
        <v>715</v>
      </c>
      <c r="D169" s="56" t="s">
        <v>716</v>
      </c>
      <c r="E169" s="56" t="s">
        <v>170</v>
      </c>
      <c r="F169" s="56" t="s">
        <v>191</v>
      </c>
      <c r="G169" s="56" t="s">
        <v>395</v>
      </c>
      <c r="H169" s="56" t="s">
        <v>441</v>
      </c>
      <c r="I169" s="56" t="s">
        <v>191</v>
      </c>
      <c r="J169" s="89">
        <v>1.0</v>
      </c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 t="s">
        <v>710</v>
      </c>
      <c r="B170" s="56" t="s">
        <v>695</v>
      </c>
      <c r="C170" s="56" t="s">
        <v>715</v>
      </c>
      <c r="D170" s="56" t="s">
        <v>717</v>
      </c>
      <c r="E170" s="56" t="s">
        <v>292</v>
      </c>
      <c r="F170" s="56" t="s">
        <v>191</v>
      </c>
      <c r="G170" s="56" t="s">
        <v>395</v>
      </c>
      <c r="H170" s="56" t="s">
        <v>441</v>
      </c>
      <c r="I170" s="56" t="s">
        <v>191</v>
      </c>
      <c r="J170" s="89">
        <v>1.0</v>
      </c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 t="s">
        <v>707</v>
      </c>
      <c r="B171" s="56" t="s">
        <v>695</v>
      </c>
      <c r="C171" s="56" t="s">
        <v>718</v>
      </c>
      <c r="D171" s="56" t="s">
        <v>719</v>
      </c>
      <c r="E171" s="56" t="s">
        <v>170</v>
      </c>
      <c r="F171" s="56" t="s">
        <v>388</v>
      </c>
      <c r="G171" s="56" t="s">
        <v>395</v>
      </c>
      <c r="H171" s="56" t="s">
        <v>441</v>
      </c>
      <c r="I171" s="56" t="s">
        <v>388</v>
      </c>
      <c r="J171" s="89">
        <v>1.0</v>
      </c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 t="s">
        <v>707</v>
      </c>
      <c r="B172" s="56" t="s">
        <v>695</v>
      </c>
      <c r="C172" s="56" t="s">
        <v>720</v>
      </c>
      <c r="D172" s="56" t="s">
        <v>721</v>
      </c>
      <c r="E172" s="56" t="s">
        <v>170</v>
      </c>
      <c r="F172" s="56" t="s">
        <v>370</v>
      </c>
      <c r="G172" s="56" t="s">
        <v>395</v>
      </c>
      <c r="H172" s="56" t="s">
        <v>441</v>
      </c>
      <c r="I172" s="56" t="s">
        <v>370</v>
      </c>
      <c r="J172" s="89">
        <v>1.0</v>
      </c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 t="s">
        <v>722</v>
      </c>
      <c r="B173" s="56" t="s">
        <v>695</v>
      </c>
      <c r="C173" s="56" t="s">
        <v>723</v>
      </c>
      <c r="D173" s="56" t="s">
        <v>724</v>
      </c>
      <c r="E173" s="56" t="s">
        <v>170</v>
      </c>
      <c r="F173" s="56" t="s">
        <v>388</v>
      </c>
      <c r="G173" s="56" t="s">
        <v>437</v>
      </c>
      <c r="H173" s="56" t="s">
        <v>438</v>
      </c>
      <c r="I173" s="56" t="s">
        <v>388</v>
      </c>
      <c r="J173" s="89">
        <v>1.0</v>
      </c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 t="s">
        <v>722</v>
      </c>
      <c r="B174" s="56" t="s">
        <v>695</v>
      </c>
      <c r="C174" s="56" t="s">
        <v>725</v>
      </c>
      <c r="D174" s="56" t="s">
        <v>726</v>
      </c>
      <c r="E174" s="56" t="s">
        <v>170</v>
      </c>
      <c r="F174" s="56" t="s">
        <v>551</v>
      </c>
      <c r="G174" s="56" t="s">
        <v>437</v>
      </c>
      <c r="H174" s="56" t="s">
        <v>698</v>
      </c>
      <c r="I174" s="56" t="s">
        <v>191</v>
      </c>
      <c r="J174" s="89">
        <v>1.0</v>
      </c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306"/>
      <c r="B175" s="306" t="s">
        <v>695</v>
      </c>
      <c r="C175" s="306" t="s">
        <v>727</v>
      </c>
      <c r="D175" s="306" t="s">
        <v>727</v>
      </c>
      <c r="E175" s="306" t="s">
        <v>170</v>
      </c>
      <c r="F175" s="307" t="e">
        <v>#N/A</v>
      </c>
      <c r="G175" s="306" t="s">
        <v>437</v>
      </c>
      <c r="H175" s="306" t="s">
        <v>438</v>
      </c>
      <c r="I175" s="306" t="s">
        <v>384</v>
      </c>
      <c r="J175" s="89">
        <v>1.0</v>
      </c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 t="s">
        <v>728</v>
      </c>
      <c r="B176" s="56" t="s">
        <v>729</v>
      </c>
      <c r="C176" s="56" t="s">
        <v>730</v>
      </c>
      <c r="D176" s="56" t="s">
        <v>731</v>
      </c>
      <c r="E176" s="56" t="s">
        <v>170</v>
      </c>
      <c r="F176" s="56" t="s">
        <v>664</v>
      </c>
      <c r="G176" s="56" t="s">
        <v>483</v>
      </c>
      <c r="H176" s="56" t="s">
        <v>527</v>
      </c>
      <c r="I176" s="56" t="s">
        <v>191</v>
      </c>
      <c r="J176" s="89">
        <v>1.0</v>
      </c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 t="s">
        <v>728</v>
      </c>
      <c r="B177" s="56" t="s">
        <v>729</v>
      </c>
      <c r="C177" s="56" t="s">
        <v>732</v>
      </c>
      <c r="D177" s="56" t="s">
        <v>733</v>
      </c>
      <c r="E177" s="56" t="s">
        <v>170</v>
      </c>
      <c r="F177" s="56" t="s">
        <v>629</v>
      </c>
      <c r="G177" s="56" t="s">
        <v>483</v>
      </c>
      <c r="H177" s="56" t="s">
        <v>527</v>
      </c>
      <c r="I177" s="56" t="s">
        <v>388</v>
      </c>
      <c r="J177" s="89">
        <v>1.0</v>
      </c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 t="s">
        <v>728</v>
      </c>
      <c r="B178" s="56" t="s">
        <v>729</v>
      </c>
      <c r="C178" s="56" t="s">
        <v>734</v>
      </c>
      <c r="D178" s="56" t="s">
        <v>735</v>
      </c>
      <c r="E178" s="56" t="s">
        <v>170</v>
      </c>
      <c r="F178" s="56" t="s">
        <v>191</v>
      </c>
      <c r="G178" s="56" t="s">
        <v>483</v>
      </c>
      <c r="H178" s="56" t="s">
        <v>527</v>
      </c>
      <c r="I178" s="56" t="s">
        <v>191</v>
      </c>
      <c r="J178" s="89">
        <v>1.0</v>
      </c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 t="s">
        <v>728</v>
      </c>
      <c r="B179" s="56" t="s">
        <v>729</v>
      </c>
      <c r="C179" s="56" t="s">
        <v>736</v>
      </c>
      <c r="D179" s="56" t="s">
        <v>737</v>
      </c>
      <c r="E179" s="56" t="s">
        <v>170</v>
      </c>
      <c r="F179" s="56" t="s">
        <v>388</v>
      </c>
      <c r="G179" s="56" t="s">
        <v>483</v>
      </c>
      <c r="H179" s="56" t="s">
        <v>527</v>
      </c>
      <c r="I179" s="56" t="s">
        <v>388</v>
      </c>
      <c r="J179" s="89">
        <v>1.0</v>
      </c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 t="s">
        <v>738</v>
      </c>
      <c r="B180" s="56" t="s">
        <v>739</v>
      </c>
      <c r="C180" s="56" t="s">
        <v>740</v>
      </c>
      <c r="D180" s="56" t="s">
        <v>741</v>
      </c>
      <c r="E180" s="56" t="s">
        <v>170</v>
      </c>
      <c r="F180" s="56" t="s">
        <v>742</v>
      </c>
      <c r="G180" s="56" t="s">
        <v>192</v>
      </c>
      <c r="H180" s="56" t="s">
        <v>389</v>
      </c>
      <c r="I180" s="56" t="s">
        <v>370</v>
      </c>
      <c r="J180" s="89">
        <v>1.0</v>
      </c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 t="s">
        <v>743</v>
      </c>
      <c r="B181" s="56" t="s">
        <v>739</v>
      </c>
      <c r="C181" s="56" t="s">
        <v>740</v>
      </c>
      <c r="D181" s="56" t="s">
        <v>744</v>
      </c>
      <c r="E181" s="56" t="s">
        <v>292</v>
      </c>
      <c r="F181" s="56" t="s">
        <v>401</v>
      </c>
      <c r="G181" s="56" t="s">
        <v>192</v>
      </c>
      <c r="H181" s="56" t="s">
        <v>389</v>
      </c>
      <c r="I181" s="56" t="s">
        <v>401</v>
      </c>
      <c r="J181" s="89">
        <v>1.0</v>
      </c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 t="s">
        <v>738</v>
      </c>
      <c r="B182" s="56" t="s">
        <v>739</v>
      </c>
      <c r="C182" s="56" t="s">
        <v>745</v>
      </c>
      <c r="D182" s="56" t="s">
        <v>746</v>
      </c>
      <c r="E182" s="56" t="s">
        <v>170</v>
      </c>
      <c r="F182" s="56" t="s">
        <v>747</v>
      </c>
      <c r="G182" s="56" t="s">
        <v>192</v>
      </c>
      <c r="H182" s="56" t="s">
        <v>389</v>
      </c>
      <c r="I182" s="56" t="s">
        <v>384</v>
      </c>
      <c r="J182" s="89">
        <v>1.0</v>
      </c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 t="s">
        <v>738</v>
      </c>
      <c r="B183" s="56" t="s">
        <v>739</v>
      </c>
      <c r="C183" s="56" t="s">
        <v>748</v>
      </c>
      <c r="D183" s="56" t="s">
        <v>749</v>
      </c>
      <c r="E183" s="56" t="s">
        <v>170</v>
      </c>
      <c r="F183" s="56" t="s">
        <v>388</v>
      </c>
      <c r="G183" s="56" t="s">
        <v>192</v>
      </c>
      <c r="H183" s="56" t="s">
        <v>389</v>
      </c>
      <c r="I183" s="56" t="s">
        <v>388</v>
      </c>
      <c r="J183" s="89">
        <v>1.0</v>
      </c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 t="s">
        <v>738</v>
      </c>
      <c r="B184" s="56" t="s">
        <v>739</v>
      </c>
      <c r="C184" s="56" t="s">
        <v>750</v>
      </c>
      <c r="D184" s="56" t="s">
        <v>751</v>
      </c>
      <c r="E184" s="56" t="s">
        <v>170</v>
      </c>
      <c r="F184" s="56" t="s">
        <v>401</v>
      </c>
      <c r="G184" s="56" t="s">
        <v>192</v>
      </c>
      <c r="H184" s="56" t="s">
        <v>389</v>
      </c>
      <c r="I184" s="56" t="s">
        <v>401</v>
      </c>
      <c r="J184" s="89">
        <v>1.0</v>
      </c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 t="s">
        <v>738</v>
      </c>
      <c r="B185" s="56" t="s">
        <v>739</v>
      </c>
      <c r="C185" s="56" t="s">
        <v>752</v>
      </c>
      <c r="D185" s="56" t="s">
        <v>753</v>
      </c>
      <c r="E185" s="56" t="s">
        <v>170</v>
      </c>
      <c r="F185" s="56" t="s">
        <v>388</v>
      </c>
      <c r="G185" s="56" t="s">
        <v>192</v>
      </c>
      <c r="H185" s="56" t="s">
        <v>389</v>
      </c>
      <c r="I185" s="56" t="s">
        <v>388</v>
      </c>
      <c r="J185" s="89">
        <v>1.0</v>
      </c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 t="s">
        <v>743</v>
      </c>
      <c r="B186" s="56" t="s">
        <v>739</v>
      </c>
      <c r="C186" s="56" t="s">
        <v>752</v>
      </c>
      <c r="D186" s="56" t="s">
        <v>754</v>
      </c>
      <c r="E186" s="56" t="s">
        <v>292</v>
      </c>
      <c r="F186" s="56" t="s">
        <v>388</v>
      </c>
      <c r="G186" s="56" t="s">
        <v>192</v>
      </c>
      <c r="H186" s="56" t="s">
        <v>389</v>
      </c>
      <c r="I186" s="56" t="s">
        <v>388</v>
      </c>
      <c r="J186" s="89">
        <v>1.0</v>
      </c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 t="s">
        <v>738</v>
      </c>
      <c r="B187" s="56" t="s">
        <v>739</v>
      </c>
      <c r="C187" s="56" t="s">
        <v>755</v>
      </c>
      <c r="D187" s="56" t="s">
        <v>756</v>
      </c>
      <c r="E187" s="56" t="s">
        <v>170</v>
      </c>
      <c r="F187" s="56" t="s">
        <v>401</v>
      </c>
      <c r="G187" s="56" t="s">
        <v>192</v>
      </c>
      <c r="H187" s="56" t="s">
        <v>389</v>
      </c>
      <c r="I187" s="56" t="s">
        <v>401</v>
      </c>
      <c r="J187" s="89">
        <v>1.0</v>
      </c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 t="s">
        <v>743</v>
      </c>
      <c r="B188" s="56" t="s">
        <v>739</v>
      </c>
      <c r="C188" s="56" t="s">
        <v>755</v>
      </c>
      <c r="D188" s="56" t="s">
        <v>757</v>
      </c>
      <c r="E188" s="56" t="s">
        <v>292</v>
      </c>
      <c r="F188" s="56" t="s">
        <v>401</v>
      </c>
      <c r="G188" s="56" t="s">
        <v>192</v>
      </c>
      <c r="H188" s="56" t="s">
        <v>389</v>
      </c>
      <c r="I188" s="56" t="s">
        <v>401</v>
      </c>
      <c r="J188" s="89">
        <v>1.0</v>
      </c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 t="s">
        <v>738</v>
      </c>
      <c r="B189" s="56" t="s">
        <v>739</v>
      </c>
      <c r="C189" s="56" t="s">
        <v>758</v>
      </c>
      <c r="D189" s="56" t="s">
        <v>759</v>
      </c>
      <c r="E189" s="56" t="s">
        <v>170</v>
      </c>
      <c r="F189" s="56" t="s">
        <v>760</v>
      </c>
      <c r="G189" s="56" t="s">
        <v>192</v>
      </c>
      <c r="H189" s="56" t="s">
        <v>389</v>
      </c>
      <c r="I189" s="56" t="s">
        <v>401</v>
      </c>
      <c r="J189" s="89">
        <v>1.0</v>
      </c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 t="s">
        <v>738</v>
      </c>
      <c r="B190" s="56" t="s">
        <v>739</v>
      </c>
      <c r="C190" s="56" t="s">
        <v>761</v>
      </c>
      <c r="D190" s="56" t="s">
        <v>762</v>
      </c>
      <c r="E190" s="56" t="s">
        <v>170</v>
      </c>
      <c r="F190" s="56" t="s">
        <v>763</v>
      </c>
      <c r="G190" s="56" t="s">
        <v>192</v>
      </c>
      <c r="H190" s="56" t="s">
        <v>389</v>
      </c>
      <c r="I190" s="56" t="s">
        <v>373</v>
      </c>
      <c r="J190" s="89">
        <v>1.0</v>
      </c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 t="s">
        <v>764</v>
      </c>
      <c r="B191" s="56" t="s">
        <v>765</v>
      </c>
      <c r="C191" s="56" t="s">
        <v>766</v>
      </c>
      <c r="D191" s="56" t="s">
        <v>767</v>
      </c>
      <c r="E191" s="56" t="s">
        <v>170</v>
      </c>
      <c r="F191" s="56" t="s">
        <v>388</v>
      </c>
      <c r="G191" s="56" t="s">
        <v>483</v>
      </c>
      <c r="H191" s="56" t="s">
        <v>484</v>
      </c>
      <c r="I191" s="56" t="s">
        <v>388</v>
      </c>
      <c r="J191" s="89">
        <v>1.0</v>
      </c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 t="s">
        <v>764</v>
      </c>
      <c r="B192" s="56" t="s">
        <v>765</v>
      </c>
      <c r="C192" s="56" t="s">
        <v>768</v>
      </c>
      <c r="D192" s="56" t="s">
        <v>769</v>
      </c>
      <c r="E192" s="56" t="s">
        <v>170</v>
      </c>
      <c r="F192" s="56" t="s">
        <v>388</v>
      </c>
      <c r="G192" s="56" t="s">
        <v>483</v>
      </c>
      <c r="H192" s="56" t="s">
        <v>484</v>
      </c>
      <c r="I192" s="56" t="s">
        <v>388</v>
      </c>
      <c r="J192" s="89">
        <v>1.0</v>
      </c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 t="s">
        <v>770</v>
      </c>
      <c r="B193" s="56" t="s">
        <v>765</v>
      </c>
      <c r="C193" s="56" t="s">
        <v>771</v>
      </c>
      <c r="D193" s="56" t="s">
        <v>772</v>
      </c>
      <c r="E193" s="56" t="s">
        <v>292</v>
      </c>
      <c r="F193" s="56" t="s">
        <v>191</v>
      </c>
      <c r="G193" s="56" t="s">
        <v>192</v>
      </c>
      <c r="H193" s="56" t="s">
        <v>193</v>
      </c>
      <c r="I193" s="56" t="s">
        <v>191</v>
      </c>
      <c r="J193" s="89">
        <v>1.0</v>
      </c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 t="s">
        <v>764</v>
      </c>
      <c r="B194" s="56" t="s">
        <v>765</v>
      </c>
      <c r="C194" s="56" t="s">
        <v>773</v>
      </c>
      <c r="D194" s="56" t="s">
        <v>774</v>
      </c>
      <c r="E194" s="56" t="s">
        <v>170</v>
      </c>
      <c r="F194" s="56" t="s">
        <v>412</v>
      </c>
      <c r="G194" s="56" t="s">
        <v>483</v>
      </c>
      <c r="H194" s="56" t="s">
        <v>484</v>
      </c>
      <c r="I194" s="56" t="s">
        <v>412</v>
      </c>
      <c r="J194" s="89">
        <v>1.0</v>
      </c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 t="s">
        <v>764</v>
      </c>
      <c r="B195" s="56" t="s">
        <v>765</v>
      </c>
      <c r="C195" s="56" t="s">
        <v>775</v>
      </c>
      <c r="D195" s="56" t="s">
        <v>776</v>
      </c>
      <c r="E195" s="56" t="s">
        <v>170</v>
      </c>
      <c r="F195" s="56" t="s">
        <v>373</v>
      </c>
      <c r="G195" s="56" t="s">
        <v>483</v>
      </c>
      <c r="H195" s="56" t="s">
        <v>484</v>
      </c>
      <c r="I195" s="56" t="s">
        <v>373</v>
      </c>
      <c r="J195" s="89">
        <v>1.0</v>
      </c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 t="s">
        <v>765</v>
      </c>
      <c r="C196" s="56" t="s">
        <v>777</v>
      </c>
      <c r="D196" s="56" t="s">
        <v>777</v>
      </c>
      <c r="E196" s="56" t="s">
        <v>170</v>
      </c>
      <c r="F196" s="56" t="s">
        <v>373</v>
      </c>
      <c r="G196" s="56" t="s">
        <v>483</v>
      </c>
      <c r="H196" s="56" t="s">
        <v>484</v>
      </c>
      <c r="I196" s="56" t="s">
        <v>373</v>
      </c>
      <c r="J196" s="89">
        <v>1.0</v>
      </c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 t="s">
        <v>765</v>
      </c>
      <c r="C197" s="56" t="s">
        <v>778</v>
      </c>
      <c r="D197" s="56" t="s">
        <v>778</v>
      </c>
      <c r="E197" s="56" t="s">
        <v>170</v>
      </c>
      <c r="F197" s="56" t="s">
        <v>388</v>
      </c>
      <c r="G197" s="56" t="s">
        <v>483</v>
      </c>
      <c r="H197" s="56" t="s">
        <v>484</v>
      </c>
      <c r="I197" s="56" t="s">
        <v>388</v>
      </c>
      <c r="J197" s="89">
        <v>1.0</v>
      </c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 t="s">
        <v>770</v>
      </c>
      <c r="B198" s="56" t="s">
        <v>765</v>
      </c>
      <c r="C198" s="56" t="s">
        <v>779</v>
      </c>
      <c r="D198" s="56" t="s">
        <v>780</v>
      </c>
      <c r="E198" s="56" t="s">
        <v>292</v>
      </c>
      <c r="F198" s="56" t="s">
        <v>781</v>
      </c>
      <c r="G198" s="56" t="s">
        <v>192</v>
      </c>
      <c r="H198" s="56" t="s">
        <v>193</v>
      </c>
      <c r="I198" s="56" t="s">
        <v>781</v>
      </c>
      <c r="J198" s="89">
        <v>1.0</v>
      </c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 t="s">
        <v>782</v>
      </c>
      <c r="B199" s="56" t="s">
        <v>783</v>
      </c>
      <c r="C199" s="56" t="s">
        <v>784</v>
      </c>
      <c r="D199" s="56" t="s">
        <v>785</v>
      </c>
      <c r="E199" s="56" t="s">
        <v>170</v>
      </c>
      <c r="F199" s="56" t="s">
        <v>786</v>
      </c>
      <c r="G199" s="56" t="s">
        <v>437</v>
      </c>
      <c r="H199" s="56" t="s">
        <v>561</v>
      </c>
      <c r="I199" s="56" t="s">
        <v>401</v>
      </c>
      <c r="J199" s="89">
        <v>1.0</v>
      </c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 t="s">
        <v>782</v>
      </c>
      <c r="B200" s="56" t="s">
        <v>783</v>
      </c>
      <c r="C200" s="56" t="s">
        <v>787</v>
      </c>
      <c r="D200" s="56" t="s">
        <v>788</v>
      </c>
      <c r="E200" s="56" t="s">
        <v>170</v>
      </c>
      <c r="F200" s="56" t="s">
        <v>789</v>
      </c>
      <c r="G200" s="56" t="s">
        <v>437</v>
      </c>
      <c r="H200" s="56" t="s">
        <v>561</v>
      </c>
      <c r="I200" s="56" t="s">
        <v>556</v>
      </c>
      <c r="J200" s="89">
        <v>1.0</v>
      </c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 t="s">
        <v>782</v>
      </c>
      <c r="B201" s="56" t="s">
        <v>783</v>
      </c>
      <c r="C201" s="56" t="s">
        <v>790</v>
      </c>
      <c r="D201" s="56" t="s">
        <v>791</v>
      </c>
      <c r="E201" s="56" t="s">
        <v>170</v>
      </c>
      <c r="F201" s="56" t="s">
        <v>792</v>
      </c>
      <c r="G201" s="56" t="s">
        <v>437</v>
      </c>
      <c r="H201" s="56" t="s">
        <v>561</v>
      </c>
      <c r="I201" s="56" t="s">
        <v>373</v>
      </c>
      <c r="J201" s="89">
        <v>1.0</v>
      </c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 t="s">
        <v>782</v>
      </c>
      <c r="B202" s="56" t="s">
        <v>783</v>
      </c>
      <c r="C202" s="56" t="s">
        <v>793</v>
      </c>
      <c r="D202" s="56" t="s">
        <v>794</v>
      </c>
      <c r="E202" s="56" t="s">
        <v>170</v>
      </c>
      <c r="F202" s="56" t="s">
        <v>370</v>
      </c>
      <c r="G202" s="56" t="s">
        <v>437</v>
      </c>
      <c r="H202" s="56" t="s">
        <v>561</v>
      </c>
      <c r="I202" s="56" t="s">
        <v>370</v>
      </c>
      <c r="J202" s="89">
        <v>1.0</v>
      </c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 t="s">
        <v>782</v>
      </c>
      <c r="B203" s="56" t="s">
        <v>783</v>
      </c>
      <c r="C203" s="56" t="s">
        <v>795</v>
      </c>
      <c r="D203" s="56" t="s">
        <v>796</v>
      </c>
      <c r="E203" s="56" t="s">
        <v>170</v>
      </c>
      <c r="F203" s="56" t="s">
        <v>797</v>
      </c>
      <c r="G203" s="56" t="s">
        <v>437</v>
      </c>
      <c r="H203" s="56" t="s">
        <v>561</v>
      </c>
      <c r="I203" s="56" t="s">
        <v>401</v>
      </c>
      <c r="J203" s="89">
        <v>1.0</v>
      </c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 t="s">
        <v>782</v>
      </c>
      <c r="B204" s="56" t="s">
        <v>783</v>
      </c>
      <c r="C204" s="56" t="s">
        <v>798</v>
      </c>
      <c r="D204" s="56" t="s">
        <v>799</v>
      </c>
      <c r="E204" s="56" t="s">
        <v>170</v>
      </c>
      <c r="F204" s="56" t="s">
        <v>412</v>
      </c>
      <c r="G204" s="56" t="s">
        <v>437</v>
      </c>
      <c r="H204" s="56" t="s">
        <v>561</v>
      </c>
      <c r="I204" s="56" t="s">
        <v>412</v>
      </c>
      <c r="J204" s="89">
        <v>1.0</v>
      </c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 t="s">
        <v>782</v>
      </c>
      <c r="B205" s="56" t="s">
        <v>783</v>
      </c>
      <c r="C205" s="56" t="s">
        <v>800</v>
      </c>
      <c r="D205" s="56" t="s">
        <v>801</v>
      </c>
      <c r="E205" s="56" t="s">
        <v>170</v>
      </c>
      <c r="F205" s="56" t="s">
        <v>384</v>
      </c>
      <c r="G205" s="56" t="s">
        <v>437</v>
      </c>
      <c r="H205" s="56" t="s">
        <v>561</v>
      </c>
      <c r="I205" s="56" t="s">
        <v>384</v>
      </c>
      <c r="J205" s="89">
        <v>1.0</v>
      </c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 t="s">
        <v>802</v>
      </c>
      <c r="B206" s="56" t="s">
        <v>803</v>
      </c>
      <c r="C206" s="56" t="s">
        <v>804</v>
      </c>
      <c r="D206" s="56" t="s">
        <v>805</v>
      </c>
      <c r="E206" s="56" t="s">
        <v>170</v>
      </c>
      <c r="F206" s="56" t="s">
        <v>191</v>
      </c>
      <c r="G206" s="56" t="s">
        <v>437</v>
      </c>
      <c r="H206" s="56" t="s">
        <v>438</v>
      </c>
      <c r="I206" s="56" t="s">
        <v>191</v>
      </c>
      <c r="J206" s="89">
        <v>1.0</v>
      </c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 t="s">
        <v>806</v>
      </c>
      <c r="B207" s="56" t="s">
        <v>803</v>
      </c>
      <c r="C207" s="56" t="s">
        <v>807</v>
      </c>
      <c r="D207" s="56" t="s">
        <v>808</v>
      </c>
      <c r="E207" s="56" t="s">
        <v>170</v>
      </c>
      <c r="F207" s="56" t="s">
        <v>460</v>
      </c>
      <c r="G207" s="56" t="s">
        <v>192</v>
      </c>
      <c r="H207" s="56" t="s">
        <v>193</v>
      </c>
      <c r="I207" s="56" t="s">
        <v>191</v>
      </c>
      <c r="J207" s="89">
        <v>1.0</v>
      </c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 t="s">
        <v>806</v>
      </c>
      <c r="B208" s="56" t="s">
        <v>803</v>
      </c>
      <c r="C208" s="56" t="s">
        <v>809</v>
      </c>
      <c r="D208" s="56" t="s">
        <v>810</v>
      </c>
      <c r="E208" s="56" t="s">
        <v>170</v>
      </c>
      <c r="F208" s="56" t="s">
        <v>388</v>
      </c>
      <c r="G208" s="56" t="s">
        <v>192</v>
      </c>
      <c r="H208" s="56" t="s">
        <v>193</v>
      </c>
      <c r="I208" s="56" t="s">
        <v>388</v>
      </c>
      <c r="J208" s="89">
        <v>1.0</v>
      </c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 t="s">
        <v>806</v>
      </c>
      <c r="B209" s="56" t="s">
        <v>803</v>
      </c>
      <c r="C209" s="56" t="s">
        <v>811</v>
      </c>
      <c r="D209" s="56" t="s">
        <v>812</v>
      </c>
      <c r="E209" s="56" t="s">
        <v>170</v>
      </c>
      <c r="F209" s="56" t="s">
        <v>455</v>
      </c>
      <c r="G209" s="56" t="s">
        <v>192</v>
      </c>
      <c r="H209" s="56" t="s">
        <v>193</v>
      </c>
      <c r="I209" s="56" t="s">
        <v>455</v>
      </c>
      <c r="J209" s="89">
        <v>1.0</v>
      </c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 t="s">
        <v>806</v>
      </c>
      <c r="B210" s="56" t="s">
        <v>803</v>
      </c>
      <c r="C210" s="56" t="s">
        <v>813</v>
      </c>
      <c r="D210" s="56" t="s">
        <v>814</v>
      </c>
      <c r="E210" s="56" t="s">
        <v>170</v>
      </c>
      <c r="F210" s="56" t="s">
        <v>412</v>
      </c>
      <c r="G210" s="56" t="s">
        <v>192</v>
      </c>
      <c r="H210" s="56" t="s">
        <v>193</v>
      </c>
      <c r="I210" s="56" t="s">
        <v>412</v>
      </c>
      <c r="J210" s="89">
        <v>1.0</v>
      </c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 t="s">
        <v>815</v>
      </c>
      <c r="B211" s="56" t="s">
        <v>803</v>
      </c>
      <c r="C211" s="56" t="s">
        <v>816</v>
      </c>
      <c r="D211" s="56" t="s">
        <v>817</v>
      </c>
      <c r="E211" s="56" t="s">
        <v>170</v>
      </c>
      <c r="F211" s="56" t="s">
        <v>388</v>
      </c>
      <c r="G211" s="56" t="s">
        <v>818</v>
      </c>
      <c r="H211" s="56" t="s">
        <v>395</v>
      </c>
      <c r="I211" s="56" t="s">
        <v>388</v>
      </c>
      <c r="J211" s="89">
        <v>1.0</v>
      </c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 t="s">
        <v>815</v>
      </c>
      <c r="B212" s="56" t="s">
        <v>803</v>
      </c>
      <c r="C212" s="56" t="s">
        <v>819</v>
      </c>
      <c r="D212" s="56" t="s">
        <v>820</v>
      </c>
      <c r="E212" s="56" t="s">
        <v>170</v>
      </c>
      <c r="F212" s="56" t="s">
        <v>191</v>
      </c>
      <c r="G212" s="56" t="s">
        <v>818</v>
      </c>
      <c r="H212" s="56" t="s">
        <v>821</v>
      </c>
      <c r="I212" s="56" t="s">
        <v>191</v>
      </c>
      <c r="J212" s="89">
        <v>1.0</v>
      </c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 t="s">
        <v>815</v>
      </c>
      <c r="B213" s="56" t="s">
        <v>803</v>
      </c>
      <c r="C213" s="56" t="s">
        <v>822</v>
      </c>
      <c r="D213" s="56" t="s">
        <v>823</v>
      </c>
      <c r="E213" s="56" t="s">
        <v>170</v>
      </c>
      <c r="F213" s="56" t="s">
        <v>191</v>
      </c>
      <c r="G213" s="56" t="s">
        <v>818</v>
      </c>
      <c r="H213" s="56" t="s">
        <v>395</v>
      </c>
      <c r="I213" s="56" t="s">
        <v>191</v>
      </c>
      <c r="J213" s="89">
        <v>1.0</v>
      </c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 t="s">
        <v>824</v>
      </c>
      <c r="B214" s="56" t="s">
        <v>825</v>
      </c>
      <c r="C214" s="56" t="s">
        <v>826</v>
      </c>
      <c r="D214" s="56" t="s">
        <v>827</v>
      </c>
      <c r="E214" s="56" t="s">
        <v>170</v>
      </c>
      <c r="F214" s="56" t="s">
        <v>191</v>
      </c>
      <c r="G214" s="56" t="s">
        <v>395</v>
      </c>
      <c r="H214" s="56" t="s">
        <v>441</v>
      </c>
      <c r="I214" s="56" t="s">
        <v>191</v>
      </c>
      <c r="J214" s="89">
        <v>1.0</v>
      </c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 t="s">
        <v>824</v>
      </c>
      <c r="B215" s="56" t="s">
        <v>825</v>
      </c>
      <c r="C215" s="56" t="s">
        <v>828</v>
      </c>
      <c r="D215" s="56" t="s">
        <v>829</v>
      </c>
      <c r="E215" s="56" t="s">
        <v>170</v>
      </c>
      <c r="F215" s="56" t="s">
        <v>781</v>
      </c>
      <c r="G215" s="56" t="s">
        <v>395</v>
      </c>
      <c r="H215" s="56" t="s">
        <v>441</v>
      </c>
      <c r="I215" s="56" t="s">
        <v>781</v>
      </c>
      <c r="J215" s="89">
        <v>1.0</v>
      </c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 t="s">
        <v>824</v>
      </c>
      <c r="B216" s="56" t="s">
        <v>825</v>
      </c>
      <c r="C216" s="56" t="s">
        <v>830</v>
      </c>
      <c r="D216" s="56" t="s">
        <v>831</v>
      </c>
      <c r="E216" s="56" t="s">
        <v>170</v>
      </c>
      <c r="F216" s="56" t="s">
        <v>388</v>
      </c>
      <c r="G216" s="56" t="s">
        <v>395</v>
      </c>
      <c r="H216" s="56" t="s">
        <v>441</v>
      </c>
      <c r="I216" s="56" t="s">
        <v>388</v>
      </c>
      <c r="J216" s="89">
        <v>1.0</v>
      </c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 t="s">
        <v>832</v>
      </c>
      <c r="B217" s="56" t="s">
        <v>833</v>
      </c>
      <c r="C217" s="56" t="s">
        <v>834</v>
      </c>
      <c r="D217" s="56" t="s">
        <v>835</v>
      </c>
      <c r="E217" s="56" t="s">
        <v>170</v>
      </c>
      <c r="F217" s="56" t="s">
        <v>412</v>
      </c>
      <c r="G217" s="56" t="s">
        <v>483</v>
      </c>
      <c r="H217" s="56" t="s">
        <v>192</v>
      </c>
      <c r="I217" s="56" t="s">
        <v>412</v>
      </c>
      <c r="J217" s="89">
        <v>1.0</v>
      </c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 t="s">
        <v>836</v>
      </c>
      <c r="B218" s="56" t="s">
        <v>833</v>
      </c>
      <c r="C218" s="56" t="s">
        <v>837</v>
      </c>
      <c r="D218" s="56" t="s">
        <v>838</v>
      </c>
      <c r="E218" s="56" t="s">
        <v>170</v>
      </c>
      <c r="F218" s="56" t="s">
        <v>191</v>
      </c>
      <c r="G218" s="56" t="s">
        <v>192</v>
      </c>
      <c r="H218" s="56" t="s">
        <v>395</v>
      </c>
      <c r="I218" s="56" t="s">
        <v>191</v>
      </c>
      <c r="J218" s="89">
        <v>1.0</v>
      </c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 t="s">
        <v>832</v>
      </c>
      <c r="B219" s="56" t="s">
        <v>833</v>
      </c>
      <c r="C219" s="56" t="s">
        <v>839</v>
      </c>
      <c r="D219" s="56" t="s">
        <v>840</v>
      </c>
      <c r="E219" s="56" t="s">
        <v>170</v>
      </c>
      <c r="F219" s="56" t="s">
        <v>401</v>
      </c>
      <c r="G219" s="56" t="s">
        <v>483</v>
      </c>
      <c r="H219" s="56" t="s">
        <v>192</v>
      </c>
      <c r="I219" s="56" t="s">
        <v>401</v>
      </c>
      <c r="J219" s="89">
        <v>1.0</v>
      </c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 t="s">
        <v>836</v>
      </c>
      <c r="B220" s="56" t="s">
        <v>833</v>
      </c>
      <c r="C220" s="56" t="s">
        <v>841</v>
      </c>
      <c r="D220" s="56" t="s">
        <v>842</v>
      </c>
      <c r="E220" s="56" t="s">
        <v>170</v>
      </c>
      <c r="F220" s="56" t="s">
        <v>388</v>
      </c>
      <c r="G220" s="56" t="s">
        <v>192</v>
      </c>
      <c r="H220" s="56" t="s">
        <v>395</v>
      </c>
      <c r="I220" s="56" t="s">
        <v>388</v>
      </c>
      <c r="J220" s="89">
        <v>1.0</v>
      </c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 t="s">
        <v>843</v>
      </c>
      <c r="B221" s="56" t="s">
        <v>844</v>
      </c>
      <c r="C221" s="56" t="s">
        <v>845</v>
      </c>
      <c r="D221" s="56" t="s">
        <v>846</v>
      </c>
      <c r="E221" s="56" t="s">
        <v>170</v>
      </c>
      <c r="F221" s="56" t="s">
        <v>847</v>
      </c>
      <c r="G221" s="56" t="s">
        <v>395</v>
      </c>
      <c r="H221" s="56" t="s">
        <v>441</v>
      </c>
      <c r="I221" s="56" t="s">
        <v>384</v>
      </c>
      <c r="J221" s="89">
        <v>1.0</v>
      </c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 t="s">
        <v>843</v>
      </c>
      <c r="B222" s="56" t="s">
        <v>844</v>
      </c>
      <c r="C222" s="56" t="s">
        <v>848</v>
      </c>
      <c r="D222" s="56" t="s">
        <v>849</v>
      </c>
      <c r="E222" s="56" t="s">
        <v>170</v>
      </c>
      <c r="F222" s="56" t="s">
        <v>850</v>
      </c>
      <c r="G222" s="56" t="s">
        <v>395</v>
      </c>
      <c r="H222" s="56" t="s">
        <v>506</v>
      </c>
      <c r="I222" s="56" t="s">
        <v>373</v>
      </c>
      <c r="J222" s="89">
        <v>1.0</v>
      </c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 t="s">
        <v>843</v>
      </c>
      <c r="B223" s="56" t="s">
        <v>844</v>
      </c>
      <c r="C223" s="56" t="s">
        <v>851</v>
      </c>
      <c r="D223" s="56" t="s">
        <v>852</v>
      </c>
      <c r="E223" s="56" t="s">
        <v>170</v>
      </c>
      <c r="F223" s="56" t="s">
        <v>412</v>
      </c>
      <c r="G223" s="56" t="s">
        <v>395</v>
      </c>
      <c r="H223" s="56" t="s">
        <v>441</v>
      </c>
      <c r="I223" s="56" t="s">
        <v>412</v>
      </c>
      <c r="J223" s="89">
        <v>1.0</v>
      </c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 t="s">
        <v>843</v>
      </c>
      <c r="B224" s="56" t="s">
        <v>844</v>
      </c>
      <c r="C224" s="56" t="s">
        <v>853</v>
      </c>
      <c r="D224" s="56" t="s">
        <v>854</v>
      </c>
      <c r="E224" s="56" t="s">
        <v>170</v>
      </c>
      <c r="F224" s="56" t="s">
        <v>388</v>
      </c>
      <c r="G224" s="56" t="s">
        <v>395</v>
      </c>
      <c r="H224" s="56" t="s">
        <v>506</v>
      </c>
      <c r="I224" s="56" t="s">
        <v>388</v>
      </c>
      <c r="J224" s="89">
        <v>1.0</v>
      </c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 t="s">
        <v>843</v>
      </c>
      <c r="B225" s="56" t="s">
        <v>844</v>
      </c>
      <c r="C225" s="56" t="s">
        <v>855</v>
      </c>
      <c r="D225" s="56" t="s">
        <v>856</v>
      </c>
      <c r="E225" s="56" t="s">
        <v>170</v>
      </c>
      <c r="F225" s="56" t="s">
        <v>388</v>
      </c>
      <c r="G225" s="56" t="s">
        <v>395</v>
      </c>
      <c r="H225" s="56" t="s">
        <v>441</v>
      </c>
      <c r="I225" s="56" t="s">
        <v>388</v>
      </c>
      <c r="J225" s="89">
        <v>1.0</v>
      </c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 t="s">
        <v>843</v>
      </c>
      <c r="B226" s="56" t="s">
        <v>844</v>
      </c>
      <c r="C226" s="56" t="s">
        <v>857</v>
      </c>
      <c r="D226" s="56" t="s">
        <v>858</v>
      </c>
      <c r="E226" s="56" t="s">
        <v>170</v>
      </c>
      <c r="F226" s="56" t="s">
        <v>373</v>
      </c>
      <c r="G226" s="56" t="s">
        <v>395</v>
      </c>
      <c r="H226" s="56" t="s">
        <v>506</v>
      </c>
      <c r="I226" s="56" t="s">
        <v>373</v>
      </c>
      <c r="J226" s="89">
        <v>1.0</v>
      </c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 t="s">
        <v>843</v>
      </c>
      <c r="B227" s="56" t="s">
        <v>844</v>
      </c>
      <c r="C227" s="56" t="s">
        <v>859</v>
      </c>
      <c r="D227" s="56" t="s">
        <v>860</v>
      </c>
      <c r="E227" s="56" t="s">
        <v>170</v>
      </c>
      <c r="F227" s="56" t="s">
        <v>191</v>
      </c>
      <c r="G227" s="56" t="s">
        <v>395</v>
      </c>
      <c r="H227" s="56" t="s">
        <v>441</v>
      </c>
      <c r="I227" s="56" t="s">
        <v>191</v>
      </c>
      <c r="J227" s="89">
        <v>1.0</v>
      </c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 t="s">
        <v>861</v>
      </c>
      <c r="B228" s="56" t="s">
        <v>862</v>
      </c>
      <c r="C228" s="56" t="s">
        <v>863</v>
      </c>
      <c r="D228" s="56" t="s">
        <v>864</v>
      </c>
      <c r="E228" s="56" t="s">
        <v>170</v>
      </c>
      <c r="F228" s="56" t="s">
        <v>388</v>
      </c>
      <c r="G228" s="56" t="s">
        <v>193</v>
      </c>
      <c r="H228" s="56" t="s">
        <v>865</v>
      </c>
      <c r="I228" s="56" t="s">
        <v>388</v>
      </c>
      <c r="J228" s="89">
        <v>1.0</v>
      </c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 t="s">
        <v>861</v>
      </c>
      <c r="B229" s="56" t="s">
        <v>862</v>
      </c>
      <c r="C229" s="56" t="s">
        <v>866</v>
      </c>
      <c r="D229" s="56" t="s">
        <v>867</v>
      </c>
      <c r="E229" s="56" t="s">
        <v>170</v>
      </c>
      <c r="F229" s="56" t="s">
        <v>425</v>
      </c>
      <c r="G229" s="56" t="s">
        <v>193</v>
      </c>
      <c r="H229" s="56" t="s">
        <v>865</v>
      </c>
      <c r="I229" s="56" t="s">
        <v>373</v>
      </c>
      <c r="J229" s="89">
        <v>1.0</v>
      </c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 t="s">
        <v>861</v>
      </c>
      <c r="B230" s="56" t="s">
        <v>862</v>
      </c>
      <c r="C230" s="56" t="s">
        <v>868</v>
      </c>
      <c r="D230" s="56" t="s">
        <v>869</v>
      </c>
      <c r="E230" s="56" t="s">
        <v>170</v>
      </c>
      <c r="F230" s="56" t="s">
        <v>870</v>
      </c>
      <c r="G230" s="56" t="s">
        <v>193</v>
      </c>
      <c r="H230" s="56" t="s">
        <v>865</v>
      </c>
      <c r="I230" s="56" t="s">
        <v>373</v>
      </c>
      <c r="J230" s="89">
        <v>1.0</v>
      </c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 t="s">
        <v>861</v>
      </c>
      <c r="B231" s="56" t="s">
        <v>862</v>
      </c>
      <c r="C231" s="56" t="s">
        <v>871</v>
      </c>
      <c r="D231" s="56" t="s">
        <v>872</v>
      </c>
      <c r="E231" s="56" t="s">
        <v>170</v>
      </c>
      <c r="F231" s="56" t="s">
        <v>191</v>
      </c>
      <c r="G231" s="56" t="s">
        <v>193</v>
      </c>
      <c r="H231" s="56" t="s">
        <v>865</v>
      </c>
      <c r="I231" s="56" t="s">
        <v>191</v>
      </c>
      <c r="J231" s="89">
        <v>1.0</v>
      </c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 t="s">
        <v>861</v>
      </c>
      <c r="B232" s="56" t="s">
        <v>862</v>
      </c>
      <c r="C232" s="56" t="s">
        <v>873</v>
      </c>
      <c r="D232" s="56" t="s">
        <v>874</v>
      </c>
      <c r="E232" s="56" t="s">
        <v>170</v>
      </c>
      <c r="F232" s="56" t="s">
        <v>404</v>
      </c>
      <c r="G232" s="56" t="s">
        <v>193</v>
      </c>
      <c r="H232" s="56" t="s">
        <v>865</v>
      </c>
      <c r="I232" s="56" t="s">
        <v>373</v>
      </c>
      <c r="J232" s="89">
        <v>1.0</v>
      </c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 t="s">
        <v>875</v>
      </c>
      <c r="B233" s="56" t="s">
        <v>876</v>
      </c>
      <c r="C233" s="56" t="s">
        <v>877</v>
      </c>
      <c r="D233" s="56" t="s">
        <v>878</v>
      </c>
      <c r="E233" s="56" t="s">
        <v>170</v>
      </c>
      <c r="F233" s="56" t="s">
        <v>373</v>
      </c>
      <c r="G233" s="56" t="s">
        <v>192</v>
      </c>
      <c r="H233" s="56" t="s">
        <v>193</v>
      </c>
      <c r="I233" s="56" t="s">
        <v>373</v>
      </c>
      <c r="J233" s="89">
        <v>1.0</v>
      </c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 t="s">
        <v>875</v>
      </c>
      <c r="B234" s="56" t="s">
        <v>876</v>
      </c>
      <c r="C234" s="56" t="s">
        <v>879</v>
      </c>
      <c r="D234" s="56" t="s">
        <v>880</v>
      </c>
      <c r="E234" s="56" t="s">
        <v>170</v>
      </c>
      <c r="F234" s="56" t="s">
        <v>191</v>
      </c>
      <c r="G234" s="56" t="s">
        <v>192</v>
      </c>
      <c r="H234" s="56" t="s">
        <v>193</v>
      </c>
      <c r="I234" s="56" t="s">
        <v>191</v>
      </c>
      <c r="J234" s="89">
        <v>1.0</v>
      </c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 t="s">
        <v>875</v>
      </c>
      <c r="B235" s="56" t="s">
        <v>876</v>
      </c>
      <c r="C235" s="56" t="s">
        <v>881</v>
      </c>
      <c r="D235" s="56" t="s">
        <v>882</v>
      </c>
      <c r="E235" s="56" t="s">
        <v>170</v>
      </c>
      <c r="F235" s="56" t="s">
        <v>388</v>
      </c>
      <c r="G235" s="56" t="s">
        <v>192</v>
      </c>
      <c r="H235" s="56" t="s">
        <v>561</v>
      </c>
      <c r="I235" s="56" t="s">
        <v>388</v>
      </c>
      <c r="J235" s="89">
        <v>1.0</v>
      </c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 t="s">
        <v>883</v>
      </c>
      <c r="B236" s="56" t="s">
        <v>884</v>
      </c>
      <c r="C236" s="56" t="s">
        <v>885</v>
      </c>
      <c r="D236" s="56" t="s">
        <v>886</v>
      </c>
      <c r="E236" s="56" t="s">
        <v>170</v>
      </c>
      <c r="F236" s="56" t="s">
        <v>370</v>
      </c>
      <c r="G236" s="56" t="s">
        <v>437</v>
      </c>
      <c r="H236" s="56" t="s">
        <v>491</v>
      </c>
      <c r="I236" s="56" t="s">
        <v>370</v>
      </c>
      <c r="J236" s="89">
        <v>1.0</v>
      </c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 t="s">
        <v>883</v>
      </c>
      <c r="B237" s="56" t="s">
        <v>884</v>
      </c>
      <c r="C237" s="56" t="s">
        <v>887</v>
      </c>
      <c r="D237" s="56" t="s">
        <v>888</v>
      </c>
      <c r="E237" s="56" t="s">
        <v>170</v>
      </c>
      <c r="F237" s="56" t="s">
        <v>191</v>
      </c>
      <c r="G237" s="56" t="s">
        <v>437</v>
      </c>
      <c r="H237" s="56" t="s">
        <v>698</v>
      </c>
      <c r="I237" s="56" t="s">
        <v>191</v>
      </c>
      <c r="J237" s="89">
        <v>1.0</v>
      </c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 t="s">
        <v>883</v>
      </c>
      <c r="B238" s="56" t="s">
        <v>884</v>
      </c>
      <c r="C238" s="56" t="s">
        <v>889</v>
      </c>
      <c r="D238" s="56" t="s">
        <v>890</v>
      </c>
      <c r="E238" s="56" t="s">
        <v>170</v>
      </c>
      <c r="F238" s="56" t="s">
        <v>373</v>
      </c>
      <c r="G238" s="56" t="s">
        <v>437</v>
      </c>
      <c r="H238" s="56" t="s">
        <v>438</v>
      </c>
      <c r="I238" s="56" t="s">
        <v>373</v>
      </c>
      <c r="J238" s="89">
        <v>1.0</v>
      </c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 t="s">
        <v>883</v>
      </c>
      <c r="B239" s="56" t="s">
        <v>884</v>
      </c>
      <c r="C239" s="56" t="s">
        <v>891</v>
      </c>
      <c r="D239" s="56" t="s">
        <v>892</v>
      </c>
      <c r="E239" s="56" t="s">
        <v>170</v>
      </c>
      <c r="F239" s="56" t="s">
        <v>412</v>
      </c>
      <c r="G239" s="56" t="s">
        <v>437</v>
      </c>
      <c r="H239" s="56" t="s">
        <v>438</v>
      </c>
      <c r="I239" s="56" t="s">
        <v>412</v>
      </c>
      <c r="J239" s="89">
        <v>1.0</v>
      </c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 t="s">
        <v>883</v>
      </c>
      <c r="B240" s="56" t="s">
        <v>884</v>
      </c>
      <c r="C240" s="56" t="s">
        <v>893</v>
      </c>
      <c r="D240" s="56" t="s">
        <v>894</v>
      </c>
      <c r="E240" s="56" t="s">
        <v>170</v>
      </c>
      <c r="F240" s="56" t="s">
        <v>388</v>
      </c>
      <c r="G240" s="56" t="s">
        <v>437</v>
      </c>
      <c r="H240" s="56" t="s">
        <v>438</v>
      </c>
      <c r="I240" s="56" t="s">
        <v>388</v>
      </c>
      <c r="J240" s="89">
        <v>1.0</v>
      </c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 t="s">
        <v>895</v>
      </c>
      <c r="B241" s="56" t="s">
        <v>896</v>
      </c>
      <c r="C241" s="56" t="s">
        <v>897</v>
      </c>
      <c r="D241" s="56" t="s">
        <v>898</v>
      </c>
      <c r="E241" s="56" t="s">
        <v>170</v>
      </c>
      <c r="F241" s="56" t="s">
        <v>847</v>
      </c>
      <c r="G241" s="56" t="s">
        <v>437</v>
      </c>
      <c r="H241" s="56" t="s">
        <v>506</v>
      </c>
      <c r="I241" s="56" t="s">
        <v>384</v>
      </c>
      <c r="J241" s="89">
        <v>1.0</v>
      </c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 t="s">
        <v>895</v>
      </c>
      <c r="B242" s="56" t="s">
        <v>896</v>
      </c>
      <c r="C242" s="56" t="s">
        <v>899</v>
      </c>
      <c r="D242" s="56" t="s">
        <v>900</v>
      </c>
      <c r="E242" s="56" t="s">
        <v>170</v>
      </c>
      <c r="F242" s="56" t="s">
        <v>388</v>
      </c>
      <c r="G242" s="56" t="s">
        <v>437</v>
      </c>
      <c r="H242" s="56" t="s">
        <v>506</v>
      </c>
      <c r="I242" s="56" t="s">
        <v>388</v>
      </c>
      <c r="J242" s="89">
        <v>1.0</v>
      </c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 t="s">
        <v>901</v>
      </c>
      <c r="B243" s="56" t="s">
        <v>896</v>
      </c>
      <c r="C243" s="56" t="s">
        <v>902</v>
      </c>
      <c r="D243" s="56" t="s">
        <v>903</v>
      </c>
      <c r="E243" s="56" t="s">
        <v>170</v>
      </c>
      <c r="F243" s="56" t="s">
        <v>388</v>
      </c>
      <c r="G243" s="56" t="s">
        <v>437</v>
      </c>
      <c r="H243" s="56" t="s">
        <v>904</v>
      </c>
      <c r="I243" s="56" t="s">
        <v>388</v>
      </c>
      <c r="J243" s="89">
        <v>1.0</v>
      </c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 t="s">
        <v>901</v>
      </c>
      <c r="B244" s="56" t="s">
        <v>896</v>
      </c>
      <c r="C244" s="56" t="s">
        <v>905</v>
      </c>
      <c r="D244" s="56" t="s">
        <v>906</v>
      </c>
      <c r="E244" s="56" t="s">
        <v>170</v>
      </c>
      <c r="F244" s="56" t="s">
        <v>401</v>
      </c>
      <c r="G244" s="56" t="s">
        <v>437</v>
      </c>
      <c r="H244" s="56" t="s">
        <v>904</v>
      </c>
      <c r="I244" s="56" t="s">
        <v>401</v>
      </c>
      <c r="J244" s="89">
        <v>1.0</v>
      </c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 t="s">
        <v>901</v>
      </c>
      <c r="B245" s="56" t="s">
        <v>896</v>
      </c>
      <c r="C245" s="56" t="s">
        <v>907</v>
      </c>
      <c r="D245" s="56" t="s">
        <v>908</v>
      </c>
      <c r="E245" s="56" t="s">
        <v>170</v>
      </c>
      <c r="F245" s="56" t="s">
        <v>191</v>
      </c>
      <c r="G245" s="56" t="s">
        <v>437</v>
      </c>
      <c r="H245" s="56" t="s">
        <v>904</v>
      </c>
      <c r="I245" s="56" t="s">
        <v>191</v>
      </c>
      <c r="J245" s="89">
        <v>1.0</v>
      </c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B246" s="309"/>
      <c r="C246" s="233"/>
      <c r="F246" s="310"/>
    </row>
    <row r="247">
      <c r="B247" s="309"/>
      <c r="C247" s="233"/>
      <c r="F247" s="310"/>
    </row>
    <row r="248">
      <c r="B248" s="309"/>
      <c r="C248" s="233"/>
      <c r="F248" s="310"/>
    </row>
    <row r="249">
      <c r="B249" s="309"/>
      <c r="C249" s="233"/>
      <c r="F249" s="310"/>
    </row>
    <row r="250">
      <c r="B250" s="309"/>
      <c r="C250" s="233"/>
      <c r="F250" s="310"/>
    </row>
    <row r="251">
      <c r="B251" s="309"/>
      <c r="C251" s="233"/>
      <c r="F251" s="310"/>
    </row>
    <row r="252">
      <c r="B252" s="309"/>
      <c r="C252" s="233"/>
      <c r="F252" s="310"/>
    </row>
    <row r="253">
      <c r="B253" s="309"/>
      <c r="C253" s="233"/>
      <c r="F253" s="310"/>
    </row>
    <row r="254">
      <c r="B254" s="309"/>
      <c r="C254" s="233"/>
      <c r="F254" s="310"/>
    </row>
    <row r="255">
      <c r="B255" s="309"/>
      <c r="C255" s="233"/>
      <c r="F255" s="310"/>
    </row>
    <row r="256">
      <c r="B256" s="309"/>
      <c r="C256" s="233"/>
      <c r="F256" s="310"/>
    </row>
    <row r="257">
      <c r="B257" s="309"/>
      <c r="C257" s="233"/>
      <c r="F257" s="310"/>
    </row>
    <row r="258">
      <c r="B258" s="309"/>
      <c r="C258" s="233"/>
      <c r="F258" s="310"/>
    </row>
    <row r="259">
      <c r="B259" s="309"/>
      <c r="C259" s="233"/>
      <c r="F259" s="310"/>
    </row>
    <row r="260">
      <c r="B260" s="309"/>
      <c r="C260" s="233"/>
      <c r="F260" s="310"/>
    </row>
    <row r="261">
      <c r="B261" s="309"/>
      <c r="C261" s="233"/>
      <c r="F261" s="310"/>
    </row>
    <row r="262">
      <c r="B262" s="309"/>
      <c r="C262" s="233"/>
      <c r="F262" s="310"/>
    </row>
    <row r="263">
      <c r="B263" s="309"/>
      <c r="C263" s="233"/>
      <c r="F263" s="310"/>
    </row>
    <row r="264">
      <c r="B264" s="309"/>
      <c r="C264" s="233"/>
      <c r="F264" s="310"/>
    </row>
    <row r="265">
      <c r="B265" s="309"/>
      <c r="C265" s="233"/>
      <c r="F265" s="310"/>
    </row>
    <row r="266">
      <c r="B266" s="309"/>
      <c r="C266" s="233"/>
      <c r="F266" s="310"/>
    </row>
    <row r="267">
      <c r="B267" s="309"/>
      <c r="C267" s="233"/>
      <c r="F267" s="310"/>
    </row>
    <row r="268">
      <c r="B268" s="309"/>
      <c r="C268" s="233"/>
      <c r="F268" s="310"/>
    </row>
    <row r="269">
      <c r="B269" s="309"/>
      <c r="C269" s="233"/>
      <c r="F269" s="310"/>
    </row>
    <row r="270">
      <c r="B270" s="309"/>
      <c r="C270" s="233"/>
      <c r="F270" s="310"/>
    </row>
    <row r="271">
      <c r="B271" s="309"/>
      <c r="C271" s="233"/>
      <c r="F271" s="310"/>
    </row>
    <row r="272">
      <c r="B272" s="309"/>
      <c r="C272" s="233"/>
      <c r="F272" s="310"/>
    </row>
    <row r="273">
      <c r="B273" s="309"/>
      <c r="C273" s="233"/>
      <c r="F273" s="310"/>
    </row>
    <row r="274">
      <c r="B274" s="309"/>
      <c r="C274" s="233"/>
      <c r="F274" s="310"/>
    </row>
    <row r="275">
      <c r="B275" s="309"/>
      <c r="C275" s="233"/>
      <c r="F275" s="310"/>
    </row>
    <row r="276">
      <c r="B276" s="309"/>
      <c r="C276" s="233"/>
      <c r="F276" s="310"/>
    </row>
    <row r="277">
      <c r="B277" s="309"/>
      <c r="C277" s="233"/>
      <c r="F277" s="310"/>
    </row>
    <row r="278">
      <c r="B278" s="309"/>
      <c r="C278" s="233"/>
      <c r="F278" s="310"/>
    </row>
    <row r="279">
      <c r="B279" s="309"/>
      <c r="C279" s="233"/>
      <c r="F279" s="310"/>
    </row>
    <row r="280">
      <c r="B280" s="309"/>
      <c r="C280" s="233"/>
      <c r="F280" s="310"/>
    </row>
    <row r="281">
      <c r="B281" s="309"/>
      <c r="C281" s="233"/>
      <c r="F281" s="310"/>
    </row>
    <row r="282">
      <c r="B282" s="309"/>
      <c r="C282" s="233"/>
      <c r="F282" s="310"/>
    </row>
    <row r="283">
      <c r="B283" s="309"/>
      <c r="C283" s="233"/>
      <c r="F283" s="310"/>
    </row>
    <row r="284">
      <c r="B284" s="309"/>
      <c r="C284" s="233"/>
      <c r="F284" s="310"/>
    </row>
    <row r="285">
      <c r="B285" s="309"/>
      <c r="C285" s="233"/>
      <c r="F285" s="310"/>
    </row>
    <row r="286">
      <c r="B286" s="309"/>
      <c r="C286" s="233"/>
      <c r="F286" s="310"/>
    </row>
    <row r="287">
      <c r="B287" s="309"/>
      <c r="C287" s="233"/>
      <c r="F287" s="310"/>
    </row>
    <row r="288">
      <c r="B288" s="309"/>
      <c r="C288" s="233"/>
      <c r="F288" s="310"/>
    </row>
    <row r="289">
      <c r="B289" s="309"/>
      <c r="C289" s="233"/>
      <c r="F289" s="310"/>
    </row>
    <row r="290">
      <c r="B290" s="309"/>
      <c r="C290" s="233"/>
      <c r="F290" s="310"/>
    </row>
    <row r="291">
      <c r="B291" s="309"/>
      <c r="C291" s="233"/>
      <c r="F291" s="310"/>
    </row>
    <row r="292">
      <c r="B292" s="309"/>
      <c r="C292" s="233"/>
      <c r="F292" s="310"/>
    </row>
    <row r="293">
      <c r="B293" s="309"/>
      <c r="C293" s="233"/>
      <c r="F293" s="310"/>
    </row>
    <row r="294">
      <c r="B294" s="309"/>
      <c r="C294" s="233"/>
      <c r="F294" s="310"/>
    </row>
    <row r="295">
      <c r="B295" s="309"/>
      <c r="C295" s="233"/>
      <c r="F295" s="310"/>
    </row>
    <row r="296">
      <c r="B296" s="309"/>
      <c r="C296" s="233"/>
      <c r="F296" s="310"/>
    </row>
    <row r="297">
      <c r="B297" s="309"/>
      <c r="C297" s="233"/>
      <c r="F297" s="310"/>
    </row>
    <row r="298">
      <c r="B298" s="309"/>
      <c r="C298" s="233"/>
      <c r="F298" s="310"/>
    </row>
    <row r="299">
      <c r="B299" s="309"/>
      <c r="C299" s="233"/>
      <c r="F299" s="310"/>
    </row>
    <row r="300">
      <c r="B300" s="309"/>
      <c r="C300" s="233"/>
      <c r="F300" s="310"/>
    </row>
    <row r="301">
      <c r="B301" s="309"/>
      <c r="C301" s="233"/>
      <c r="F301" s="310"/>
    </row>
    <row r="302">
      <c r="B302" s="309"/>
      <c r="C302" s="233"/>
      <c r="F302" s="310"/>
    </row>
    <row r="303">
      <c r="B303" s="309"/>
      <c r="C303" s="233"/>
      <c r="F303" s="310"/>
    </row>
    <row r="304">
      <c r="B304" s="309"/>
      <c r="C304" s="233"/>
      <c r="F304" s="310"/>
    </row>
    <row r="305">
      <c r="B305" s="309"/>
      <c r="C305" s="233"/>
      <c r="F305" s="310"/>
    </row>
    <row r="306">
      <c r="B306" s="309"/>
      <c r="C306" s="233"/>
      <c r="F306" s="310"/>
    </row>
    <row r="307">
      <c r="B307" s="309"/>
      <c r="C307" s="233"/>
      <c r="F307" s="310"/>
    </row>
    <row r="308">
      <c r="B308" s="309"/>
      <c r="C308" s="233"/>
      <c r="F308" s="310"/>
    </row>
    <row r="309">
      <c r="B309" s="309"/>
      <c r="C309" s="233"/>
      <c r="F309" s="310"/>
    </row>
    <row r="310">
      <c r="B310" s="309"/>
      <c r="C310" s="233"/>
      <c r="F310" s="310"/>
    </row>
    <row r="311">
      <c r="B311" s="309"/>
      <c r="C311" s="233"/>
      <c r="F311" s="310"/>
    </row>
    <row r="312">
      <c r="B312" s="309"/>
      <c r="C312" s="233"/>
      <c r="F312" s="310"/>
    </row>
    <row r="313">
      <c r="B313" s="309"/>
      <c r="C313" s="233"/>
      <c r="F313" s="310"/>
    </row>
    <row r="314">
      <c r="B314" s="309"/>
      <c r="C314" s="233"/>
      <c r="F314" s="310"/>
    </row>
    <row r="315">
      <c r="B315" s="309"/>
      <c r="C315" s="233"/>
      <c r="F315" s="310"/>
    </row>
    <row r="316">
      <c r="B316" s="309"/>
      <c r="C316" s="233"/>
      <c r="F316" s="310"/>
    </row>
    <row r="317">
      <c r="B317" s="309"/>
      <c r="C317" s="233"/>
      <c r="F317" s="310"/>
    </row>
    <row r="318">
      <c r="B318" s="309"/>
      <c r="C318" s="233"/>
      <c r="F318" s="310"/>
    </row>
    <row r="319">
      <c r="B319" s="309"/>
      <c r="C319" s="233"/>
      <c r="F319" s="310"/>
    </row>
    <row r="320">
      <c r="B320" s="309"/>
      <c r="C320" s="233"/>
      <c r="F320" s="310"/>
    </row>
    <row r="321">
      <c r="B321" s="309"/>
      <c r="C321" s="233"/>
      <c r="F321" s="310"/>
    </row>
    <row r="322">
      <c r="B322" s="309"/>
      <c r="C322" s="233"/>
      <c r="F322" s="310"/>
    </row>
    <row r="323">
      <c r="B323" s="309"/>
      <c r="C323" s="233"/>
      <c r="F323" s="310"/>
    </row>
    <row r="324">
      <c r="B324" s="309"/>
      <c r="C324" s="233"/>
      <c r="F324" s="310"/>
    </row>
    <row r="325">
      <c r="B325" s="309"/>
      <c r="C325" s="233"/>
      <c r="F325" s="310"/>
    </row>
    <row r="326">
      <c r="B326" s="309"/>
      <c r="C326" s="233"/>
      <c r="F326" s="310"/>
    </row>
    <row r="327">
      <c r="B327" s="309"/>
      <c r="C327" s="233"/>
      <c r="F327" s="310"/>
    </row>
    <row r="328">
      <c r="B328" s="309"/>
      <c r="C328" s="233"/>
      <c r="F328" s="310"/>
    </row>
    <row r="329">
      <c r="B329" s="309"/>
      <c r="C329" s="233"/>
      <c r="F329" s="310"/>
    </row>
    <row r="330">
      <c r="B330" s="309"/>
      <c r="C330" s="233"/>
      <c r="F330" s="310"/>
    </row>
    <row r="331">
      <c r="B331" s="309"/>
      <c r="C331" s="233"/>
      <c r="F331" s="310"/>
    </row>
    <row r="332">
      <c r="B332" s="309"/>
      <c r="C332" s="233"/>
      <c r="F332" s="310"/>
    </row>
    <row r="333">
      <c r="B333" s="309"/>
      <c r="C333" s="233"/>
      <c r="F333" s="310"/>
    </row>
    <row r="334">
      <c r="B334" s="309"/>
      <c r="C334" s="233"/>
      <c r="F334" s="310"/>
    </row>
    <row r="335">
      <c r="B335" s="309"/>
      <c r="C335" s="233"/>
      <c r="F335" s="310"/>
    </row>
    <row r="336">
      <c r="B336" s="309"/>
      <c r="C336" s="233"/>
      <c r="F336" s="310"/>
    </row>
    <row r="337">
      <c r="B337" s="309"/>
      <c r="C337" s="233"/>
      <c r="F337" s="310"/>
    </row>
    <row r="338">
      <c r="B338" s="309"/>
      <c r="C338" s="233"/>
      <c r="F338" s="310"/>
    </row>
    <row r="339">
      <c r="B339" s="309"/>
      <c r="C339" s="233"/>
      <c r="F339" s="310"/>
    </row>
    <row r="340">
      <c r="B340" s="309"/>
      <c r="C340" s="233"/>
      <c r="F340" s="310"/>
    </row>
    <row r="341">
      <c r="B341" s="309"/>
      <c r="C341" s="233"/>
      <c r="F341" s="310"/>
    </row>
    <row r="342">
      <c r="B342" s="309"/>
      <c r="C342" s="233"/>
      <c r="F342" s="310"/>
    </row>
    <row r="343">
      <c r="B343" s="309"/>
      <c r="C343" s="233"/>
      <c r="F343" s="310"/>
    </row>
    <row r="344">
      <c r="B344" s="309"/>
      <c r="C344" s="233"/>
      <c r="F344" s="310"/>
    </row>
    <row r="345">
      <c r="B345" s="309"/>
      <c r="C345" s="233"/>
      <c r="F345" s="310"/>
    </row>
    <row r="346">
      <c r="B346" s="309"/>
      <c r="C346" s="233"/>
      <c r="F346" s="310"/>
    </row>
    <row r="347">
      <c r="B347" s="309"/>
      <c r="C347" s="233"/>
      <c r="F347" s="310"/>
    </row>
    <row r="348">
      <c r="B348" s="309"/>
      <c r="C348" s="233"/>
      <c r="F348" s="310"/>
    </row>
    <row r="349">
      <c r="B349" s="309"/>
      <c r="C349" s="233"/>
      <c r="F349" s="310"/>
    </row>
    <row r="350">
      <c r="B350" s="309"/>
      <c r="C350" s="233"/>
      <c r="F350" s="310"/>
    </row>
    <row r="351">
      <c r="B351" s="309"/>
      <c r="C351" s="233"/>
      <c r="F351" s="310"/>
    </row>
    <row r="352">
      <c r="B352" s="309"/>
      <c r="C352" s="233"/>
      <c r="F352" s="310"/>
    </row>
    <row r="353">
      <c r="B353" s="309"/>
      <c r="C353" s="233"/>
      <c r="F353" s="310"/>
    </row>
    <row r="354">
      <c r="B354" s="309"/>
      <c r="C354" s="233"/>
      <c r="F354" s="310"/>
    </row>
    <row r="355">
      <c r="B355" s="309"/>
      <c r="C355" s="233"/>
      <c r="F355" s="310"/>
    </row>
    <row r="356">
      <c r="B356" s="309"/>
      <c r="C356" s="233"/>
      <c r="F356" s="310"/>
    </row>
    <row r="357">
      <c r="B357" s="309"/>
      <c r="C357" s="233"/>
      <c r="F357" s="310"/>
    </row>
    <row r="358">
      <c r="B358" s="309"/>
      <c r="C358" s="233"/>
      <c r="F358" s="310"/>
    </row>
    <row r="359">
      <c r="B359" s="309"/>
      <c r="C359" s="233"/>
      <c r="F359" s="310"/>
    </row>
    <row r="360">
      <c r="B360" s="309"/>
      <c r="C360" s="233"/>
      <c r="F360" s="310"/>
    </row>
    <row r="361">
      <c r="B361" s="309"/>
      <c r="C361" s="233"/>
      <c r="F361" s="310"/>
    </row>
    <row r="362">
      <c r="B362" s="309"/>
      <c r="C362" s="233"/>
      <c r="F362" s="310"/>
    </row>
    <row r="363">
      <c r="B363" s="309"/>
      <c r="C363" s="233"/>
      <c r="F363" s="310"/>
    </row>
    <row r="364">
      <c r="B364" s="309"/>
      <c r="C364" s="233"/>
      <c r="F364" s="310"/>
    </row>
    <row r="365">
      <c r="B365" s="309"/>
      <c r="C365" s="233"/>
      <c r="F365" s="310"/>
    </row>
    <row r="366">
      <c r="B366" s="309"/>
      <c r="C366" s="233"/>
      <c r="F366" s="310"/>
    </row>
    <row r="367">
      <c r="B367" s="309"/>
      <c r="C367" s="233"/>
      <c r="F367" s="310"/>
    </row>
    <row r="368">
      <c r="B368" s="309"/>
      <c r="C368" s="233"/>
      <c r="F368" s="310"/>
    </row>
    <row r="369">
      <c r="B369" s="309"/>
      <c r="C369" s="233"/>
      <c r="F369" s="310"/>
    </row>
    <row r="370">
      <c r="B370" s="309"/>
      <c r="C370" s="233"/>
      <c r="F370" s="310"/>
    </row>
    <row r="371">
      <c r="B371" s="309"/>
      <c r="C371" s="233"/>
      <c r="F371" s="310"/>
    </row>
    <row r="372">
      <c r="B372" s="309"/>
      <c r="C372" s="233"/>
      <c r="F372" s="310"/>
    </row>
    <row r="373">
      <c r="B373" s="309"/>
      <c r="C373" s="233"/>
      <c r="F373" s="310"/>
    </row>
    <row r="374">
      <c r="B374" s="309"/>
      <c r="C374" s="233"/>
      <c r="F374" s="310"/>
    </row>
    <row r="375">
      <c r="B375" s="309"/>
      <c r="C375" s="233"/>
      <c r="F375" s="310"/>
    </row>
    <row r="376">
      <c r="B376" s="309"/>
      <c r="C376" s="233"/>
      <c r="F376" s="310"/>
    </row>
    <row r="377">
      <c r="B377" s="309"/>
      <c r="C377" s="233"/>
      <c r="F377" s="310"/>
    </row>
    <row r="378">
      <c r="B378" s="309"/>
      <c r="C378" s="233"/>
      <c r="F378" s="310"/>
    </row>
    <row r="379">
      <c r="B379" s="309"/>
      <c r="C379" s="233"/>
      <c r="F379" s="310"/>
    </row>
    <row r="380">
      <c r="B380" s="309"/>
      <c r="C380" s="233"/>
      <c r="F380" s="310"/>
    </row>
    <row r="381">
      <c r="B381" s="309"/>
      <c r="C381" s="233"/>
      <c r="F381" s="310"/>
    </row>
    <row r="382">
      <c r="B382" s="309"/>
      <c r="C382" s="233"/>
      <c r="F382" s="310"/>
    </row>
    <row r="383">
      <c r="B383" s="309"/>
      <c r="C383" s="233"/>
      <c r="F383" s="310"/>
    </row>
    <row r="384">
      <c r="B384" s="309"/>
      <c r="C384" s="233"/>
      <c r="F384" s="310"/>
    </row>
    <row r="385">
      <c r="B385" s="309"/>
      <c r="C385" s="233"/>
      <c r="F385" s="310"/>
    </row>
    <row r="386">
      <c r="B386" s="309"/>
      <c r="C386" s="233"/>
      <c r="F386" s="310"/>
    </row>
    <row r="387">
      <c r="B387" s="309"/>
      <c r="C387" s="233"/>
      <c r="F387" s="310"/>
    </row>
    <row r="388">
      <c r="B388" s="309"/>
      <c r="C388" s="233"/>
      <c r="F388" s="310"/>
    </row>
    <row r="389">
      <c r="B389" s="309"/>
      <c r="C389" s="233"/>
      <c r="F389" s="310"/>
    </row>
    <row r="390">
      <c r="B390" s="309"/>
      <c r="C390" s="233"/>
      <c r="F390" s="310"/>
    </row>
    <row r="391">
      <c r="B391" s="309"/>
      <c r="C391" s="233"/>
      <c r="F391" s="310"/>
    </row>
    <row r="392">
      <c r="B392" s="309"/>
      <c r="C392" s="233"/>
      <c r="F392" s="310"/>
    </row>
    <row r="393">
      <c r="B393" s="309"/>
      <c r="C393" s="233"/>
      <c r="F393" s="310"/>
    </row>
    <row r="394">
      <c r="B394" s="309"/>
      <c r="C394" s="233"/>
      <c r="F394" s="310"/>
    </row>
    <row r="395">
      <c r="B395" s="309"/>
      <c r="C395" s="233"/>
      <c r="F395" s="310"/>
    </row>
    <row r="396">
      <c r="B396" s="309"/>
      <c r="C396" s="233"/>
      <c r="F396" s="310"/>
    </row>
    <row r="397">
      <c r="B397" s="309"/>
      <c r="C397" s="233"/>
      <c r="F397" s="310"/>
    </row>
    <row r="398">
      <c r="B398" s="309"/>
      <c r="C398" s="233"/>
      <c r="F398" s="310"/>
    </row>
    <row r="399">
      <c r="B399" s="309"/>
      <c r="C399" s="233"/>
      <c r="F399" s="310"/>
    </row>
    <row r="400">
      <c r="B400" s="309"/>
      <c r="C400" s="233"/>
      <c r="F400" s="310"/>
    </row>
    <row r="401">
      <c r="B401" s="309"/>
      <c r="C401" s="233"/>
      <c r="F401" s="310"/>
    </row>
    <row r="402">
      <c r="B402" s="309"/>
      <c r="C402" s="233"/>
      <c r="F402" s="310"/>
    </row>
    <row r="403">
      <c r="B403" s="309"/>
      <c r="C403" s="233"/>
      <c r="F403" s="310"/>
    </row>
    <row r="404">
      <c r="B404" s="309"/>
      <c r="C404" s="233"/>
      <c r="F404" s="310"/>
    </row>
    <row r="405">
      <c r="B405" s="309"/>
      <c r="C405" s="233"/>
      <c r="F405" s="310"/>
    </row>
    <row r="406">
      <c r="B406" s="309"/>
      <c r="C406" s="233"/>
      <c r="F406" s="310"/>
    </row>
    <row r="407">
      <c r="B407" s="309"/>
      <c r="C407" s="233"/>
      <c r="F407" s="310"/>
    </row>
    <row r="408">
      <c r="B408" s="309"/>
      <c r="C408" s="233"/>
      <c r="F408" s="310"/>
    </row>
    <row r="409">
      <c r="B409" s="309"/>
      <c r="C409" s="233"/>
      <c r="F409" s="310"/>
    </row>
    <row r="410">
      <c r="B410" s="309"/>
      <c r="C410" s="233"/>
      <c r="F410" s="310"/>
    </row>
    <row r="411">
      <c r="B411" s="309"/>
      <c r="C411" s="233"/>
      <c r="F411" s="310"/>
    </row>
    <row r="412">
      <c r="B412" s="309"/>
      <c r="C412" s="233"/>
      <c r="F412" s="310"/>
    </row>
    <row r="413">
      <c r="B413" s="309"/>
      <c r="C413" s="233"/>
      <c r="F413" s="310"/>
    </row>
    <row r="414">
      <c r="B414" s="309"/>
      <c r="C414" s="233"/>
      <c r="F414" s="310"/>
    </row>
    <row r="415">
      <c r="B415" s="309"/>
      <c r="C415" s="233"/>
      <c r="F415" s="310"/>
    </row>
    <row r="416">
      <c r="B416" s="309"/>
      <c r="C416" s="233"/>
      <c r="F416" s="310"/>
    </row>
    <row r="417">
      <c r="B417" s="309"/>
      <c r="C417" s="233"/>
      <c r="F417" s="310"/>
    </row>
    <row r="418">
      <c r="B418" s="309"/>
      <c r="C418" s="233"/>
      <c r="F418" s="310"/>
    </row>
    <row r="419">
      <c r="B419" s="309"/>
      <c r="C419" s="233"/>
      <c r="F419" s="310"/>
    </row>
    <row r="420">
      <c r="B420" s="309"/>
      <c r="C420" s="233"/>
      <c r="F420" s="310"/>
    </row>
    <row r="421">
      <c r="B421" s="309"/>
      <c r="C421" s="233"/>
      <c r="F421" s="310"/>
    </row>
    <row r="422">
      <c r="B422" s="309"/>
      <c r="C422" s="233"/>
      <c r="F422" s="310"/>
    </row>
    <row r="423">
      <c r="B423" s="309"/>
      <c r="C423" s="233"/>
      <c r="F423" s="310"/>
    </row>
    <row r="424">
      <c r="B424" s="309"/>
      <c r="C424" s="233"/>
      <c r="F424" s="310"/>
    </row>
    <row r="425">
      <c r="B425" s="309"/>
      <c r="C425" s="233"/>
      <c r="F425" s="310"/>
    </row>
    <row r="426">
      <c r="B426" s="309"/>
      <c r="C426" s="233"/>
      <c r="F426" s="310"/>
    </row>
    <row r="427">
      <c r="B427" s="309"/>
      <c r="C427" s="233"/>
      <c r="F427" s="310"/>
    </row>
    <row r="428">
      <c r="B428" s="309"/>
      <c r="C428" s="233"/>
      <c r="F428" s="310"/>
    </row>
    <row r="429">
      <c r="B429" s="309"/>
      <c r="C429" s="233"/>
      <c r="F429" s="310"/>
    </row>
    <row r="430">
      <c r="B430" s="309"/>
      <c r="C430" s="233"/>
      <c r="F430" s="310"/>
    </row>
    <row r="431">
      <c r="B431" s="309"/>
      <c r="C431" s="233"/>
      <c r="F431" s="310"/>
    </row>
    <row r="432">
      <c r="B432" s="309"/>
      <c r="C432" s="233"/>
      <c r="F432" s="310"/>
    </row>
    <row r="433">
      <c r="B433" s="309"/>
      <c r="C433" s="233"/>
      <c r="F433" s="310"/>
    </row>
    <row r="434">
      <c r="B434" s="309"/>
      <c r="C434" s="233"/>
      <c r="F434" s="310"/>
    </row>
    <row r="435">
      <c r="B435" s="309"/>
      <c r="C435" s="233"/>
      <c r="F435" s="310"/>
    </row>
    <row r="436">
      <c r="B436" s="309"/>
      <c r="C436" s="233"/>
      <c r="F436" s="310"/>
    </row>
    <row r="437">
      <c r="B437" s="309"/>
      <c r="C437" s="233"/>
      <c r="F437" s="310"/>
    </row>
    <row r="438">
      <c r="B438" s="309"/>
      <c r="C438" s="233"/>
      <c r="F438" s="310"/>
    </row>
    <row r="439">
      <c r="B439" s="309"/>
      <c r="C439" s="233"/>
      <c r="F439" s="310"/>
    </row>
    <row r="440">
      <c r="B440" s="309"/>
      <c r="C440" s="233"/>
      <c r="F440" s="310"/>
    </row>
    <row r="441">
      <c r="B441" s="309"/>
      <c r="C441" s="233"/>
      <c r="F441" s="310"/>
    </row>
    <row r="442">
      <c r="B442" s="309"/>
      <c r="C442" s="233"/>
      <c r="F442" s="310"/>
    </row>
    <row r="443">
      <c r="B443" s="309"/>
      <c r="C443" s="233"/>
      <c r="F443" s="310"/>
    </row>
    <row r="444">
      <c r="B444" s="309"/>
      <c r="C444" s="233"/>
      <c r="F444" s="310"/>
    </row>
    <row r="445">
      <c r="B445" s="309"/>
      <c r="C445" s="233"/>
      <c r="F445" s="310"/>
    </row>
    <row r="446">
      <c r="B446" s="309"/>
      <c r="C446" s="233"/>
      <c r="F446" s="310"/>
    </row>
    <row r="447">
      <c r="B447" s="309"/>
      <c r="C447" s="233"/>
      <c r="F447" s="310"/>
    </row>
    <row r="448">
      <c r="B448" s="309"/>
      <c r="C448" s="233"/>
      <c r="F448" s="310"/>
    </row>
    <row r="449">
      <c r="B449" s="309"/>
      <c r="C449" s="233"/>
      <c r="F449" s="310"/>
    </row>
    <row r="450">
      <c r="B450" s="309"/>
      <c r="C450" s="233"/>
      <c r="F450" s="310"/>
    </row>
    <row r="451">
      <c r="B451" s="309"/>
      <c r="C451" s="233"/>
      <c r="F451" s="310"/>
    </row>
    <row r="452">
      <c r="B452" s="309"/>
      <c r="C452" s="233"/>
      <c r="F452" s="310"/>
    </row>
    <row r="453">
      <c r="B453" s="309"/>
      <c r="C453" s="233"/>
      <c r="F453" s="310"/>
    </row>
    <row r="454">
      <c r="B454" s="309"/>
      <c r="C454" s="233"/>
      <c r="F454" s="310"/>
    </row>
    <row r="455">
      <c r="B455" s="309"/>
      <c r="C455" s="233"/>
      <c r="F455" s="310"/>
    </row>
    <row r="456">
      <c r="B456" s="309"/>
      <c r="C456" s="233"/>
      <c r="F456" s="310"/>
    </row>
    <row r="457">
      <c r="B457" s="309"/>
      <c r="C457" s="233"/>
      <c r="F457" s="310"/>
    </row>
    <row r="458">
      <c r="B458" s="309"/>
      <c r="C458" s="233"/>
      <c r="F458" s="310"/>
    </row>
    <row r="459">
      <c r="B459" s="309"/>
      <c r="C459" s="233"/>
      <c r="F459" s="310"/>
    </row>
    <row r="460">
      <c r="B460" s="309"/>
      <c r="C460" s="233"/>
      <c r="F460" s="310"/>
    </row>
    <row r="461">
      <c r="B461" s="309"/>
      <c r="C461" s="233"/>
      <c r="F461" s="310"/>
    </row>
    <row r="462">
      <c r="B462" s="309"/>
      <c r="C462" s="233"/>
      <c r="F462" s="310"/>
    </row>
    <row r="463">
      <c r="B463" s="309"/>
      <c r="C463" s="233"/>
      <c r="F463" s="310"/>
    </row>
    <row r="464">
      <c r="B464" s="309"/>
      <c r="C464" s="233"/>
      <c r="F464" s="310"/>
    </row>
    <row r="465">
      <c r="B465" s="309"/>
      <c r="C465" s="233"/>
      <c r="F465" s="310"/>
    </row>
    <row r="466">
      <c r="B466" s="309"/>
      <c r="C466" s="233"/>
      <c r="F466" s="310"/>
    </row>
    <row r="467">
      <c r="B467" s="309"/>
      <c r="C467" s="233"/>
      <c r="F467" s="310"/>
    </row>
    <row r="468">
      <c r="B468" s="309"/>
      <c r="C468" s="233"/>
      <c r="F468" s="310"/>
    </row>
    <row r="469">
      <c r="B469" s="309"/>
      <c r="C469" s="233"/>
      <c r="F469" s="310"/>
    </row>
    <row r="470">
      <c r="B470" s="309"/>
      <c r="C470" s="233"/>
      <c r="F470" s="310"/>
    </row>
    <row r="471">
      <c r="B471" s="309"/>
      <c r="C471" s="233"/>
      <c r="F471" s="310"/>
    </row>
    <row r="472">
      <c r="B472" s="309"/>
      <c r="C472" s="233"/>
      <c r="F472" s="310"/>
    </row>
    <row r="473">
      <c r="B473" s="309"/>
      <c r="C473" s="233"/>
      <c r="F473" s="310"/>
    </row>
    <row r="474">
      <c r="B474" s="309"/>
      <c r="C474" s="233"/>
      <c r="F474" s="310"/>
    </row>
    <row r="475">
      <c r="B475" s="309"/>
      <c r="C475" s="233"/>
      <c r="F475" s="310"/>
    </row>
    <row r="476">
      <c r="B476" s="309"/>
      <c r="C476" s="233"/>
      <c r="F476" s="310"/>
    </row>
    <row r="477">
      <c r="B477" s="309"/>
      <c r="C477" s="233"/>
      <c r="F477" s="310"/>
    </row>
    <row r="478">
      <c r="B478" s="309"/>
      <c r="C478" s="233"/>
      <c r="F478" s="310"/>
    </row>
    <row r="479">
      <c r="B479" s="309"/>
      <c r="C479" s="233"/>
      <c r="F479" s="310"/>
    </row>
    <row r="480">
      <c r="B480" s="309"/>
      <c r="C480" s="233"/>
      <c r="F480" s="310"/>
    </row>
    <row r="481">
      <c r="B481" s="309"/>
      <c r="C481" s="233"/>
      <c r="F481" s="310"/>
    </row>
    <row r="482">
      <c r="B482" s="309"/>
      <c r="C482" s="233"/>
      <c r="F482" s="310"/>
    </row>
    <row r="483">
      <c r="B483" s="309"/>
      <c r="C483" s="233"/>
      <c r="F483" s="310"/>
    </row>
    <row r="484">
      <c r="B484" s="309"/>
      <c r="C484" s="233"/>
      <c r="F484" s="310"/>
    </row>
    <row r="485">
      <c r="B485" s="309"/>
      <c r="C485" s="233"/>
      <c r="F485" s="310"/>
    </row>
    <row r="486">
      <c r="B486" s="309"/>
      <c r="C486" s="233"/>
      <c r="F486" s="310"/>
    </row>
    <row r="487">
      <c r="B487" s="309"/>
      <c r="C487" s="233"/>
      <c r="F487" s="310"/>
    </row>
    <row r="488">
      <c r="B488" s="309"/>
      <c r="C488" s="233"/>
      <c r="F488" s="310"/>
    </row>
    <row r="489">
      <c r="B489" s="309"/>
      <c r="C489" s="233"/>
      <c r="F489" s="310"/>
    </row>
    <row r="490">
      <c r="B490" s="309"/>
      <c r="C490" s="233"/>
      <c r="F490" s="310"/>
    </row>
    <row r="491">
      <c r="B491" s="309"/>
      <c r="C491" s="233"/>
      <c r="F491" s="310"/>
    </row>
    <row r="492">
      <c r="B492" s="309"/>
      <c r="C492" s="233"/>
      <c r="F492" s="310"/>
    </row>
    <row r="493">
      <c r="B493" s="309"/>
      <c r="C493" s="233"/>
      <c r="F493" s="310"/>
    </row>
    <row r="494">
      <c r="B494" s="309"/>
      <c r="C494" s="233"/>
      <c r="F494" s="310"/>
    </row>
    <row r="495">
      <c r="B495" s="309"/>
      <c r="C495" s="233"/>
      <c r="F495" s="310"/>
    </row>
    <row r="496">
      <c r="B496" s="309"/>
      <c r="C496" s="233"/>
      <c r="F496" s="310"/>
    </row>
    <row r="497">
      <c r="B497" s="309"/>
      <c r="C497" s="233"/>
      <c r="F497" s="310"/>
    </row>
    <row r="498">
      <c r="B498" s="309"/>
      <c r="C498" s="233"/>
      <c r="F498" s="310"/>
    </row>
    <row r="499">
      <c r="B499" s="309"/>
      <c r="C499" s="233"/>
      <c r="F499" s="310"/>
    </row>
    <row r="500">
      <c r="B500" s="309"/>
      <c r="C500" s="233"/>
      <c r="F500" s="310"/>
    </row>
    <row r="501">
      <c r="B501" s="309"/>
      <c r="C501" s="233"/>
      <c r="F501" s="310"/>
    </row>
    <row r="502">
      <c r="B502" s="309"/>
      <c r="C502" s="233"/>
      <c r="F502" s="310"/>
    </row>
    <row r="503">
      <c r="B503" s="309"/>
      <c r="C503" s="233"/>
      <c r="F503" s="310"/>
    </row>
    <row r="504">
      <c r="B504" s="309"/>
      <c r="C504" s="233"/>
      <c r="F504" s="310"/>
    </row>
    <row r="505">
      <c r="B505" s="309"/>
      <c r="C505" s="233"/>
      <c r="F505" s="310"/>
    </row>
    <row r="506">
      <c r="B506" s="309"/>
      <c r="C506" s="233"/>
      <c r="F506" s="310"/>
    </row>
    <row r="507">
      <c r="B507" s="309"/>
      <c r="C507" s="233"/>
      <c r="F507" s="310"/>
    </row>
    <row r="508">
      <c r="B508" s="309"/>
      <c r="C508" s="233"/>
      <c r="F508" s="310"/>
    </row>
    <row r="509">
      <c r="B509" s="309"/>
      <c r="C509" s="233"/>
      <c r="F509" s="310"/>
    </row>
    <row r="510">
      <c r="B510" s="309"/>
      <c r="C510" s="233"/>
      <c r="F510" s="310"/>
    </row>
    <row r="511">
      <c r="B511" s="309"/>
      <c r="C511" s="233"/>
      <c r="F511" s="310"/>
    </row>
    <row r="512">
      <c r="B512" s="309"/>
      <c r="C512" s="233"/>
      <c r="F512" s="310"/>
    </row>
    <row r="513">
      <c r="B513" s="309"/>
      <c r="C513" s="233"/>
      <c r="F513" s="310"/>
    </row>
    <row r="514">
      <c r="B514" s="309"/>
      <c r="C514" s="233"/>
      <c r="F514" s="310"/>
    </row>
    <row r="515">
      <c r="B515" s="309"/>
      <c r="C515" s="233"/>
      <c r="F515" s="310"/>
    </row>
    <row r="516">
      <c r="B516" s="309"/>
      <c r="C516" s="233"/>
      <c r="F516" s="310"/>
    </row>
    <row r="517">
      <c r="B517" s="309"/>
      <c r="C517" s="233"/>
      <c r="F517" s="310"/>
    </row>
    <row r="518">
      <c r="B518" s="309"/>
      <c r="C518" s="233"/>
      <c r="F518" s="310"/>
    </row>
    <row r="519">
      <c r="B519" s="309"/>
      <c r="C519" s="233"/>
      <c r="F519" s="310"/>
    </row>
    <row r="520">
      <c r="B520" s="309"/>
      <c r="C520" s="233"/>
      <c r="F520" s="310"/>
    </row>
    <row r="521">
      <c r="B521" s="309"/>
      <c r="C521" s="233"/>
      <c r="F521" s="310"/>
    </row>
    <row r="522">
      <c r="B522" s="309"/>
      <c r="C522" s="233"/>
      <c r="F522" s="310"/>
    </row>
    <row r="523">
      <c r="B523" s="309"/>
      <c r="C523" s="233"/>
      <c r="F523" s="310"/>
    </row>
    <row r="524">
      <c r="B524" s="309"/>
      <c r="C524" s="233"/>
      <c r="F524" s="310"/>
    </row>
    <row r="525">
      <c r="B525" s="309"/>
      <c r="C525" s="233"/>
      <c r="F525" s="310"/>
    </row>
    <row r="526">
      <c r="B526" s="309"/>
      <c r="C526" s="233"/>
      <c r="F526" s="310"/>
    </row>
    <row r="527">
      <c r="B527" s="309"/>
      <c r="C527" s="233"/>
      <c r="F527" s="310"/>
    </row>
    <row r="528">
      <c r="B528" s="309"/>
      <c r="C528" s="233"/>
      <c r="F528" s="310"/>
    </row>
    <row r="529">
      <c r="B529" s="309"/>
      <c r="C529" s="233"/>
      <c r="F529" s="310"/>
    </row>
    <row r="530">
      <c r="B530" s="309"/>
      <c r="C530" s="233"/>
      <c r="F530" s="310"/>
    </row>
    <row r="531">
      <c r="B531" s="309"/>
      <c r="C531" s="233"/>
      <c r="F531" s="310"/>
    </row>
    <row r="532">
      <c r="B532" s="309"/>
      <c r="C532" s="233"/>
      <c r="F532" s="310"/>
    </row>
    <row r="533">
      <c r="B533" s="309"/>
      <c r="C533" s="233"/>
      <c r="F533" s="310"/>
    </row>
    <row r="534">
      <c r="B534" s="309"/>
      <c r="C534" s="233"/>
      <c r="F534" s="310"/>
    </row>
    <row r="535">
      <c r="B535" s="309"/>
      <c r="C535" s="233"/>
      <c r="F535" s="310"/>
    </row>
    <row r="536">
      <c r="B536" s="309"/>
      <c r="C536" s="233"/>
      <c r="F536" s="310"/>
    </row>
    <row r="537">
      <c r="B537" s="309"/>
      <c r="C537" s="233"/>
      <c r="F537" s="310"/>
    </row>
    <row r="538">
      <c r="B538" s="309"/>
      <c r="C538" s="233"/>
      <c r="F538" s="310"/>
    </row>
    <row r="539">
      <c r="B539" s="309"/>
      <c r="C539" s="233"/>
      <c r="F539" s="310"/>
    </row>
    <row r="540">
      <c r="B540" s="309"/>
      <c r="C540" s="233"/>
      <c r="F540" s="310"/>
    </row>
    <row r="541">
      <c r="B541" s="309"/>
      <c r="C541" s="233"/>
      <c r="F541" s="310"/>
    </row>
    <row r="542">
      <c r="B542" s="309"/>
      <c r="C542" s="233"/>
      <c r="F542" s="310"/>
    </row>
    <row r="543">
      <c r="B543" s="309"/>
      <c r="C543" s="233"/>
      <c r="F543" s="310"/>
    </row>
    <row r="544">
      <c r="B544" s="309"/>
      <c r="C544" s="233"/>
      <c r="F544" s="310"/>
    </row>
    <row r="545">
      <c r="B545" s="309"/>
      <c r="C545" s="233"/>
      <c r="F545" s="310"/>
    </row>
    <row r="546">
      <c r="B546" s="309"/>
      <c r="C546" s="233"/>
      <c r="F546" s="310"/>
    </row>
    <row r="547">
      <c r="B547" s="309"/>
      <c r="C547" s="233"/>
      <c r="F547" s="310"/>
    </row>
    <row r="548">
      <c r="B548" s="309"/>
      <c r="C548" s="233"/>
      <c r="F548" s="310"/>
    </row>
    <row r="549">
      <c r="B549" s="309"/>
      <c r="C549" s="233"/>
      <c r="F549" s="310"/>
    </row>
    <row r="550">
      <c r="B550" s="309"/>
      <c r="C550" s="233"/>
      <c r="F550" s="310"/>
    </row>
    <row r="551">
      <c r="B551" s="309"/>
      <c r="C551" s="233"/>
      <c r="F551" s="310"/>
    </row>
    <row r="552">
      <c r="B552" s="309"/>
      <c r="C552" s="233"/>
      <c r="F552" s="310"/>
    </row>
    <row r="553">
      <c r="B553" s="309"/>
      <c r="C553" s="233"/>
      <c r="F553" s="310"/>
    </row>
    <row r="554">
      <c r="B554" s="309"/>
      <c r="C554" s="233"/>
      <c r="F554" s="310"/>
    </row>
    <row r="555">
      <c r="B555" s="309"/>
      <c r="C555" s="233"/>
      <c r="F555" s="310"/>
    </row>
    <row r="556">
      <c r="B556" s="309"/>
      <c r="C556" s="233"/>
      <c r="F556" s="310"/>
    </row>
    <row r="557">
      <c r="B557" s="309"/>
      <c r="C557" s="233"/>
      <c r="F557" s="310"/>
    </row>
    <row r="558">
      <c r="B558" s="309"/>
      <c r="C558" s="233"/>
      <c r="F558" s="310"/>
    </row>
    <row r="559">
      <c r="B559" s="309"/>
      <c r="C559" s="233"/>
      <c r="F559" s="310"/>
    </row>
    <row r="560">
      <c r="B560" s="309"/>
      <c r="C560" s="233"/>
      <c r="F560" s="310"/>
    </row>
    <row r="561">
      <c r="B561" s="309"/>
      <c r="C561" s="233"/>
      <c r="F561" s="310"/>
    </row>
    <row r="562">
      <c r="B562" s="309"/>
      <c r="C562" s="233"/>
      <c r="F562" s="310"/>
    </row>
    <row r="563">
      <c r="B563" s="309"/>
      <c r="C563" s="233"/>
      <c r="F563" s="310"/>
    </row>
    <row r="564">
      <c r="B564" s="309"/>
      <c r="C564" s="233"/>
      <c r="F564" s="310"/>
    </row>
    <row r="565">
      <c r="B565" s="309"/>
      <c r="C565" s="233"/>
      <c r="F565" s="310"/>
    </row>
    <row r="566">
      <c r="B566" s="309"/>
      <c r="C566" s="233"/>
      <c r="F566" s="310"/>
    </row>
    <row r="567">
      <c r="B567" s="309"/>
      <c r="C567" s="233"/>
      <c r="F567" s="310"/>
    </row>
    <row r="568">
      <c r="B568" s="309"/>
      <c r="C568" s="233"/>
      <c r="F568" s="310"/>
    </row>
    <row r="569">
      <c r="B569" s="309"/>
      <c r="C569" s="233"/>
      <c r="F569" s="310"/>
    </row>
    <row r="570">
      <c r="B570" s="309"/>
      <c r="C570" s="233"/>
      <c r="F570" s="310"/>
    </row>
    <row r="571">
      <c r="B571" s="309"/>
      <c r="C571" s="233"/>
      <c r="F571" s="310"/>
    </row>
    <row r="572">
      <c r="B572" s="309"/>
      <c r="C572" s="233"/>
      <c r="F572" s="310"/>
    </row>
    <row r="573">
      <c r="B573" s="309"/>
      <c r="C573" s="233"/>
      <c r="F573" s="310"/>
    </row>
    <row r="574">
      <c r="B574" s="309"/>
      <c r="C574" s="233"/>
      <c r="F574" s="310"/>
    </row>
    <row r="575">
      <c r="B575" s="309"/>
      <c r="C575" s="233"/>
      <c r="F575" s="310"/>
    </row>
    <row r="576">
      <c r="B576" s="309"/>
      <c r="C576" s="233"/>
      <c r="F576" s="310"/>
    </row>
    <row r="577">
      <c r="B577" s="309"/>
      <c r="C577" s="233"/>
      <c r="F577" s="310"/>
    </row>
    <row r="578">
      <c r="B578" s="309"/>
      <c r="C578" s="233"/>
      <c r="F578" s="310"/>
    </row>
    <row r="579">
      <c r="B579" s="309"/>
      <c r="C579" s="233"/>
      <c r="F579" s="310"/>
    </row>
    <row r="580">
      <c r="B580" s="309"/>
      <c r="C580" s="233"/>
      <c r="F580" s="310"/>
    </row>
    <row r="581">
      <c r="B581" s="309"/>
      <c r="C581" s="233"/>
      <c r="F581" s="310"/>
    </row>
    <row r="582">
      <c r="B582" s="309"/>
      <c r="C582" s="233"/>
      <c r="F582" s="310"/>
    </row>
    <row r="583">
      <c r="B583" s="309"/>
      <c r="C583" s="233"/>
      <c r="F583" s="310"/>
    </row>
    <row r="584">
      <c r="B584" s="309"/>
      <c r="C584" s="233"/>
      <c r="F584" s="310"/>
    </row>
    <row r="585">
      <c r="B585" s="309"/>
      <c r="C585" s="233"/>
      <c r="F585" s="310"/>
    </row>
    <row r="586">
      <c r="B586" s="309"/>
      <c r="C586" s="233"/>
      <c r="F586" s="310"/>
    </row>
    <row r="587">
      <c r="B587" s="309"/>
      <c r="C587" s="233"/>
      <c r="F587" s="310"/>
    </row>
    <row r="588">
      <c r="B588" s="309"/>
      <c r="C588" s="233"/>
      <c r="F588" s="310"/>
    </row>
    <row r="589">
      <c r="B589" s="309"/>
      <c r="C589" s="233"/>
      <c r="F589" s="310"/>
    </row>
    <row r="590">
      <c r="B590" s="309"/>
      <c r="C590" s="233"/>
      <c r="F590" s="310"/>
    </row>
    <row r="591">
      <c r="B591" s="309"/>
      <c r="C591" s="233"/>
      <c r="F591" s="310"/>
    </row>
    <row r="592">
      <c r="B592" s="309"/>
      <c r="C592" s="233"/>
      <c r="F592" s="310"/>
    </row>
    <row r="593">
      <c r="B593" s="309"/>
      <c r="C593" s="233"/>
      <c r="F593" s="310"/>
    </row>
    <row r="594">
      <c r="B594" s="309"/>
      <c r="C594" s="233"/>
      <c r="F594" s="310"/>
    </row>
    <row r="595">
      <c r="B595" s="309"/>
      <c r="C595" s="233"/>
      <c r="F595" s="310"/>
    </row>
    <row r="596">
      <c r="B596" s="309"/>
      <c r="C596" s="233"/>
      <c r="F596" s="310"/>
    </row>
    <row r="597">
      <c r="B597" s="309"/>
      <c r="C597" s="233"/>
      <c r="F597" s="310"/>
    </row>
    <row r="598">
      <c r="B598" s="309"/>
      <c r="C598" s="233"/>
      <c r="F598" s="310"/>
    </row>
    <row r="599">
      <c r="B599" s="309"/>
      <c r="C599" s="233"/>
      <c r="F599" s="310"/>
    </row>
    <row r="600">
      <c r="B600" s="309"/>
      <c r="C600" s="233"/>
      <c r="F600" s="310"/>
    </row>
    <row r="601">
      <c r="B601" s="309"/>
      <c r="C601" s="233"/>
      <c r="F601" s="310"/>
    </row>
    <row r="602">
      <c r="B602" s="309"/>
      <c r="C602" s="233"/>
      <c r="F602" s="310"/>
    </row>
    <row r="603">
      <c r="B603" s="309"/>
      <c r="C603" s="233"/>
      <c r="F603" s="310"/>
    </row>
    <row r="604">
      <c r="B604" s="309"/>
      <c r="C604" s="233"/>
      <c r="F604" s="310"/>
    </row>
    <row r="605">
      <c r="B605" s="309"/>
      <c r="C605" s="233"/>
      <c r="F605" s="310"/>
    </row>
    <row r="606">
      <c r="B606" s="309"/>
      <c r="C606" s="233"/>
      <c r="F606" s="310"/>
    </row>
    <row r="607">
      <c r="B607" s="309"/>
      <c r="C607" s="233"/>
      <c r="F607" s="310"/>
    </row>
    <row r="608">
      <c r="B608" s="309"/>
      <c r="C608" s="233"/>
      <c r="F608" s="310"/>
    </row>
    <row r="609">
      <c r="B609" s="309"/>
      <c r="C609" s="233"/>
      <c r="F609" s="310"/>
    </row>
    <row r="610">
      <c r="B610" s="309"/>
      <c r="C610" s="233"/>
      <c r="F610" s="310"/>
    </row>
    <row r="611">
      <c r="B611" s="309"/>
      <c r="C611" s="233"/>
      <c r="F611" s="310"/>
    </row>
    <row r="612">
      <c r="B612" s="309"/>
      <c r="C612" s="233"/>
      <c r="F612" s="310"/>
    </row>
    <row r="613">
      <c r="B613" s="309"/>
      <c r="C613" s="233"/>
      <c r="F613" s="310"/>
    </row>
    <row r="614">
      <c r="B614" s="309"/>
      <c r="C614" s="233"/>
      <c r="F614" s="310"/>
    </row>
    <row r="615">
      <c r="B615" s="309"/>
      <c r="C615" s="233"/>
      <c r="F615" s="310"/>
    </row>
    <row r="616">
      <c r="B616" s="309"/>
      <c r="C616" s="233"/>
      <c r="F616" s="310"/>
    </row>
    <row r="617">
      <c r="B617" s="309"/>
      <c r="C617" s="233"/>
      <c r="F617" s="310"/>
    </row>
    <row r="618">
      <c r="B618" s="309"/>
      <c r="C618" s="233"/>
      <c r="F618" s="310"/>
    </row>
    <row r="619">
      <c r="B619" s="309"/>
      <c r="C619" s="233"/>
      <c r="F619" s="310"/>
    </row>
    <row r="620">
      <c r="B620" s="309"/>
      <c r="C620" s="233"/>
      <c r="F620" s="310"/>
    </row>
    <row r="621">
      <c r="B621" s="309"/>
      <c r="C621" s="233"/>
      <c r="F621" s="310"/>
    </row>
    <row r="622">
      <c r="B622" s="309"/>
      <c r="C622" s="233"/>
      <c r="F622" s="310"/>
    </row>
    <row r="623">
      <c r="B623" s="309"/>
      <c r="C623" s="233"/>
      <c r="F623" s="310"/>
    </row>
    <row r="624">
      <c r="B624" s="309"/>
      <c r="C624" s="233"/>
      <c r="F624" s="310"/>
    </row>
    <row r="625">
      <c r="B625" s="309"/>
      <c r="C625" s="233"/>
      <c r="F625" s="310"/>
    </row>
    <row r="626">
      <c r="B626" s="309"/>
      <c r="C626" s="233"/>
      <c r="F626" s="310"/>
    </row>
    <row r="627">
      <c r="B627" s="309"/>
      <c r="C627" s="233"/>
      <c r="F627" s="310"/>
    </row>
    <row r="628">
      <c r="B628" s="309"/>
      <c r="C628" s="233"/>
      <c r="F628" s="310"/>
    </row>
    <row r="629">
      <c r="B629" s="309"/>
      <c r="C629" s="233"/>
      <c r="F629" s="310"/>
    </row>
    <row r="630">
      <c r="B630" s="309"/>
      <c r="C630" s="233"/>
      <c r="F630" s="310"/>
    </row>
    <row r="631">
      <c r="B631" s="309"/>
      <c r="C631" s="233"/>
      <c r="F631" s="310"/>
    </row>
    <row r="632">
      <c r="B632" s="309"/>
      <c r="C632" s="233"/>
      <c r="F632" s="310"/>
    </row>
    <row r="633">
      <c r="B633" s="309"/>
      <c r="C633" s="233"/>
      <c r="F633" s="310"/>
    </row>
    <row r="634">
      <c r="B634" s="309"/>
      <c r="C634" s="233"/>
      <c r="F634" s="310"/>
    </row>
    <row r="635">
      <c r="B635" s="309"/>
      <c r="C635" s="233"/>
      <c r="F635" s="310"/>
    </row>
    <row r="636">
      <c r="B636" s="309"/>
      <c r="C636" s="233"/>
      <c r="F636" s="310"/>
    </row>
    <row r="637">
      <c r="B637" s="309"/>
      <c r="C637" s="233"/>
      <c r="F637" s="310"/>
    </row>
    <row r="638">
      <c r="B638" s="309"/>
      <c r="C638" s="233"/>
      <c r="F638" s="310"/>
    </row>
    <row r="639">
      <c r="B639" s="309"/>
      <c r="C639" s="233"/>
      <c r="F639" s="310"/>
    </row>
    <row r="640">
      <c r="B640" s="309"/>
      <c r="C640" s="233"/>
      <c r="F640" s="310"/>
    </row>
    <row r="641">
      <c r="B641" s="309"/>
      <c r="C641" s="233"/>
      <c r="F641" s="310"/>
    </row>
    <row r="642">
      <c r="B642" s="309"/>
      <c r="C642" s="233"/>
      <c r="F642" s="310"/>
    </row>
    <row r="643">
      <c r="B643" s="309"/>
      <c r="C643" s="233"/>
      <c r="F643" s="310"/>
    </row>
    <row r="644">
      <c r="B644" s="309"/>
      <c r="C644" s="233"/>
      <c r="F644" s="310"/>
    </row>
    <row r="645">
      <c r="B645" s="309"/>
      <c r="C645" s="233"/>
      <c r="F645" s="310"/>
    </row>
    <row r="646">
      <c r="B646" s="309"/>
      <c r="C646" s="233"/>
      <c r="F646" s="310"/>
    </row>
    <row r="647">
      <c r="B647" s="309"/>
      <c r="C647" s="233"/>
      <c r="F647" s="310"/>
    </row>
    <row r="648">
      <c r="B648" s="309"/>
      <c r="C648" s="233"/>
      <c r="F648" s="310"/>
    </row>
    <row r="649">
      <c r="B649" s="309"/>
      <c r="C649" s="233"/>
      <c r="F649" s="310"/>
    </row>
    <row r="650">
      <c r="B650" s="309"/>
      <c r="C650" s="233"/>
      <c r="F650" s="310"/>
    </row>
    <row r="651">
      <c r="B651" s="309"/>
      <c r="C651" s="233"/>
      <c r="F651" s="310"/>
    </row>
    <row r="652">
      <c r="B652" s="309"/>
      <c r="C652" s="233"/>
      <c r="F652" s="310"/>
    </row>
    <row r="653">
      <c r="B653" s="309"/>
      <c r="C653" s="233"/>
      <c r="F653" s="310"/>
    </row>
    <row r="654">
      <c r="B654" s="309"/>
      <c r="C654" s="233"/>
      <c r="F654" s="310"/>
    </row>
    <row r="655">
      <c r="B655" s="309"/>
      <c r="C655" s="233"/>
      <c r="F655" s="310"/>
    </row>
    <row r="656">
      <c r="B656" s="309"/>
      <c r="C656" s="233"/>
      <c r="F656" s="310"/>
    </row>
    <row r="657">
      <c r="B657" s="309"/>
      <c r="C657" s="233"/>
      <c r="F657" s="310"/>
    </row>
    <row r="658">
      <c r="B658" s="309"/>
      <c r="C658" s="233"/>
      <c r="F658" s="310"/>
    </row>
    <row r="659">
      <c r="B659" s="309"/>
      <c r="C659" s="233"/>
      <c r="F659" s="310"/>
    </row>
    <row r="660">
      <c r="B660" s="309"/>
      <c r="C660" s="233"/>
      <c r="F660" s="310"/>
    </row>
    <row r="661">
      <c r="B661" s="309"/>
      <c r="C661" s="233"/>
      <c r="F661" s="310"/>
    </row>
    <row r="662">
      <c r="B662" s="309"/>
      <c r="C662" s="233"/>
      <c r="F662" s="310"/>
    </row>
    <row r="663">
      <c r="B663" s="309"/>
      <c r="C663" s="233"/>
      <c r="F663" s="310"/>
    </row>
    <row r="664">
      <c r="B664" s="309"/>
      <c r="C664" s="233"/>
      <c r="F664" s="310"/>
    </row>
    <row r="665">
      <c r="B665" s="309"/>
      <c r="C665" s="233"/>
      <c r="F665" s="310"/>
    </row>
    <row r="666">
      <c r="B666" s="309"/>
      <c r="C666" s="233"/>
      <c r="F666" s="310"/>
    </row>
    <row r="667">
      <c r="B667" s="309"/>
      <c r="C667" s="233"/>
      <c r="F667" s="310"/>
    </row>
    <row r="668">
      <c r="B668" s="309"/>
      <c r="C668" s="233"/>
      <c r="F668" s="310"/>
    </row>
    <row r="669">
      <c r="B669" s="309"/>
      <c r="C669" s="233"/>
      <c r="F669" s="310"/>
    </row>
    <row r="670">
      <c r="B670" s="309"/>
      <c r="C670" s="233"/>
      <c r="F670" s="310"/>
    </row>
    <row r="671">
      <c r="B671" s="309"/>
      <c r="C671" s="233"/>
      <c r="F671" s="310"/>
    </row>
    <row r="672">
      <c r="B672" s="309"/>
      <c r="C672" s="233"/>
      <c r="F672" s="310"/>
    </row>
    <row r="673">
      <c r="B673" s="309"/>
      <c r="C673" s="233"/>
      <c r="F673" s="310"/>
    </row>
    <row r="674">
      <c r="B674" s="309"/>
      <c r="C674" s="233"/>
      <c r="F674" s="310"/>
    </row>
    <row r="675">
      <c r="B675" s="309"/>
      <c r="C675" s="233"/>
      <c r="F675" s="310"/>
    </row>
    <row r="676">
      <c r="B676" s="309"/>
      <c r="C676" s="233"/>
      <c r="F676" s="310"/>
    </row>
    <row r="677">
      <c r="B677" s="309"/>
      <c r="C677" s="233"/>
      <c r="F677" s="310"/>
    </row>
    <row r="678">
      <c r="B678" s="309"/>
      <c r="C678" s="233"/>
      <c r="F678" s="310"/>
    </row>
    <row r="679">
      <c r="B679" s="309"/>
      <c r="C679" s="233"/>
      <c r="F679" s="310"/>
    </row>
    <row r="680">
      <c r="B680" s="309"/>
      <c r="C680" s="233"/>
      <c r="F680" s="310"/>
    </row>
    <row r="681">
      <c r="B681" s="309"/>
      <c r="C681" s="233"/>
      <c r="F681" s="310"/>
    </row>
    <row r="682">
      <c r="B682" s="309"/>
      <c r="C682" s="233"/>
      <c r="F682" s="310"/>
    </row>
    <row r="683">
      <c r="B683" s="309"/>
      <c r="C683" s="233"/>
      <c r="F683" s="310"/>
    </row>
    <row r="684">
      <c r="B684" s="309"/>
      <c r="C684" s="233"/>
      <c r="F684" s="310"/>
    </row>
    <row r="685">
      <c r="B685" s="309"/>
      <c r="C685" s="233"/>
      <c r="F685" s="310"/>
    </row>
    <row r="686">
      <c r="B686" s="309"/>
      <c r="C686" s="233"/>
      <c r="F686" s="310"/>
    </row>
    <row r="687">
      <c r="B687" s="309"/>
      <c r="C687" s="233"/>
      <c r="F687" s="310"/>
    </row>
    <row r="688">
      <c r="B688" s="309"/>
      <c r="C688" s="233"/>
      <c r="F688" s="310"/>
    </row>
    <row r="689">
      <c r="B689" s="309"/>
      <c r="C689" s="233"/>
      <c r="F689" s="310"/>
    </row>
    <row r="690">
      <c r="B690" s="309"/>
      <c r="C690" s="233"/>
      <c r="F690" s="310"/>
    </row>
    <row r="691">
      <c r="B691" s="309"/>
      <c r="C691" s="233"/>
      <c r="F691" s="310"/>
    </row>
    <row r="692">
      <c r="B692" s="309"/>
      <c r="C692" s="233"/>
      <c r="F692" s="310"/>
    </row>
    <row r="693">
      <c r="B693" s="309"/>
      <c r="C693" s="233"/>
      <c r="F693" s="310"/>
    </row>
    <row r="694">
      <c r="B694" s="309"/>
      <c r="C694" s="233"/>
      <c r="F694" s="310"/>
    </row>
    <row r="695">
      <c r="B695" s="309"/>
      <c r="C695" s="233"/>
      <c r="F695" s="310"/>
    </row>
    <row r="696">
      <c r="B696" s="309"/>
      <c r="C696" s="233"/>
      <c r="F696" s="310"/>
    </row>
    <row r="697">
      <c r="B697" s="309"/>
      <c r="C697" s="233"/>
      <c r="F697" s="310"/>
    </row>
    <row r="698">
      <c r="B698" s="309"/>
      <c r="C698" s="233"/>
      <c r="F698" s="310"/>
    </row>
    <row r="699">
      <c r="B699" s="309"/>
      <c r="C699" s="233"/>
      <c r="F699" s="310"/>
    </row>
    <row r="700">
      <c r="B700" s="309"/>
      <c r="C700" s="233"/>
      <c r="F700" s="310"/>
    </row>
    <row r="701">
      <c r="B701" s="309"/>
      <c r="C701" s="233"/>
      <c r="F701" s="310"/>
    </row>
    <row r="702">
      <c r="B702" s="309"/>
      <c r="C702" s="233"/>
      <c r="F702" s="310"/>
    </row>
    <row r="703">
      <c r="B703" s="309"/>
      <c r="C703" s="233"/>
      <c r="F703" s="310"/>
    </row>
    <row r="704">
      <c r="B704" s="309"/>
      <c r="C704" s="233"/>
      <c r="F704" s="310"/>
    </row>
    <row r="705">
      <c r="B705" s="309"/>
      <c r="C705" s="233"/>
      <c r="F705" s="310"/>
    </row>
    <row r="706">
      <c r="B706" s="309"/>
      <c r="C706" s="233"/>
      <c r="F706" s="310"/>
    </row>
    <row r="707">
      <c r="B707" s="309"/>
      <c r="C707" s="233"/>
      <c r="F707" s="310"/>
    </row>
    <row r="708">
      <c r="B708" s="309"/>
      <c r="C708" s="233"/>
      <c r="F708" s="310"/>
    </row>
    <row r="709">
      <c r="B709" s="309"/>
      <c r="C709" s="233"/>
      <c r="F709" s="310"/>
    </row>
    <row r="710">
      <c r="B710" s="309"/>
      <c r="C710" s="233"/>
      <c r="F710" s="310"/>
    </row>
    <row r="711">
      <c r="B711" s="309"/>
      <c r="C711" s="233"/>
      <c r="F711" s="310"/>
    </row>
    <row r="712">
      <c r="B712" s="309"/>
      <c r="C712" s="233"/>
      <c r="F712" s="310"/>
    </row>
    <row r="713">
      <c r="B713" s="309"/>
      <c r="C713" s="233"/>
      <c r="F713" s="310"/>
    </row>
    <row r="714">
      <c r="B714" s="309"/>
      <c r="C714" s="233"/>
      <c r="F714" s="310"/>
    </row>
    <row r="715">
      <c r="B715" s="309"/>
      <c r="C715" s="233"/>
      <c r="F715" s="310"/>
    </row>
    <row r="716">
      <c r="B716" s="309"/>
      <c r="C716" s="233"/>
      <c r="F716" s="310"/>
    </row>
    <row r="717">
      <c r="B717" s="309"/>
      <c r="C717" s="233"/>
      <c r="F717" s="310"/>
    </row>
    <row r="718">
      <c r="B718" s="309"/>
      <c r="C718" s="233"/>
      <c r="F718" s="310"/>
    </row>
    <row r="719">
      <c r="B719" s="309"/>
      <c r="C719" s="233"/>
      <c r="F719" s="310"/>
    </row>
    <row r="720">
      <c r="B720" s="309"/>
      <c r="C720" s="233"/>
      <c r="F720" s="310"/>
    </row>
    <row r="721">
      <c r="B721" s="309"/>
      <c r="C721" s="233"/>
      <c r="F721" s="310"/>
    </row>
    <row r="722">
      <c r="B722" s="309"/>
      <c r="C722" s="233"/>
      <c r="F722" s="310"/>
    </row>
    <row r="723">
      <c r="B723" s="309"/>
      <c r="C723" s="233"/>
      <c r="F723" s="310"/>
    </row>
    <row r="724">
      <c r="B724" s="309"/>
      <c r="C724" s="233"/>
      <c r="F724" s="310"/>
    </row>
    <row r="725">
      <c r="B725" s="309"/>
      <c r="C725" s="233"/>
      <c r="F725" s="310"/>
    </row>
    <row r="726">
      <c r="B726" s="309"/>
      <c r="C726" s="233"/>
      <c r="F726" s="310"/>
    </row>
    <row r="727">
      <c r="B727" s="309"/>
      <c r="C727" s="233"/>
      <c r="F727" s="310"/>
    </row>
    <row r="728">
      <c r="B728" s="309"/>
      <c r="C728" s="233"/>
      <c r="F728" s="310"/>
    </row>
    <row r="729">
      <c r="B729" s="309"/>
      <c r="C729" s="233"/>
      <c r="F729" s="310"/>
    </row>
    <row r="730">
      <c r="B730" s="309"/>
      <c r="C730" s="233"/>
      <c r="F730" s="310"/>
    </row>
    <row r="731">
      <c r="B731" s="309"/>
      <c r="C731" s="233"/>
      <c r="F731" s="310"/>
    </row>
    <row r="732">
      <c r="B732" s="309"/>
      <c r="C732" s="233"/>
      <c r="F732" s="310"/>
    </row>
    <row r="733">
      <c r="B733" s="309"/>
      <c r="C733" s="233"/>
      <c r="F733" s="310"/>
    </row>
    <row r="734">
      <c r="B734" s="309"/>
      <c r="C734" s="233"/>
      <c r="F734" s="310"/>
    </row>
    <row r="735">
      <c r="B735" s="309"/>
      <c r="C735" s="233"/>
      <c r="F735" s="310"/>
    </row>
    <row r="736">
      <c r="B736" s="309"/>
      <c r="C736" s="233"/>
      <c r="F736" s="310"/>
    </row>
    <row r="737">
      <c r="B737" s="309"/>
      <c r="C737" s="233"/>
      <c r="F737" s="310"/>
    </row>
    <row r="738">
      <c r="B738" s="309"/>
      <c r="C738" s="233"/>
      <c r="F738" s="310"/>
    </row>
    <row r="739">
      <c r="B739" s="309"/>
      <c r="C739" s="233"/>
      <c r="F739" s="310"/>
    </row>
    <row r="740">
      <c r="B740" s="309"/>
      <c r="C740" s="233"/>
      <c r="F740" s="310"/>
    </row>
    <row r="741">
      <c r="B741" s="309"/>
      <c r="C741" s="233"/>
      <c r="F741" s="310"/>
    </row>
    <row r="742">
      <c r="B742" s="309"/>
      <c r="C742" s="233"/>
      <c r="F742" s="310"/>
    </row>
    <row r="743">
      <c r="B743" s="309"/>
      <c r="C743" s="233"/>
      <c r="F743" s="310"/>
    </row>
    <row r="744">
      <c r="B744" s="309"/>
      <c r="C744" s="233"/>
      <c r="F744" s="310"/>
    </row>
    <row r="745">
      <c r="B745" s="309"/>
      <c r="C745" s="233"/>
      <c r="F745" s="310"/>
    </row>
    <row r="746">
      <c r="B746" s="309"/>
      <c r="C746" s="233"/>
      <c r="F746" s="310"/>
    </row>
    <row r="747">
      <c r="B747" s="309"/>
      <c r="C747" s="233"/>
      <c r="F747" s="310"/>
    </row>
    <row r="748">
      <c r="B748" s="309"/>
      <c r="C748" s="233"/>
      <c r="F748" s="310"/>
    </row>
    <row r="749">
      <c r="B749" s="309"/>
      <c r="C749" s="233"/>
      <c r="F749" s="310"/>
    </row>
    <row r="750">
      <c r="B750" s="309"/>
      <c r="C750" s="233"/>
      <c r="F750" s="310"/>
    </row>
    <row r="751">
      <c r="B751" s="309"/>
      <c r="C751" s="233"/>
      <c r="F751" s="310"/>
    </row>
    <row r="752">
      <c r="B752" s="309"/>
      <c r="C752" s="233"/>
      <c r="F752" s="310"/>
    </row>
    <row r="753">
      <c r="B753" s="309"/>
      <c r="C753" s="233"/>
      <c r="F753" s="310"/>
    </row>
    <row r="754">
      <c r="B754" s="309"/>
      <c r="C754" s="233"/>
      <c r="F754" s="310"/>
    </row>
    <row r="755">
      <c r="B755" s="309"/>
      <c r="C755" s="233"/>
      <c r="F755" s="310"/>
    </row>
    <row r="756">
      <c r="B756" s="309"/>
      <c r="C756" s="233"/>
      <c r="F756" s="310"/>
    </row>
    <row r="757">
      <c r="B757" s="309"/>
      <c r="C757" s="233"/>
      <c r="F757" s="310"/>
    </row>
    <row r="758">
      <c r="B758" s="309"/>
      <c r="C758" s="233"/>
      <c r="F758" s="310"/>
    </row>
    <row r="759">
      <c r="B759" s="309"/>
      <c r="C759" s="233"/>
      <c r="F759" s="310"/>
    </row>
    <row r="760">
      <c r="B760" s="309"/>
      <c r="C760" s="233"/>
      <c r="F760" s="310"/>
    </row>
    <row r="761">
      <c r="B761" s="309"/>
      <c r="C761" s="233"/>
      <c r="F761" s="310"/>
    </row>
    <row r="762">
      <c r="B762" s="309"/>
      <c r="C762" s="233"/>
      <c r="F762" s="310"/>
    </row>
    <row r="763">
      <c r="B763" s="309"/>
      <c r="C763" s="233"/>
      <c r="F763" s="310"/>
    </row>
    <row r="764">
      <c r="B764" s="309"/>
      <c r="C764" s="233"/>
      <c r="F764" s="310"/>
    </row>
    <row r="765">
      <c r="B765" s="309"/>
      <c r="C765" s="233"/>
      <c r="F765" s="310"/>
    </row>
    <row r="766">
      <c r="B766" s="309"/>
      <c r="C766" s="233"/>
      <c r="F766" s="310"/>
    </row>
    <row r="767">
      <c r="B767" s="309"/>
      <c r="C767" s="233"/>
      <c r="F767" s="310"/>
    </row>
    <row r="768">
      <c r="B768" s="309"/>
      <c r="C768" s="233"/>
      <c r="F768" s="310"/>
    </row>
    <row r="769">
      <c r="B769" s="309"/>
      <c r="C769" s="233"/>
      <c r="F769" s="310"/>
    </row>
    <row r="770">
      <c r="B770" s="309"/>
      <c r="C770" s="233"/>
      <c r="F770" s="310"/>
    </row>
    <row r="771">
      <c r="B771" s="309"/>
      <c r="C771" s="233"/>
      <c r="F771" s="310"/>
    </row>
    <row r="772">
      <c r="B772" s="309"/>
      <c r="C772" s="233"/>
      <c r="F772" s="310"/>
    </row>
    <row r="773">
      <c r="B773" s="309"/>
      <c r="C773" s="233"/>
      <c r="F773" s="310"/>
    </row>
    <row r="774">
      <c r="B774" s="309"/>
      <c r="C774" s="233"/>
      <c r="F774" s="310"/>
    </row>
    <row r="775">
      <c r="B775" s="309"/>
      <c r="C775" s="233"/>
      <c r="F775" s="310"/>
    </row>
    <row r="776">
      <c r="B776" s="309"/>
      <c r="C776" s="233"/>
      <c r="F776" s="310"/>
    </row>
    <row r="777">
      <c r="B777" s="309"/>
      <c r="C777" s="233"/>
      <c r="F777" s="310"/>
    </row>
    <row r="778">
      <c r="B778" s="309"/>
      <c r="C778" s="233"/>
      <c r="F778" s="310"/>
    </row>
    <row r="779">
      <c r="B779" s="309"/>
      <c r="C779" s="233"/>
      <c r="F779" s="310"/>
    </row>
    <row r="780">
      <c r="B780" s="309"/>
      <c r="C780" s="233"/>
      <c r="F780" s="310"/>
    </row>
    <row r="781">
      <c r="B781" s="309"/>
      <c r="C781" s="233"/>
      <c r="F781" s="310"/>
    </row>
    <row r="782">
      <c r="B782" s="309"/>
      <c r="C782" s="233"/>
      <c r="F782" s="310"/>
    </row>
    <row r="783">
      <c r="B783" s="309"/>
      <c r="C783" s="233"/>
      <c r="F783" s="310"/>
    </row>
    <row r="784">
      <c r="B784" s="309"/>
      <c r="C784" s="233"/>
      <c r="F784" s="310"/>
    </row>
    <row r="785">
      <c r="B785" s="309"/>
      <c r="C785" s="233"/>
      <c r="F785" s="310"/>
    </row>
    <row r="786">
      <c r="B786" s="309"/>
      <c r="C786" s="233"/>
      <c r="F786" s="310"/>
    </row>
    <row r="787">
      <c r="B787" s="309"/>
      <c r="C787" s="233"/>
      <c r="F787" s="310"/>
    </row>
    <row r="788">
      <c r="B788" s="309"/>
      <c r="C788" s="233"/>
      <c r="F788" s="310"/>
    </row>
    <row r="789">
      <c r="B789" s="309"/>
      <c r="C789" s="233"/>
      <c r="F789" s="310"/>
    </row>
    <row r="790">
      <c r="B790" s="309"/>
      <c r="C790" s="233"/>
      <c r="F790" s="310"/>
    </row>
    <row r="791">
      <c r="B791" s="309"/>
      <c r="C791" s="233"/>
      <c r="F791" s="310"/>
    </row>
    <row r="792">
      <c r="B792" s="309"/>
      <c r="C792" s="233"/>
      <c r="F792" s="310"/>
    </row>
    <row r="793">
      <c r="B793" s="309"/>
      <c r="C793" s="233"/>
      <c r="F793" s="310"/>
    </row>
    <row r="794">
      <c r="B794" s="309"/>
      <c r="C794" s="233"/>
      <c r="F794" s="310"/>
    </row>
    <row r="795">
      <c r="B795" s="309"/>
      <c r="C795" s="233"/>
      <c r="F795" s="310"/>
    </row>
    <row r="796">
      <c r="B796" s="309"/>
      <c r="C796" s="233"/>
      <c r="F796" s="310"/>
    </row>
    <row r="797">
      <c r="B797" s="309"/>
      <c r="C797" s="233"/>
      <c r="F797" s="310"/>
    </row>
    <row r="798">
      <c r="B798" s="309"/>
      <c r="C798" s="233"/>
      <c r="F798" s="310"/>
    </row>
    <row r="799">
      <c r="B799" s="309"/>
      <c r="C799" s="233"/>
      <c r="F799" s="310"/>
    </row>
    <row r="800">
      <c r="B800" s="309"/>
      <c r="C800" s="233"/>
      <c r="F800" s="310"/>
    </row>
    <row r="801">
      <c r="B801" s="309"/>
      <c r="C801" s="233"/>
      <c r="F801" s="310"/>
    </row>
    <row r="802">
      <c r="B802" s="309"/>
      <c r="C802" s="233"/>
      <c r="F802" s="310"/>
    </row>
    <row r="803">
      <c r="B803" s="309"/>
      <c r="C803" s="233"/>
      <c r="F803" s="310"/>
    </row>
    <row r="804">
      <c r="B804" s="309"/>
      <c r="C804" s="233"/>
      <c r="F804" s="310"/>
    </row>
    <row r="805">
      <c r="B805" s="309"/>
      <c r="C805" s="233"/>
      <c r="F805" s="310"/>
    </row>
    <row r="806">
      <c r="B806" s="309"/>
      <c r="C806" s="233"/>
      <c r="F806" s="310"/>
    </row>
    <row r="807">
      <c r="B807" s="309"/>
      <c r="C807" s="233"/>
      <c r="F807" s="310"/>
    </row>
    <row r="808">
      <c r="B808" s="309"/>
      <c r="C808" s="233"/>
      <c r="F808" s="310"/>
    </row>
    <row r="809">
      <c r="B809" s="309"/>
      <c r="C809" s="233"/>
      <c r="F809" s="310"/>
    </row>
    <row r="810">
      <c r="B810" s="309"/>
      <c r="C810" s="233"/>
      <c r="F810" s="310"/>
    </row>
    <row r="811">
      <c r="B811" s="309"/>
      <c r="C811" s="233"/>
      <c r="F811" s="310"/>
    </row>
    <row r="812">
      <c r="B812" s="309"/>
      <c r="C812" s="233"/>
      <c r="F812" s="310"/>
    </row>
    <row r="813">
      <c r="B813" s="309"/>
      <c r="C813" s="233"/>
      <c r="F813" s="310"/>
    </row>
    <row r="814">
      <c r="B814" s="309"/>
      <c r="C814" s="233"/>
      <c r="F814" s="310"/>
    </row>
    <row r="815">
      <c r="B815" s="309"/>
      <c r="C815" s="233"/>
      <c r="F815" s="310"/>
    </row>
    <row r="816">
      <c r="B816" s="309"/>
      <c r="C816" s="233"/>
      <c r="F816" s="310"/>
    </row>
    <row r="817">
      <c r="B817" s="309"/>
      <c r="C817" s="233"/>
      <c r="F817" s="310"/>
    </row>
    <row r="818">
      <c r="B818" s="309"/>
      <c r="C818" s="233"/>
      <c r="F818" s="310"/>
    </row>
    <row r="819">
      <c r="B819" s="309"/>
      <c r="C819" s="233"/>
      <c r="F819" s="310"/>
    </row>
    <row r="820">
      <c r="B820" s="309"/>
      <c r="C820" s="233"/>
      <c r="F820" s="310"/>
    </row>
    <row r="821">
      <c r="B821" s="309"/>
      <c r="C821" s="233"/>
      <c r="F821" s="310"/>
    </row>
    <row r="822">
      <c r="B822" s="309"/>
      <c r="C822" s="233"/>
      <c r="F822" s="310"/>
    </row>
    <row r="823">
      <c r="B823" s="309"/>
      <c r="C823" s="233"/>
      <c r="F823" s="310"/>
    </row>
    <row r="824">
      <c r="B824" s="309"/>
      <c r="C824" s="233"/>
      <c r="F824" s="310"/>
    </row>
    <row r="825">
      <c r="B825" s="309"/>
      <c r="C825" s="233"/>
      <c r="F825" s="310"/>
    </row>
    <row r="826">
      <c r="B826" s="309"/>
      <c r="C826" s="233"/>
      <c r="F826" s="310"/>
    </row>
    <row r="827">
      <c r="B827" s="309"/>
      <c r="C827" s="233"/>
      <c r="F827" s="310"/>
    </row>
    <row r="828">
      <c r="B828" s="309"/>
      <c r="C828" s="233"/>
      <c r="F828" s="310"/>
    </row>
    <row r="829">
      <c r="B829" s="309"/>
      <c r="C829" s="233"/>
      <c r="F829" s="310"/>
    </row>
    <row r="830">
      <c r="B830" s="309"/>
      <c r="C830" s="233"/>
      <c r="F830" s="310"/>
    </row>
    <row r="831">
      <c r="B831" s="309"/>
      <c r="C831" s="233"/>
      <c r="F831" s="310"/>
    </row>
    <row r="832">
      <c r="B832" s="309"/>
      <c r="C832" s="233"/>
      <c r="F832" s="310"/>
    </row>
    <row r="833">
      <c r="B833" s="309"/>
      <c r="C833" s="233"/>
      <c r="F833" s="310"/>
    </row>
    <row r="834">
      <c r="B834" s="309"/>
      <c r="C834" s="233"/>
      <c r="F834" s="310"/>
    </row>
    <row r="835">
      <c r="B835" s="309"/>
      <c r="C835" s="233"/>
      <c r="F835" s="310"/>
    </row>
    <row r="836">
      <c r="B836" s="309"/>
      <c r="C836" s="233"/>
      <c r="F836" s="310"/>
    </row>
    <row r="837">
      <c r="B837" s="309"/>
      <c r="C837" s="233"/>
      <c r="F837" s="310"/>
    </row>
    <row r="838">
      <c r="B838" s="309"/>
      <c r="C838" s="233"/>
      <c r="F838" s="310"/>
    </row>
    <row r="839">
      <c r="B839" s="309"/>
      <c r="C839" s="233"/>
      <c r="F839" s="310"/>
    </row>
    <row r="840">
      <c r="B840" s="309"/>
      <c r="C840" s="233"/>
      <c r="F840" s="310"/>
    </row>
    <row r="841">
      <c r="B841" s="309"/>
      <c r="C841" s="233"/>
      <c r="F841" s="310"/>
    </row>
    <row r="842">
      <c r="B842" s="309"/>
      <c r="C842" s="233"/>
      <c r="F842" s="310"/>
    </row>
    <row r="843">
      <c r="B843" s="309"/>
      <c r="C843" s="233"/>
      <c r="F843" s="310"/>
    </row>
    <row r="844">
      <c r="B844" s="309"/>
      <c r="C844" s="233"/>
      <c r="F844" s="310"/>
    </row>
    <row r="845">
      <c r="B845" s="309"/>
      <c r="C845" s="233"/>
      <c r="F845" s="310"/>
    </row>
    <row r="846">
      <c r="B846" s="309"/>
      <c r="C846" s="233"/>
      <c r="F846" s="310"/>
    </row>
    <row r="847">
      <c r="B847" s="309"/>
      <c r="C847" s="233"/>
      <c r="F847" s="310"/>
    </row>
    <row r="848">
      <c r="B848" s="309"/>
      <c r="C848" s="233"/>
      <c r="F848" s="310"/>
    </row>
    <row r="849">
      <c r="B849" s="309"/>
      <c r="C849" s="233"/>
      <c r="F849" s="310"/>
    </row>
    <row r="850">
      <c r="B850" s="309"/>
      <c r="C850" s="233"/>
      <c r="F850" s="310"/>
    </row>
    <row r="851">
      <c r="B851" s="309"/>
      <c r="C851" s="233"/>
      <c r="F851" s="310"/>
    </row>
    <row r="852">
      <c r="B852" s="309"/>
      <c r="C852" s="233"/>
      <c r="F852" s="310"/>
    </row>
    <row r="853">
      <c r="B853" s="309"/>
      <c r="C853" s="233"/>
      <c r="F853" s="310"/>
    </row>
    <row r="854">
      <c r="B854" s="309"/>
      <c r="C854" s="233"/>
      <c r="F854" s="310"/>
    </row>
    <row r="855">
      <c r="B855" s="309"/>
      <c r="C855" s="233"/>
      <c r="F855" s="310"/>
    </row>
    <row r="856">
      <c r="B856" s="309"/>
      <c r="C856" s="233"/>
      <c r="F856" s="310"/>
    </row>
    <row r="857">
      <c r="B857" s="309"/>
      <c r="C857" s="233"/>
      <c r="F857" s="310"/>
    </row>
    <row r="858">
      <c r="B858" s="309"/>
      <c r="C858" s="233"/>
      <c r="F858" s="310"/>
    </row>
    <row r="859">
      <c r="B859" s="309"/>
      <c r="C859" s="233"/>
      <c r="F859" s="310"/>
    </row>
    <row r="860">
      <c r="B860" s="309"/>
      <c r="C860" s="233"/>
      <c r="F860" s="310"/>
    </row>
    <row r="861">
      <c r="B861" s="309"/>
      <c r="C861" s="233"/>
      <c r="F861" s="310"/>
    </row>
    <row r="862">
      <c r="B862" s="309"/>
      <c r="C862" s="233"/>
      <c r="F862" s="310"/>
    </row>
    <row r="863">
      <c r="B863" s="309"/>
      <c r="C863" s="233"/>
      <c r="F863" s="310"/>
    </row>
    <row r="864">
      <c r="B864" s="309"/>
      <c r="C864" s="233"/>
      <c r="F864" s="310"/>
    </row>
    <row r="865">
      <c r="B865" s="309"/>
      <c r="C865" s="233"/>
      <c r="F865" s="310"/>
    </row>
    <row r="866">
      <c r="B866" s="309"/>
      <c r="C866" s="233"/>
      <c r="F866" s="310"/>
    </row>
    <row r="867">
      <c r="B867" s="309"/>
      <c r="C867" s="233"/>
      <c r="F867" s="310"/>
    </row>
    <row r="868">
      <c r="B868" s="309"/>
      <c r="C868" s="233"/>
      <c r="F868" s="310"/>
    </row>
    <row r="869">
      <c r="B869" s="309"/>
      <c r="C869" s="233"/>
      <c r="F869" s="310"/>
    </row>
    <row r="870">
      <c r="B870" s="309"/>
      <c r="C870" s="233"/>
      <c r="F870" s="310"/>
    </row>
    <row r="871">
      <c r="B871" s="309"/>
      <c r="C871" s="233"/>
      <c r="F871" s="310"/>
    </row>
    <row r="872">
      <c r="B872" s="309"/>
      <c r="C872" s="233"/>
      <c r="F872" s="310"/>
    </row>
    <row r="873">
      <c r="B873" s="309"/>
      <c r="C873" s="233"/>
      <c r="F873" s="310"/>
    </row>
    <row r="874">
      <c r="B874" s="309"/>
      <c r="C874" s="233"/>
      <c r="F874" s="310"/>
    </row>
    <row r="875">
      <c r="B875" s="309"/>
      <c r="C875" s="233"/>
      <c r="F875" s="310"/>
    </row>
    <row r="876">
      <c r="B876" s="309"/>
      <c r="C876" s="233"/>
      <c r="F876" s="310"/>
    </row>
    <row r="877">
      <c r="B877" s="309"/>
      <c r="C877" s="233"/>
      <c r="F877" s="310"/>
    </row>
    <row r="878">
      <c r="B878" s="309"/>
      <c r="C878" s="233"/>
      <c r="F878" s="310"/>
    </row>
    <row r="879">
      <c r="B879" s="309"/>
      <c r="C879" s="233"/>
      <c r="F879" s="310"/>
    </row>
    <row r="880">
      <c r="B880" s="309"/>
      <c r="C880" s="233"/>
      <c r="F880" s="310"/>
    </row>
    <row r="881">
      <c r="B881" s="309"/>
      <c r="C881" s="233"/>
      <c r="F881" s="310"/>
    </row>
    <row r="882">
      <c r="B882" s="309"/>
      <c r="C882" s="233"/>
      <c r="F882" s="310"/>
    </row>
    <row r="883">
      <c r="B883" s="309"/>
      <c r="C883" s="233"/>
      <c r="F883" s="310"/>
    </row>
    <row r="884">
      <c r="B884" s="309"/>
      <c r="C884" s="233"/>
      <c r="F884" s="310"/>
    </row>
    <row r="885">
      <c r="B885" s="309"/>
      <c r="C885" s="233"/>
      <c r="F885" s="310"/>
    </row>
    <row r="886">
      <c r="B886" s="309"/>
      <c r="C886" s="233"/>
      <c r="F886" s="310"/>
    </row>
    <row r="887">
      <c r="B887" s="309"/>
      <c r="C887" s="233"/>
      <c r="F887" s="310"/>
    </row>
    <row r="888">
      <c r="B888" s="309"/>
      <c r="C888" s="233"/>
      <c r="F888" s="310"/>
    </row>
    <row r="889">
      <c r="B889" s="309"/>
      <c r="C889" s="233"/>
      <c r="F889" s="310"/>
    </row>
    <row r="890">
      <c r="B890" s="309"/>
      <c r="C890" s="233"/>
      <c r="F890" s="310"/>
    </row>
    <row r="891">
      <c r="B891" s="309"/>
      <c r="C891" s="233"/>
      <c r="F891" s="310"/>
    </row>
    <row r="892">
      <c r="B892" s="309"/>
      <c r="C892" s="233"/>
      <c r="F892" s="310"/>
    </row>
    <row r="893">
      <c r="B893" s="309"/>
      <c r="C893" s="233"/>
      <c r="F893" s="310"/>
    </row>
    <row r="894">
      <c r="B894" s="309"/>
      <c r="C894" s="233"/>
      <c r="F894" s="310"/>
    </row>
    <row r="895">
      <c r="B895" s="309"/>
      <c r="C895" s="233"/>
      <c r="F895" s="310"/>
    </row>
    <row r="896">
      <c r="B896" s="309"/>
      <c r="C896" s="233"/>
      <c r="F896" s="310"/>
    </row>
    <row r="897">
      <c r="B897" s="309"/>
      <c r="C897" s="233"/>
      <c r="F897" s="310"/>
    </row>
    <row r="898">
      <c r="B898" s="309"/>
      <c r="C898" s="233"/>
      <c r="F898" s="310"/>
    </row>
    <row r="899">
      <c r="B899" s="309"/>
      <c r="C899" s="233"/>
      <c r="F899" s="310"/>
    </row>
    <row r="900">
      <c r="B900" s="309"/>
      <c r="C900" s="233"/>
      <c r="F900" s="310"/>
    </row>
    <row r="901">
      <c r="B901" s="309"/>
      <c r="C901" s="233"/>
      <c r="F901" s="310"/>
    </row>
    <row r="902">
      <c r="B902" s="309"/>
      <c r="C902" s="233"/>
      <c r="F902" s="310"/>
    </row>
    <row r="903">
      <c r="B903" s="309"/>
      <c r="C903" s="233"/>
      <c r="F903" s="310"/>
    </row>
    <row r="904">
      <c r="B904" s="309"/>
      <c r="C904" s="233"/>
      <c r="F904" s="310"/>
    </row>
    <row r="905">
      <c r="B905" s="309"/>
      <c r="C905" s="233"/>
      <c r="F905" s="310"/>
    </row>
    <row r="906">
      <c r="B906" s="309"/>
      <c r="C906" s="233"/>
      <c r="F906" s="310"/>
    </row>
    <row r="907">
      <c r="B907" s="309"/>
      <c r="C907" s="233"/>
      <c r="F907" s="310"/>
    </row>
    <row r="908">
      <c r="B908" s="309"/>
      <c r="C908" s="233"/>
      <c r="F908" s="310"/>
    </row>
    <row r="909">
      <c r="B909" s="309"/>
      <c r="C909" s="233"/>
      <c r="F909" s="310"/>
    </row>
    <row r="910">
      <c r="B910" s="309"/>
      <c r="C910" s="233"/>
      <c r="F910" s="310"/>
    </row>
    <row r="911">
      <c r="B911" s="309"/>
      <c r="C911" s="233"/>
      <c r="F911" s="310"/>
    </row>
    <row r="912">
      <c r="B912" s="309"/>
      <c r="C912" s="233"/>
      <c r="F912" s="310"/>
    </row>
    <row r="913">
      <c r="B913" s="309"/>
      <c r="C913" s="233"/>
      <c r="F913" s="310"/>
    </row>
    <row r="914">
      <c r="B914" s="309"/>
      <c r="C914" s="233"/>
      <c r="F914" s="310"/>
    </row>
    <row r="915">
      <c r="B915" s="309"/>
      <c r="C915" s="233"/>
      <c r="F915" s="310"/>
    </row>
    <row r="916">
      <c r="B916" s="309"/>
      <c r="C916" s="233"/>
      <c r="F916" s="310"/>
    </row>
    <row r="917">
      <c r="B917" s="309"/>
      <c r="C917" s="233"/>
      <c r="F917" s="310"/>
    </row>
    <row r="918">
      <c r="B918" s="309"/>
      <c r="C918" s="233"/>
      <c r="F918" s="310"/>
    </row>
    <row r="919">
      <c r="B919" s="309"/>
      <c r="C919" s="233"/>
      <c r="F919" s="310"/>
    </row>
    <row r="920">
      <c r="B920" s="309"/>
      <c r="C920" s="233"/>
      <c r="F920" s="310"/>
    </row>
    <row r="921">
      <c r="B921" s="309"/>
      <c r="C921" s="233"/>
      <c r="F921" s="310"/>
    </row>
    <row r="922">
      <c r="B922" s="309"/>
      <c r="C922" s="233"/>
      <c r="F922" s="310"/>
    </row>
    <row r="923">
      <c r="B923" s="309"/>
      <c r="C923" s="233"/>
      <c r="F923" s="310"/>
    </row>
    <row r="924">
      <c r="B924" s="309"/>
      <c r="C924" s="233"/>
      <c r="F924" s="310"/>
    </row>
    <row r="925">
      <c r="B925" s="309"/>
      <c r="C925" s="233"/>
      <c r="F925" s="310"/>
    </row>
    <row r="926">
      <c r="B926" s="309"/>
      <c r="C926" s="233"/>
      <c r="F926" s="310"/>
    </row>
    <row r="927">
      <c r="B927" s="309"/>
      <c r="C927" s="233"/>
      <c r="F927" s="310"/>
    </row>
    <row r="928">
      <c r="B928" s="309"/>
      <c r="C928" s="233"/>
      <c r="F928" s="310"/>
    </row>
    <row r="929">
      <c r="B929" s="309"/>
      <c r="C929" s="233"/>
      <c r="F929" s="310"/>
    </row>
    <row r="930">
      <c r="B930" s="309"/>
      <c r="C930" s="233"/>
      <c r="F930" s="310"/>
    </row>
    <row r="931">
      <c r="B931" s="309"/>
      <c r="C931" s="233"/>
      <c r="F931" s="310"/>
    </row>
    <row r="932">
      <c r="B932" s="309"/>
      <c r="C932" s="233"/>
      <c r="F932" s="310"/>
    </row>
    <row r="933">
      <c r="B933" s="309"/>
      <c r="C933" s="233"/>
      <c r="F933" s="310"/>
    </row>
    <row r="934">
      <c r="B934" s="309"/>
      <c r="C934" s="233"/>
      <c r="F934" s="310"/>
    </row>
    <row r="935">
      <c r="B935" s="309"/>
      <c r="C935" s="233"/>
      <c r="F935" s="310"/>
    </row>
    <row r="936">
      <c r="B936" s="309"/>
      <c r="C936" s="233"/>
      <c r="F936" s="310"/>
    </row>
    <row r="937">
      <c r="B937" s="309"/>
      <c r="C937" s="233"/>
      <c r="F937" s="310"/>
    </row>
    <row r="938">
      <c r="B938" s="309"/>
      <c r="C938" s="233"/>
      <c r="F938" s="310"/>
    </row>
    <row r="939">
      <c r="B939" s="309"/>
      <c r="C939" s="233"/>
      <c r="F939" s="310"/>
    </row>
    <row r="940">
      <c r="B940" s="309"/>
      <c r="C940" s="233"/>
      <c r="F940" s="310"/>
    </row>
    <row r="941">
      <c r="B941" s="309"/>
      <c r="C941" s="233"/>
      <c r="F941" s="310"/>
    </row>
    <row r="942">
      <c r="B942" s="309"/>
      <c r="C942" s="233"/>
      <c r="F942" s="310"/>
    </row>
    <row r="943">
      <c r="B943" s="309"/>
      <c r="C943" s="233"/>
      <c r="F943" s="310"/>
    </row>
    <row r="944">
      <c r="B944" s="309"/>
      <c r="C944" s="233"/>
      <c r="F944" s="310"/>
    </row>
    <row r="945">
      <c r="B945" s="309"/>
      <c r="C945" s="233"/>
      <c r="F945" s="310"/>
    </row>
    <row r="946">
      <c r="B946" s="309"/>
      <c r="C946" s="233"/>
      <c r="F946" s="310"/>
    </row>
    <row r="947">
      <c r="B947" s="309"/>
      <c r="C947" s="233"/>
      <c r="F947" s="310"/>
    </row>
    <row r="948">
      <c r="B948" s="309"/>
      <c r="C948" s="233"/>
      <c r="F948" s="310"/>
    </row>
    <row r="949">
      <c r="B949" s="309"/>
      <c r="C949" s="233"/>
      <c r="F949" s="310"/>
    </row>
    <row r="950">
      <c r="B950" s="309"/>
      <c r="C950" s="233"/>
      <c r="F950" s="310"/>
    </row>
    <row r="951">
      <c r="B951" s="309"/>
      <c r="C951" s="233"/>
      <c r="F951" s="310"/>
    </row>
    <row r="952">
      <c r="B952" s="309"/>
      <c r="C952" s="233"/>
      <c r="F952" s="310"/>
    </row>
    <row r="953">
      <c r="B953" s="309"/>
      <c r="C953" s="233"/>
      <c r="F953" s="310"/>
    </row>
    <row r="954">
      <c r="B954" s="309"/>
      <c r="C954" s="233"/>
      <c r="F954" s="310"/>
    </row>
    <row r="955">
      <c r="B955" s="309"/>
      <c r="C955" s="233"/>
      <c r="F955" s="310"/>
    </row>
    <row r="956">
      <c r="B956" s="309"/>
      <c r="C956" s="233"/>
      <c r="F956" s="310"/>
    </row>
    <row r="957">
      <c r="B957" s="309"/>
      <c r="C957" s="233"/>
      <c r="F957" s="310"/>
    </row>
    <row r="958">
      <c r="B958" s="309"/>
      <c r="C958" s="233"/>
      <c r="F958" s="310"/>
    </row>
    <row r="959">
      <c r="B959" s="309"/>
      <c r="C959" s="233"/>
      <c r="F959" s="310"/>
    </row>
    <row r="960">
      <c r="B960" s="309"/>
      <c r="C960" s="233"/>
      <c r="F960" s="310"/>
    </row>
    <row r="961">
      <c r="B961" s="309"/>
      <c r="C961" s="233"/>
      <c r="F961" s="310"/>
    </row>
    <row r="962">
      <c r="B962" s="309"/>
      <c r="C962" s="233"/>
      <c r="F962" s="310"/>
    </row>
    <row r="963">
      <c r="B963" s="309"/>
      <c r="C963" s="233"/>
      <c r="F963" s="310"/>
    </row>
    <row r="964">
      <c r="B964" s="309"/>
      <c r="C964" s="233"/>
      <c r="F964" s="310"/>
    </row>
    <row r="965">
      <c r="B965" s="309"/>
      <c r="C965" s="233"/>
      <c r="F965" s="310"/>
    </row>
    <row r="966">
      <c r="B966" s="309"/>
      <c r="C966" s="233"/>
      <c r="F966" s="310"/>
    </row>
    <row r="967">
      <c r="B967" s="309"/>
      <c r="C967" s="233"/>
      <c r="F967" s="310"/>
    </row>
    <row r="968">
      <c r="B968" s="309"/>
      <c r="C968" s="233"/>
      <c r="F968" s="310"/>
    </row>
    <row r="969">
      <c r="B969" s="309"/>
      <c r="C969" s="233"/>
      <c r="F969" s="310"/>
    </row>
    <row r="970">
      <c r="B970" s="309"/>
      <c r="C970" s="233"/>
      <c r="F970" s="310"/>
    </row>
    <row r="971">
      <c r="B971" s="309"/>
      <c r="C971" s="233"/>
      <c r="F971" s="310"/>
    </row>
    <row r="972">
      <c r="B972" s="309"/>
      <c r="C972" s="233"/>
      <c r="F972" s="310"/>
    </row>
    <row r="973">
      <c r="B973" s="309"/>
      <c r="C973" s="233"/>
      <c r="F973" s="310"/>
    </row>
    <row r="974">
      <c r="B974" s="309"/>
      <c r="C974" s="233"/>
      <c r="F974" s="310"/>
    </row>
    <row r="975">
      <c r="B975" s="309"/>
      <c r="C975" s="233"/>
      <c r="F975" s="310"/>
    </row>
    <row r="976">
      <c r="B976" s="309"/>
      <c r="C976" s="233"/>
      <c r="F976" s="310"/>
    </row>
    <row r="977">
      <c r="B977" s="309"/>
      <c r="C977" s="233"/>
      <c r="F977" s="310"/>
    </row>
    <row r="978">
      <c r="B978" s="309"/>
      <c r="C978" s="233"/>
      <c r="F978" s="310"/>
    </row>
    <row r="979">
      <c r="B979" s="309"/>
      <c r="C979" s="233"/>
      <c r="F979" s="310"/>
    </row>
    <row r="980">
      <c r="B980" s="309"/>
      <c r="C980" s="233"/>
      <c r="F980" s="310"/>
    </row>
    <row r="981">
      <c r="B981" s="309"/>
      <c r="C981" s="233"/>
      <c r="F981" s="310"/>
    </row>
    <row r="982">
      <c r="B982" s="309"/>
      <c r="C982" s="233"/>
      <c r="F982" s="310"/>
    </row>
    <row r="983">
      <c r="B983" s="309"/>
      <c r="C983" s="233"/>
      <c r="F983" s="310"/>
    </row>
    <row r="984">
      <c r="B984" s="309"/>
      <c r="C984" s="233"/>
      <c r="F984" s="310"/>
    </row>
    <row r="985">
      <c r="B985" s="309"/>
      <c r="C985" s="233"/>
      <c r="F985" s="310"/>
    </row>
    <row r="986">
      <c r="B986" s="309"/>
      <c r="C986" s="233"/>
      <c r="F986" s="310"/>
    </row>
    <row r="987">
      <c r="B987" s="309"/>
      <c r="C987" s="233"/>
      <c r="F987" s="310"/>
    </row>
    <row r="988">
      <c r="B988" s="309"/>
      <c r="C988" s="233"/>
      <c r="F988" s="310"/>
    </row>
    <row r="989">
      <c r="B989" s="309"/>
      <c r="C989" s="233"/>
      <c r="F989" s="310"/>
    </row>
    <row r="990">
      <c r="B990" s="309"/>
      <c r="C990" s="233"/>
      <c r="F990" s="310"/>
    </row>
    <row r="991">
      <c r="B991" s="309"/>
      <c r="C991" s="233"/>
      <c r="F991" s="310"/>
    </row>
    <row r="992">
      <c r="B992" s="309"/>
      <c r="C992" s="233"/>
      <c r="F992" s="310"/>
    </row>
    <row r="993">
      <c r="B993" s="309"/>
      <c r="C993" s="233"/>
      <c r="F993" s="310"/>
    </row>
    <row r="994">
      <c r="B994" s="309"/>
      <c r="C994" s="233"/>
      <c r="F994" s="310"/>
    </row>
    <row r="995">
      <c r="B995" s="309"/>
      <c r="C995" s="233"/>
      <c r="F995" s="310"/>
    </row>
    <row r="996">
      <c r="B996" s="309"/>
      <c r="C996" s="233"/>
      <c r="F996" s="310"/>
    </row>
    <row r="997">
      <c r="B997" s="309"/>
      <c r="C997" s="233"/>
      <c r="F997" s="310"/>
    </row>
    <row r="998">
      <c r="B998" s="309"/>
      <c r="C998" s="233"/>
      <c r="F998" s="310"/>
    </row>
  </sheetData>
  <hyperlinks>
    <hyperlink r:id="rId1" ref="N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1" t="str">
        <f>COUNTA(E3:E1000)&amp;"/"&amp;COUNTIF(A3:A1000,TRUE)</f>
        <v>644/673</v>
      </c>
      <c r="B1" s="312">
        <f>COUNTIF(B3:B994,TRUE)</f>
        <v>645</v>
      </c>
      <c r="C1" s="312">
        <f>COUNTIF(C3:C994,"OK")</f>
        <v>0</v>
      </c>
      <c r="D1" s="110"/>
      <c r="E1" s="111" t="s">
        <v>195</v>
      </c>
      <c r="F1" s="110"/>
      <c r="G1" s="112" t="s">
        <v>78</v>
      </c>
      <c r="H1" s="313" t="s">
        <v>79</v>
      </c>
      <c r="I1" s="113" t="s">
        <v>80</v>
      </c>
      <c r="J1" s="113" t="s">
        <v>81</v>
      </c>
      <c r="K1" s="113" t="s">
        <v>82</v>
      </c>
      <c r="L1" s="113" t="s">
        <v>83</v>
      </c>
      <c r="M1" s="113" t="s">
        <v>84</v>
      </c>
      <c r="N1" s="114" t="s">
        <v>196</v>
      </c>
      <c r="O1" s="115" t="s">
        <v>86</v>
      </c>
      <c r="P1" s="115" t="s">
        <v>87</v>
      </c>
      <c r="Q1" s="113" t="s">
        <v>88</v>
      </c>
      <c r="R1" s="116" t="s">
        <v>89</v>
      </c>
      <c r="S1" s="110"/>
      <c r="T1" s="113" t="s">
        <v>91</v>
      </c>
      <c r="U1" s="113" t="s">
        <v>92</v>
      </c>
      <c r="V1" s="314" t="s">
        <v>93</v>
      </c>
      <c r="W1" s="315" t="s">
        <v>94</v>
      </c>
      <c r="X1" s="315" t="s">
        <v>95</v>
      </c>
      <c r="Y1" s="110"/>
      <c r="Z1" s="110"/>
      <c r="AA1" s="315" t="s">
        <v>98</v>
      </c>
      <c r="AB1" s="315" t="s">
        <v>99</v>
      </c>
      <c r="AC1" s="315" t="s">
        <v>100</v>
      </c>
      <c r="AD1" s="315" t="s">
        <v>101</v>
      </c>
      <c r="AE1" s="110"/>
      <c r="AF1" s="316" t="s">
        <v>197</v>
      </c>
      <c r="AG1" s="314" t="s">
        <v>104</v>
      </c>
      <c r="AH1" s="110"/>
      <c r="AI1" s="110"/>
      <c r="AJ1" s="110"/>
      <c r="AK1" s="315" t="s">
        <v>108</v>
      </c>
      <c r="AL1" s="317" t="s">
        <v>909</v>
      </c>
      <c r="AM1" s="110"/>
      <c r="AN1" s="110"/>
      <c r="AO1" s="315" t="s">
        <v>910</v>
      </c>
      <c r="AP1" s="110"/>
      <c r="AQ1" s="110"/>
      <c r="AR1" s="110"/>
    </row>
    <row r="2">
      <c r="A2" s="318" t="s">
        <v>120</v>
      </c>
      <c r="B2" s="319" t="s">
        <v>121</v>
      </c>
      <c r="C2" s="320" t="s">
        <v>122</v>
      </c>
      <c r="D2" s="321" t="s">
        <v>123</v>
      </c>
      <c r="E2" s="321" t="s">
        <v>124</v>
      </c>
      <c r="F2" s="321" t="s">
        <v>125</v>
      </c>
      <c r="G2" s="322" t="s">
        <v>39</v>
      </c>
      <c r="H2" s="323" t="s">
        <v>126</v>
      </c>
      <c r="I2" s="323" t="s">
        <v>127</v>
      </c>
      <c r="J2" s="323" t="s">
        <v>128</v>
      </c>
      <c r="K2" s="323" t="s">
        <v>129</v>
      </c>
      <c r="L2" s="323" t="s">
        <v>130</v>
      </c>
      <c r="M2" s="323" t="s">
        <v>131</v>
      </c>
      <c r="N2" s="324" t="s">
        <v>132</v>
      </c>
      <c r="O2" s="325" t="s">
        <v>133</v>
      </c>
      <c r="P2" s="325" t="s">
        <v>134</v>
      </c>
      <c r="Q2" s="323" t="s">
        <v>135</v>
      </c>
      <c r="R2" s="326" t="s">
        <v>136</v>
      </c>
      <c r="S2" s="323" t="s">
        <v>137</v>
      </c>
      <c r="T2" s="327"/>
      <c r="U2" s="323" t="s">
        <v>139</v>
      </c>
      <c r="V2" s="328" t="s">
        <v>140</v>
      </c>
      <c r="W2" s="323" t="s">
        <v>141</v>
      </c>
      <c r="X2" s="323" t="s">
        <v>142</v>
      </c>
      <c r="Y2" s="323" t="s">
        <v>143</v>
      </c>
      <c r="Z2" s="323" t="s">
        <v>144</v>
      </c>
      <c r="AA2" s="327"/>
      <c r="AB2" s="327"/>
      <c r="AC2" s="327"/>
      <c r="AD2" s="327"/>
      <c r="AE2" s="328" t="s">
        <v>149</v>
      </c>
      <c r="AF2" s="328" t="s">
        <v>150</v>
      </c>
      <c r="AG2" s="328" t="s">
        <v>151</v>
      </c>
      <c r="AH2" s="329" t="s">
        <v>198</v>
      </c>
      <c r="AI2" s="329" t="s">
        <v>199</v>
      </c>
      <c r="AJ2" s="113" t="s">
        <v>200</v>
      </c>
      <c r="AK2" s="113" t="s">
        <v>154</v>
      </c>
      <c r="AL2" s="110"/>
      <c r="AM2" s="110"/>
      <c r="AN2" s="110"/>
      <c r="AO2" s="330" t="s">
        <v>911</v>
      </c>
      <c r="AP2" s="331" t="s">
        <v>912</v>
      </c>
      <c r="AQ2" s="113" t="s">
        <v>913</v>
      </c>
      <c r="AR2" s="110"/>
    </row>
    <row r="3">
      <c r="A3" s="332" t="b">
        <v>1</v>
      </c>
      <c r="B3" s="333" t="b">
        <v>1</v>
      </c>
      <c r="C3" s="334" t="str">
        <f t="shared" ref="C3:C25" si="3">IF(COUNTIFS('トリミング完了データ貼り付け'!B:B, E3, 'トリミング完了データ貼り付け'!C:C, F3), "OK", "-")</f>
        <v>-</v>
      </c>
      <c r="D3" s="110"/>
      <c r="E3" s="110" t="s">
        <v>166</v>
      </c>
      <c r="F3" s="110" t="s">
        <v>167</v>
      </c>
      <c r="G3" s="335">
        <v>1.0</v>
      </c>
      <c r="H3" s="336" t="s">
        <v>126</v>
      </c>
      <c r="I3" s="110" t="s">
        <v>168</v>
      </c>
      <c r="J3" s="110" t="s">
        <v>169</v>
      </c>
      <c r="K3" s="337" t="s">
        <v>170</v>
      </c>
      <c r="L3" s="338" t="str">
        <f t="shared" ref="L3:L11" si="4">XLOOKUP($E3&amp;$F3,import!$A:$A,import!G:G)</f>
        <v>#REF!</v>
      </c>
      <c r="M3" s="339" t="str">
        <f>IFERROR(__xludf.DUMMYFUNCTION("REGEXEXTRACT(
  XLOOKUP($E3&amp;$F3, import!$A:$A, import!C:C),
  ""/(\d+)""
)
"),"#REF!")</f>
        <v>#REF!</v>
      </c>
      <c r="N3" s="340" t="str">
        <f t="shared" ref="N3:N10" si="5">-(XLOOKUP($E3&amp;$F3,import!$A:$A,import!AB:AB))</f>
        <v>#REF!</v>
      </c>
      <c r="O3" s="341" t="str">
        <f t="shared" ref="O3:Q3" si="1">VALUE(SUBSTITUTE(XLOOKUP($E3&amp;$F3,import!$A:$A,import!M:M),"mm",""))
</f>
        <v>#REF!</v>
      </c>
      <c r="P3" s="342" t="str">
        <f t="shared" si="1"/>
        <v>#REF!</v>
      </c>
      <c r="Q3" s="343" t="str">
        <f t="shared" si="1"/>
        <v>#REF!</v>
      </c>
      <c r="R3" s="341" t="str">
        <f t="shared" ref="R3:R11" si="7">VALUE(SUBSTITUTE(XLOOKUP($E3&amp;$F3,import!$A:$A,import!AA:AA),"%","")) 
</f>
        <v>#REF!</v>
      </c>
      <c r="S3" s="110" t="s">
        <v>171</v>
      </c>
      <c r="T3" s="110" t="s">
        <v>172</v>
      </c>
      <c r="U3" s="344" t="str">
        <f t="shared" ref="U3:U59" si="8">LET(pb,TRIM($H3),brand,TRIM($I3),d,LOWER(TRIM($K3)),dur,SWITCH(d,"1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3" s="119" t="str">
        <f t="shared" ref="V3:V490" si="9">W$1&amp;"bandle.jpg"</f>
        <v>/Users/asano/Desktop/data_sample/Links/bandle.jpg</v>
      </c>
      <c r="W3" s="345" t="s">
        <v>175</v>
      </c>
      <c r="X3" s="345" t="s">
        <v>176</v>
      </c>
      <c r="Y3" s="345" t="s">
        <v>177</v>
      </c>
      <c r="Z3" s="345" t="s">
        <v>178</v>
      </c>
      <c r="AA3" s="110" t="str">
        <f t="shared" ref="AA3:AA25" si="10">$AF$1&amp;$K3&amp;"/"&amp;$I3&amp;"/"&amp;$J3&amp;"/thumbnail.jpg"</f>
        <v>/Users/asano/Desktop/data_sample/images/1day/アイクローゼット/ちびこっぺぱん/thumbnail.jpg</v>
      </c>
      <c r="AB3" s="110" t="str">
        <f t="shared" ref="AB3:AB25" si="11">$AF$1&amp;$K3&amp;"/"&amp;$I3&amp;"/"&amp;$J3&amp;"/lens.jpg"</f>
        <v>/Users/asano/Desktop/data_sample/images/1day/アイクローゼット/ちびこっぺぱん/lens.jpg</v>
      </c>
      <c r="AC3" s="110" t="str">
        <f t="shared" ref="AC3:AC25" si="12">$AF$1&amp;$K3&amp;"/"&amp;$I3&amp;"/"&amp;$J3&amp;"/黒目/black.jpg"</f>
        <v>/Users/asano/Desktop/data_sample/images/1day/アイクローゼット/ちびこっぺぱん/黒目/black.jpg</v>
      </c>
      <c r="AD3" s="110" t="str">
        <f t="shared" ref="AD3:AD25" si="13">$AF$1&amp;$K3&amp;"/"&amp;$I3&amp;"/"&amp;$J3&amp;"/茶目/brown.jpg"</f>
        <v>/Users/asano/Desktop/data_sample/images/1day/アイクローゼット/ちびこっぺぱん/茶目/brown.jpg</v>
      </c>
      <c r="AE3" s="346" t="str">
        <f t="shared" ref="AE3:AF3" si="2">IFERROR(XLOOKUP($E3&amp;$F3,import!$A:$A,import!I:I),""
)</f>
        <v/>
      </c>
      <c r="AF3" s="346" t="str">
        <f t="shared" si="2"/>
        <v/>
      </c>
      <c r="AG3" s="119" t="str">
        <f>IFERROR(__xludf.DUMMYFUNCTION(" IF(
  ISNUMBER(S3),
  ""度なし（±0.00）〜""&amp;IF(ABS(S3)&lt;100, TEXT(S3, ""0.00""), """"),
  IFERROR(""度なし（±0.00）〜""&amp;
    TEXT(
      VALUE(REGEXEXTRACT(ASC(TO_TEXT(S3)),
        ""(?:^|[^0-9])([+-]?\d{1,2}(?:\.\d+)?)(?:[^0-9]|$)""
      )),
      ""0.00""
    ),
"&amp;"    ""度なしのみ""
  )
)
"),"度なし（±0.00）〜8.00")</f>
        <v>度なし（±0.00）〜8.00</v>
      </c>
      <c r="AH3" s="347"/>
      <c r="AI3" s="347"/>
      <c r="AJ3" s="110"/>
      <c r="AK3" s="110" t="s">
        <v>187</v>
      </c>
      <c r="AL3" s="110" t="str">
        <f t="shared" ref="AL3:AL7" si="15">XLOOKUP(E3&amp;F3,'import のコピー'!A:A,'import のコピー'!G:G)</f>
        <v>#REF!</v>
      </c>
      <c r="AM3" s="110"/>
      <c r="AN3" s="110" t="str">
        <f t="shared" ref="AN3:AN25" si="16">IF(COUNTIFS( '単語帳印刷用CSV出力済み'!B:B, G3), "OK", "NG")</f>
        <v>NG</v>
      </c>
      <c r="AO3" s="343">
        <v>12.0</v>
      </c>
      <c r="AP3" s="110" t="s">
        <v>914</v>
      </c>
      <c r="AQ3" s="343">
        <v>24.0</v>
      </c>
      <c r="AR3" s="110"/>
    </row>
    <row r="4">
      <c r="A4" s="332" t="b">
        <v>1</v>
      </c>
      <c r="B4" s="333" t="b">
        <v>1</v>
      </c>
      <c r="C4" s="334" t="str">
        <f t="shared" si="3"/>
        <v>-</v>
      </c>
      <c r="D4" s="110"/>
      <c r="E4" s="110" t="s">
        <v>291</v>
      </c>
      <c r="F4" s="110" t="s">
        <v>167</v>
      </c>
      <c r="G4" s="335">
        <v>101.0</v>
      </c>
      <c r="H4" s="110" t="s">
        <v>126</v>
      </c>
      <c r="I4" s="110" t="s">
        <v>168</v>
      </c>
      <c r="J4" s="110" t="s">
        <v>169</v>
      </c>
      <c r="K4" s="110" t="s">
        <v>292</v>
      </c>
      <c r="L4" s="338" t="str">
        <f t="shared" si="4"/>
        <v>#REF!</v>
      </c>
      <c r="M4" s="339" t="str">
        <f>IFERROR(__xludf.DUMMYFUNCTION("REGEXEXTRACT(
  XLOOKUP($E4&amp;$F4, import!$A:$A, import!C:C),
  ""/(\d+)""
)
"),"#REF!")</f>
        <v>#REF!</v>
      </c>
      <c r="N4" s="340" t="str">
        <f t="shared" si="5"/>
        <v>#REF!</v>
      </c>
      <c r="O4" s="341" t="str">
        <f t="shared" ref="O4:Q4" si="6">VALUE(SUBSTITUTE(XLOOKUP($E4&amp;$F4,import!$A:$A,import!M:M),"mm",""))
</f>
        <v>#REF!</v>
      </c>
      <c r="P4" s="342" t="str">
        <f t="shared" si="6"/>
        <v>#REF!</v>
      </c>
      <c r="Q4" s="343" t="str">
        <f t="shared" si="6"/>
        <v>#REF!</v>
      </c>
      <c r="R4" s="341" t="str">
        <f t="shared" si="7"/>
        <v>#REF!</v>
      </c>
      <c r="S4" s="110" t="s">
        <v>171</v>
      </c>
      <c r="T4" s="110" t="s">
        <v>172</v>
      </c>
      <c r="U4" s="348" t="str">
        <f t="shared" si="8"/>
        <v>#REF!</v>
      </c>
      <c r="V4" s="119" t="str">
        <f t="shared" si="9"/>
        <v>/Users/asano/Desktop/data_sample/Links/bandle.jpg</v>
      </c>
      <c r="W4" s="345" t="s">
        <v>295</v>
      </c>
      <c r="X4" s="345" t="s">
        <v>296</v>
      </c>
      <c r="Y4" s="345" t="s">
        <v>297</v>
      </c>
      <c r="Z4" s="345" t="s">
        <v>298</v>
      </c>
      <c r="AA4" s="110" t="str">
        <f t="shared" si="10"/>
        <v>/Users/asano/Desktop/data_sample/images/1month/アイクローゼット/ちびこっぺぱん/thumbnail.jpg</v>
      </c>
      <c r="AB4" s="110" t="str">
        <f t="shared" si="11"/>
        <v>/Users/asano/Desktop/data_sample/images/1month/アイクローゼット/ちびこっぺぱん/lens.jpg</v>
      </c>
      <c r="AC4" s="110" t="str">
        <f t="shared" si="12"/>
        <v>/Users/asano/Desktop/data_sample/images/1month/アイクローゼット/ちびこっぺぱん/黒目/black.jpg</v>
      </c>
      <c r="AD4" s="110" t="str">
        <f t="shared" si="13"/>
        <v>/Users/asano/Desktop/data_sample/images/1month/アイクローゼット/ちびこっぺぱん/茶目/brown.jpg</v>
      </c>
      <c r="AE4" s="346" t="str">
        <f t="shared" ref="AE4:AF4" si="14">IFERROR(XLOOKUP($E4&amp;$F4,import!$A:$A,import!I:I),""
)</f>
        <v/>
      </c>
      <c r="AF4" s="346" t="str">
        <f t="shared" si="14"/>
        <v/>
      </c>
      <c r="AG4" s="119" t="str">
        <f>IFERROR(__xludf.DUMMYFUNCTION(" IF(
  ISNUMBER(S4),
  ""度なし（±0.00）〜""&amp;IF(ABS(S4)&lt;100, TEXT(S4, ""0.00""), """"),
  IFERROR(""度なし（±0.00）〜""&amp;
    TEXT(
      VALUE(REGEXEXTRACT(ASC(TO_TEXT(S4)),
        ""(?:^|[^0-9])([+-]?\d{1,2}(?:\.\d+)?)(?:[^0-9]|$)""
      )),
      ""0.00""
    ),
"&amp;"    ""度なしのみ""
  )
)
"),"度なし（±0.00）〜8.00")</f>
        <v>度なし（±0.00）〜8.00</v>
      </c>
      <c r="AH4" s="347"/>
      <c r="AI4" s="347"/>
      <c r="AJ4" s="110"/>
      <c r="AK4" s="110" t="s">
        <v>187</v>
      </c>
      <c r="AL4" s="110" t="str">
        <f t="shared" si="15"/>
        <v>#REF!</v>
      </c>
      <c r="AM4" s="110"/>
      <c r="AN4" s="110" t="str">
        <f t="shared" si="16"/>
        <v>NG</v>
      </c>
      <c r="AO4" s="343">
        <v>12.0</v>
      </c>
      <c r="AP4" s="110"/>
      <c r="AQ4" s="343">
        <v>12.0</v>
      </c>
      <c r="AR4" s="110"/>
    </row>
    <row r="5">
      <c r="A5" s="332" t="b">
        <v>1</v>
      </c>
      <c r="B5" s="333" t="b">
        <v>1</v>
      </c>
      <c r="C5" s="334" t="str">
        <f t="shared" si="3"/>
        <v>-</v>
      </c>
      <c r="D5" s="110"/>
      <c r="E5" s="110" t="s">
        <v>508</v>
      </c>
      <c r="F5" s="110" t="s">
        <v>915</v>
      </c>
      <c r="G5" s="335">
        <v>201.0</v>
      </c>
      <c r="H5" s="110" t="s">
        <v>126</v>
      </c>
      <c r="I5" s="110" t="s">
        <v>168</v>
      </c>
      <c r="J5" s="110" t="s">
        <v>509</v>
      </c>
      <c r="K5" s="337" t="s">
        <v>170</v>
      </c>
      <c r="L5" s="338" t="str">
        <f t="shared" si="4"/>
        <v>#REF!</v>
      </c>
      <c r="M5" s="339" t="str">
        <f>IFERROR(__xludf.DUMMYFUNCTION("REGEXEXTRACT(
  XLOOKUP($E5&amp;$F5, import!$A:$A, import!C:C),
  ""/(\d+)""
)
"),"#REF!")</f>
        <v>#REF!</v>
      </c>
      <c r="N5" s="340" t="str">
        <f t="shared" si="5"/>
        <v>#REF!</v>
      </c>
      <c r="O5" s="341" t="str">
        <f t="shared" ref="O5:Q5" si="17">VALUE(SUBSTITUTE(XLOOKUP($E5&amp;$F5,import!$A:$A,import!M:M),"mm",""))
</f>
        <v>#REF!</v>
      </c>
      <c r="P5" s="342" t="str">
        <f t="shared" si="17"/>
        <v>#REF!</v>
      </c>
      <c r="Q5" s="343" t="str">
        <f t="shared" si="17"/>
        <v>#REF!</v>
      </c>
      <c r="R5" s="341" t="str">
        <f t="shared" si="7"/>
        <v>#REF!</v>
      </c>
      <c r="S5" s="110" t="s">
        <v>171</v>
      </c>
      <c r="T5" s="110" t="s">
        <v>172</v>
      </c>
      <c r="U5" s="344" t="str">
        <f t="shared" si="8"/>
        <v>#REF!</v>
      </c>
      <c r="V5" s="119" t="str">
        <f t="shared" si="9"/>
        <v>/Users/asano/Desktop/data_sample/Links/bandle.jpg</v>
      </c>
      <c r="W5" s="345" t="s">
        <v>916</v>
      </c>
      <c r="X5" s="345" t="s">
        <v>917</v>
      </c>
      <c r="Y5" s="345" t="s">
        <v>918</v>
      </c>
      <c r="Z5" s="345" t="s">
        <v>919</v>
      </c>
      <c r="AA5" s="110" t="str">
        <f t="shared" si="10"/>
        <v>/Users/asano/Desktop/data_sample/images/1day/アイクローゼット/アッシュブラック/thumbnail.jpg</v>
      </c>
      <c r="AB5" s="110" t="str">
        <f t="shared" si="11"/>
        <v>/Users/asano/Desktop/data_sample/images/1day/アイクローゼット/アッシュブラック/lens.jpg</v>
      </c>
      <c r="AC5" s="110" t="str">
        <f t="shared" si="12"/>
        <v>/Users/asano/Desktop/data_sample/images/1day/アイクローゼット/アッシュブラック/黒目/black.jpg</v>
      </c>
      <c r="AD5" s="110" t="str">
        <f t="shared" si="13"/>
        <v>/Users/asano/Desktop/data_sample/images/1day/アイクローゼット/アッシュブラック/茶目/brown.jpg</v>
      </c>
      <c r="AE5" s="346" t="str">
        <f t="shared" ref="AE5:AF5" si="18">IFERROR(XLOOKUP($E5&amp;$F5,import!$A:$A,import!I:I),""
)</f>
        <v/>
      </c>
      <c r="AF5" s="346" t="str">
        <f t="shared" si="18"/>
        <v/>
      </c>
      <c r="AG5" s="119" t="str">
        <f>IFERROR(__xludf.DUMMYFUNCTION(" IF(
  ISNUMBER(S5),
  ""度なし（±0.00）〜""&amp;IF(ABS(S5)&lt;100, TEXT(S5, ""0.00""), """"),
  IFERROR(""度なし（±0.00）〜""&amp;
    TEXT(
      VALUE(REGEXEXTRACT(ASC(TO_TEXT(S5)),
        ""(?:^|[^0-9])([+-]?\d{1,2}(?:\.\d+)?)(?:[^0-9]|$)""
      )),
      ""0.00""
    ),
"&amp;"    ""度なしのみ""
  )
)
"),"度なし（±0.00）〜8.00")</f>
        <v>度なし（±0.00）〜8.00</v>
      </c>
      <c r="AH5" s="347"/>
      <c r="AI5" s="347"/>
      <c r="AJ5" s="110"/>
      <c r="AK5" s="110" t="s">
        <v>920</v>
      </c>
      <c r="AL5" s="110" t="str">
        <f t="shared" si="15"/>
        <v>#REF!</v>
      </c>
      <c r="AM5" s="110"/>
      <c r="AN5" s="110" t="str">
        <f t="shared" si="16"/>
        <v>NG</v>
      </c>
      <c r="AO5" s="343">
        <v>12.0</v>
      </c>
      <c r="AP5" s="110"/>
      <c r="AQ5" s="343">
        <v>12.0</v>
      </c>
      <c r="AR5" s="110"/>
    </row>
    <row r="6">
      <c r="A6" s="332" t="b">
        <v>1</v>
      </c>
      <c r="B6" s="333" t="b">
        <v>1</v>
      </c>
      <c r="C6" s="334" t="str">
        <f t="shared" si="3"/>
        <v>-</v>
      </c>
      <c r="D6" s="110"/>
      <c r="E6" s="110" t="s">
        <v>508</v>
      </c>
      <c r="F6" s="110" t="s">
        <v>921</v>
      </c>
      <c r="G6" s="335">
        <v>202.0</v>
      </c>
      <c r="H6" s="110" t="s">
        <v>126</v>
      </c>
      <c r="I6" s="110" t="s">
        <v>168</v>
      </c>
      <c r="J6" s="110" t="s">
        <v>511</v>
      </c>
      <c r="K6" s="337" t="s">
        <v>170</v>
      </c>
      <c r="L6" s="338" t="str">
        <f t="shared" si="4"/>
        <v>#REF!</v>
      </c>
      <c r="M6" s="339" t="str">
        <f>IFERROR(__xludf.DUMMYFUNCTION("REGEXEXTRACT(
  XLOOKUP($E6&amp;$F6, import!$A:$A, import!C:C),
  ""/(\d+)""
)
"),"#REF!")</f>
        <v>#REF!</v>
      </c>
      <c r="N6" s="340" t="str">
        <f t="shared" si="5"/>
        <v>#REF!</v>
      </c>
      <c r="O6" s="341" t="str">
        <f t="shared" ref="O6:Q6" si="19">VALUE(SUBSTITUTE(XLOOKUP($E6&amp;$F6,import!$A:$A,import!M:M),"mm",""))
</f>
        <v>#REF!</v>
      </c>
      <c r="P6" s="342" t="str">
        <f t="shared" si="19"/>
        <v>#REF!</v>
      </c>
      <c r="Q6" s="343" t="str">
        <f t="shared" si="19"/>
        <v>#REF!</v>
      </c>
      <c r="R6" s="341" t="str">
        <f t="shared" si="7"/>
        <v>#REF!</v>
      </c>
      <c r="S6" s="110" t="s">
        <v>171</v>
      </c>
      <c r="T6" s="110" t="s">
        <v>172</v>
      </c>
      <c r="U6" s="344" t="str">
        <f t="shared" si="8"/>
        <v>#REF!</v>
      </c>
      <c r="V6" s="119" t="str">
        <f t="shared" si="9"/>
        <v>/Users/asano/Desktop/data_sample/Links/bandle.jpg</v>
      </c>
      <c r="W6" s="345" t="s">
        <v>922</v>
      </c>
      <c r="X6" s="345" t="s">
        <v>923</v>
      </c>
      <c r="Y6" s="345" t="s">
        <v>924</v>
      </c>
      <c r="Z6" s="345" t="s">
        <v>925</v>
      </c>
      <c r="AA6" s="110" t="str">
        <f t="shared" si="10"/>
        <v>/Users/asano/Desktop/data_sample/images/1day/アイクローゼット/ウォーターグレー/thumbnail.jpg</v>
      </c>
      <c r="AB6" s="110" t="str">
        <f t="shared" si="11"/>
        <v>/Users/asano/Desktop/data_sample/images/1day/アイクローゼット/ウォーターグレー/lens.jpg</v>
      </c>
      <c r="AC6" s="110" t="str">
        <f t="shared" si="12"/>
        <v>/Users/asano/Desktop/data_sample/images/1day/アイクローゼット/ウォーターグレー/黒目/black.jpg</v>
      </c>
      <c r="AD6" s="110" t="str">
        <f t="shared" si="13"/>
        <v>/Users/asano/Desktop/data_sample/images/1day/アイクローゼット/ウォーターグレー/茶目/brown.jpg</v>
      </c>
      <c r="AE6" s="346" t="str">
        <f t="shared" ref="AE6:AF6" si="20">IFERROR(XLOOKUP($E6&amp;$F6,import!$A:$A,import!I:I),""
)</f>
        <v/>
      </c>
      <c r="AF6" s="346" t="str">
        <f t="shared" si="20"/>
        <v/>
      </c>
      <c r="AG6" s="119" t="str">
        <f>IFERROR(__xludf.DUMMYFUNCTION(" IF(
  ISNUMBER(S6),
  ""度なし（±0.00）〜""&amp;IF(ABS(S6)&lt;100, TEXT(S6, ""0.00""), """"),
  IFERROR(""度なし（±0.00）〜""&amp;
    TEXT(
      VALUE(REGEXEXTRACT(ASC(TO_TEXT(S6)),
        ""(?:^|[^0-9])([+-]?\d{1,2}(?:\.\d+)?)(?:[^0-9]|$)""
      )),
      ""0.00""
    ),
"&amp;"    ""度なしのみ""
  )
)
"),"度なし（±0.00）〜8.00")</f>
        <v>度なし（±0.00）〜8.00</v>
      </c>
      <c r="AH6" s="347"/>
      <c r="AI6" s="347"/>
      <c r="AJ6" s="110"/>
      <c r="AK6" s="110" t="s">
        <v>926</v>
      </c>
      <c r="AL6" s="110" t="str">
        <f t="shared" si="15"/>
        <v>#REF!</v>
      </c>
      <c r="AM6" s="110"/>
      <c r="AN6" s="110" t="str">
        <f t="shared" si="16"/>
        <v>NG</v>
      </c>
      <c r="AO6" s="343">
        <v>12.0</v>
      </c>
      <c r="AP6" s="110"/>
      <c r="AQ6" s="343">
        <v>12.0</v>
      </c>
      <c r="AR6" s="110"/>
    </row>
    <row r="7">
      <c r="A7" s="332" t="b">
        <v>1</v>
      </c>
      <c r="B7" s="333" t="b">
        <v>1</v>
      </c>
      <c r="C7" s="334" t="str">
        <f t="shared" si="3"/>
        <v>-</v>
      </c>
      <c r="D7" s="110"/>
      <c r="E7" s="110" t="s">
        <v>508</v>
      </c>
      <c r="F7" s="110" t="s">
        <v>927</v>
      </c>
      <c r="G7" s="335">
        <v>203.0</v>
      </c>
      <c r="H7" s="110" t="s">
        <v>126</v>
      </c>
      <c r="I7" s="110" t="s">
        <v>168</v>
      </c>
      <c r="J7" s="110" t="s">
        <v>521</v>
      </c>
      <c r="K7" s="337" t="s">
        <v>170</v>
      </c>
      <c r="L7" s="338" t="str">
        <f t="shared" si="4"/>
        <v>#REF!</v>
      </c>
      <c r="M7" s="339" t="str">
        <f>IFERROR(__xludf.DUMMYFUNCTION("REGEXEXTRACT(
  XLOOKUP($E7&amp;$F7, import!$A:$A, import!C:C),
  ""/(\d+)""
)
"),"#REF!")</f>
        <v>#REF!</v>
      </c>
      <c r="N7" s="340" t="str">
        <f t="shared" si="5"/>
        <v>#REF!</v>
      </c>
      <c r="O7" s="341" t="str">
        <f t="shared" ref="O7:Q7" si="21">VALUE(SUBSTITUTE(XLOOKUP($E7&amp;$F7,import!$A:$A,import!M:M),"mm",""))
</f>
        <v>#REF!</v>
      </c>
      <c r="P7" s="342" t="str">
        <f t="shared" si="21"/>
        <v>#REF!</v>
      </c>
      <c r="Q7" s="343" t="str">
        <f t="shared" si="21"/>
        <v>#REF!</v>
      </c>
      <c r="R7" s="341" t="str">
        <f t="shared" si="7"/>
        <v>#REF!</v>
      </c>
      <c r="S7" s="110" t="s">
        <v>928</v>
      </c>
      <c r="T7" s="110" t="s">
        <v>172</v>
      </c>
      <c r="U7" s="344" t="str">
        <f t="shared" si="8"/>
        <v>#REF!</v>
      </c>
      <c r="V7" s="119" t="str">
        <f t="shared" si="9"/>
        <v>/Users/asano/Desktop/data_sample/Links/bandle.jpg</v>
      </c>
      <c r="W7" s="345" t="s">
        <v>929</v>
      </c>
      <c r="X7" s="345" t="s">
        <v>930</v>
      </c>
      <c r="Y7" s="345" t="s">
        <v>931</v>
      </c>
      <c r="Z7" s="345" t="s">
        <v>932</v>
      </c>
      <c r="AA7" s="110" t="str">
        <f t="shared" si="10"/>
        <v>/Users/asano/Desktop/data_sample/images/1day/アイクローゼット/ノーティーブラウン/thumbnail.jpg</v>
      </c>
      <c r="AB7" s="110" t="str">
        <f t="shared" si="11"/>
        <v>/Users/asano/Desktop/data_sample/images/1day/アイクローゼット/ノーティーブラウン/lens.jpg</v>
      </c>
      <c r="AC7" s="110" t="str">
        <f t="shared" si="12"/>
        <v>/Users/asano/Desktop/data_sample/images/1day/アイクローゼット/ノーティーブラウン/黒目/black.jpg</v>
      </c>
      <c r="AD7" s="110" t="str">
        <f t="shared" si="13"/>
        <v>/Users/asano/Desktop/data_sample/images/1day/アイクローゼット/ノーティーブラウン/茶目/brown.jpg</v>
      </c>
      <c r="AE7" s="346" t="str">
        <f t="shared" ref="AE7:AF7" si="22">IFERROR(XLOOKUP($E7&amp;$F7,import!$A:$A,import!I:I),""
)</f>
        <v/>
      </c>
      <c r="AF7" s="346" t="str">
        <f t="shared" si="22"/>
        <v/>
      </c>
      <c r="AG7" s="119" t="str">
        <f>IFERROR(__xludf.DUMMYFUNCTION(" IF(
  ISNUMBER(S7),
  ""度なし（±0.00）〜""&amp;IF(ABS(S7)&lt;100, TEXT(S7, ""0.00""), """"),
  IFERROR(""度なし（±0.00）〜""&amp;
    TEXT(
      VALUE(REGEXEXTRACT(ASC(TO_TEXT(S7)),
        ""(?:^|[^0-9])([+-]?\d{1,2}(?:\.\d+)?)(?:[^0-9]|$)""
      )),
      ""0.00""
    ),
"&amp;"    ""度なしのみ""
  )
)
"),"度なし（±0.00）〜10.00")</f>
        <v>度なし（±0.00）〜10.00</v>
      </c>
      <c r="AH7" s="347"/>
      <c r="AI7" s="347"/>
      <c r="AJ7" s="110"/>
      <c r="AK7" s="110" t="s">
        <v>933</v>
      </c>
      <c r="AL7" s="110" t="str">
        <f t="shared" si="15"/>
        <v>#REF!</v>
      </c>
      <c r="AM7" s="110"/>
      <c r="AN7" s="110" t="str">
        <f t="shared" si="16"/>
        <v>NG</v>
      </c>
      <c r="AO7" s="343">
        <v>12.0</v>
      </c>
      <c r="AP7" s="110"/>
      <c r="AQ7" s="343">
        <v>12.0</v>
      </c>
      <c r="AR7" s="110"/>
    </row>
    <row r="8">
      <c r="A8" s="332" t="b">
        <v>1</v>
      </c>
      <c r="B8" s="333" t="b">
        <v>1</v>
      </c>
      <c r="C8" s="334" t="str">
        <f t="shared" si="3"/>
        <v>-</v>
      </c>
      <c r="D8" s="110"/>
      <c r="E8" s="110" t="s">
        <v>513</v>
      </c>
      <c r="F8" s="110" t="s">
        <v>934</v>
      </c>
      <c r="G8" s="335">
        <v>301.0</v>
      </c>
      <c r="H8" s="110" t="s">
        <v>126</v>
      </c>
      <c r="I8" s="110" t="s">
        <v>168</v>
      </c>
      <c r="J8" s="110" t="s">
        <v>514</v>
      </c>
      <c r="K8" s="110" t="s">
        <v>292</v>
      </c>
      <c r="L8" s="338" t="str">
        <f t="shared" si="4"/>
        <v>#REF!</v>
      </c>
      <c r="M8" s="339" t="str">
        <f>IFERROR(__xludf.DUMMYFUNCTION("REGEXEXTRACT(
  XLOOKUP($E8&amp;$F8, import!$A:$A, import!C:C),
  ""/(\d+)""
)
"),"#REF!")</f>
        <v>#REF!</v>
      </c>
      <c r="N8" s="340" t="str">
        <f t="shared" si="5"/>
        <v>#REF!</v>
      </c>
      <c r="O8" s="341" t="str">
        <f t="shared" ref="O8:Q8" si="23">VALUE(SUBSTITUTE(XLOOKUP($E8&amp;$F8,import!$A:$A,import!M:M),"mm",""))
</f>
        <v>#REF!</v>
      </c>
      <c r="P8" s="342" t="str">
        <f t="shared" si="23"/>
        <v>#REF!</v>
      </c>
      <c r="Q8" s="343" t="str">
        <f t="shared" si="23"/>
        <v>#REF!</v>
      </c>
      <c r="R8" s="341" t="str">
        <f t="shared" si="7"/>
        <v>#REF!</v>
      </c>
      <c r="S8" s="110" t="s">
        <v>928</v>
      </c>
      <c r="T8" s="110" t="s">
        <v>172</v>
      </c>
      <c r="U8" s="348" t="str">
        <f t="shared" si="8"/>
        <v>#REF!</v>
      </c>
      <c r="V8" s="119" t="str">
        <f t="shared" si="9"/>
        <v>/Users/asano/Desktop/data_sample/Links/bandle.jpg</v>
      </c>
      <c r="W8" s="345" t="s">
        <v>935</v>
      </c>
      <c r="X8" s="345" t="s">
        <v>936</v>
      </c>
      <c r="Y8" s="345" t="s">
        <v>937</v>
      </c>
      <c r="Z8" s="345" t="s">
        <v>938</v>
      </c>
      <c r="AA8" s="110" t="str">
        <f t="shared" si="10"/>
        <v>/Users/asano/Desktop/data_sample/images/1month/アイクローゼット/シュガードーナツ/thumbnail.jpg</v>
      </c>
      <c r="AB8" s="110" t="str">
        <f t="shared" si="11"/>
        <v>/Users/asano/Desktop/data_sample/images/1month/アイクローゼット/シュガードーナツ/lens.jpg</v>
      </c>
      <c r="AC8" s="110" t="str">
        <f t="shared" si="12"/>
        <v>/Users/asano/Desktop/data_sample/images/1month/アイクローゼット/シュガードーナツ/黒目/black.jpg</v>
      </c>
      <c r="AD8" s="110" t="str">
        <f t="shared" si="13"/>
        <v>/Users/asano/Desktop/data_sample/images/1month/アイクローゼット/シュガードーナツ/茶目/brown.jpg</v>
      </c>
      <c r="AE8" s="346" t="str">
        <f t="shared" ref="AE8:AF8" si="24">IFERROR(XLOOKUP($E8&amp;$F8,import!$A:$A,import!I:I),""
)</f>
        <v/>
      </c>
      <c r="AF8" s="346" t="str">
        <f t="shared" si="24"/>
        <v/>
      </c>
      <c r="AG8" s="119" t="str">
        <f>IFERROR(__xludf.DUMMYFUNCTION(" IF(
  ISNUMBER(S8),
  ""度なし（±0.00）〜""&amp;IF(ABS(S8)&lt;100, TEXT(S8, ""0.00""), """"),
  IFERROR(""度なし（±0.00）〜""&amp;
    TEXT(
      VALUE(REGEXEXTRACT(ASC(TO_TEXT(S8)),
        ""(?:^|[^0-9])([+-]?\d{1,2}(?:\.\d+)?)(?:[^0-9]|$)""
      )),
      ""0.00""
    ),
"&amp;"    ""度なしのみ""
  )
)
"),"度なし（±0.00）〜10.00")</f>
        <v>度なし（±0.00）〜10.00</v>
      </c>
      <c r="AH8" s="347"/>
      <c r="AI8" s="347"/>
      <c r="AJ8" s="110"/>
      <c r="AK8" s="110" t="s">
        <v>939</v>
      </c>
      <c r="AL8" s="110"/>
      <c r="AM8" s="110"/>
      <c r="AN8" s="110" t="str">
        <f t="shared" si="16"/>
        <v>NG</v>
      </c>
      <c r="AO8" s="343">
        <v>12.0</v>
      </c>
      <c r="AP8" s="110"/>
      <c r="AQ8" s="343">
        <v>12.0</v>
      </c>
      <c r="AR8" s="110"/>
    </row>
    <row r="9">
      <c r="A9" s="332" t="b">
        <v>1</v>
      </c>
      <c r="B9" s="333" t="b">
        <v>1</v>
      </c>
      <c r="C9" s="334" t="str">
        <f t="shared" si="3"/>
        <v>-</v>
      </c>
      <c r="D9" s="110"/>
      <c r="E9" s="110" t="s">
        <v>516</v>
      </c>
      <c r="F9" s="110" t="s">
        <v>940</v>
      </c>
      <c r="G9" s="335">
        <v>302.0</v>
      </c>
      <c r="H9" s="110" t="s">
        <v>126</v>
      </c>
      <c r="I9" s="110" t="s">
        <v>168</v>
      </c>
      <c r="J9" s="110" t="s">
        <v>517</v>
      </c>
      <c r="K9" s="110" t="s">
        <v>292</v>
      </c>
      <c r="L9" s="338" t="str">
        <f t="shared" si="4"/>
        <v>#REF!</v>
      </c>
      <c r="M9" s="339" t="str">
        <f>IFERROR(__xludf.DUMMYFUNCTION("REGEXEXTRACT(
  XLOOKUP($E9&amp;$F9, import!$A:$A, import!C:C),
  ""/(\d+)""
)
"),"#REF!")</f>
        <v>#REF!</v>
      </c>
      <c r="N9" s="340" t="str">
        <f t="shared" si="5"/>
        <v>#REF!</v>
      </c>
      <c r="O9" s="341" t="str">
        <f t="shared" ref="O9:Q9" si="25">VALUE(SUBSTITUTE(XLOOKUP($E9&amp;$F9,import!$A:$A,import!M:M),"mm",""))
</f>
        <v>#REF!</v>
      </c>
      <c r="P9" s="342" t="str">
        <f t="shared" si="25"/>
        <v>#REF!</v>
      </c>
      <c r="Q9" s="343" t="str">
        <f t="shared" si="25"/>
        <v>#REF!</v>
      </c>
      <c r="R9" s="341" t="str">
        <f t="shared" si="7"/>
        <v>#REF!</v>
      </c>
      <c r="S9" s="110" t="s">
        <v>171</v>
      </c>
      <c r="T9" s="110" t="s">
        <v>172</v>
      </c>
      <c r="U9" s="348" t="str">
        <f t="shared" si="8"/>
        <v>#REF!</v>
      </c>
      <c r="V9" s="119" t="str">
        <f t="shared" si="9"/>
        <v>/Users/asano/Desktop/data_sample/Links/bandle.jpg</v>
      </c>
      <c r="W9" s="345" t="s">
        <v>941</v>
      </c>
      <c r="X9" s="345" t="s">
        <v>942</v>
      </c>
      <c r="Y9" s="345" t="s">
        <v>943</v>
      </c>
      <c r="Z9" s="345" t="s">
        <v>944</v>
      </c>
      <c r="AA9" s="110" t="str">
        <f t="shared" si="10"/>
        <v>/Users/asano/Desktop/data_sample/images/1month/アイクローゼット/ゼリーベア/thumbnail.jpg</v>
      </c>
      <c r="AB9" s="110" t="str">
        <f t="shared" si="11"/>
        <v>/Users/asano/Desktop/data_sample/images/1month/アイクローゼット/ゼリーベア/lens.jpg</v>
      </c>
      <c r="AC9" s="110" t="str">
        <f t="shared" si="12"/>
        <v>/Users/asano/Desktop/data_sample/images/1month/アイクローゼット/ゼリーベア/黒目/black.jpg</v>
      </c>
      <c r="AD9" s="110" t="str">
        <f t="shared" si="13"/>
        <v>/Users/asano/Desktop/data_sample/images/1month/アイクローゼット/ゼリーベア/茶目/brown.jpg</v>
      </c>
      <c r="AE9" s="346" t="str">
        <f t="shared" ref="AE9:AF9" si="26">IFERROR(XLOOKUP($E9&amp;$F9,import!$A:$A,import!I:I),""
)</f>
        <v/>
      </c>
      <c r="AF9" s="346" t="str">
        <f t="shared" si="26"/>
        <v/>
      </c>
      <c r="AG9" s="119" t="str">
        <f>IFERROR(__xludf.DUMMYFUNCTION(" IF(
  ISNUMBER(S9),
  ""度なし（±0.00）〜""&amp;IF(ABS(S9)&lt;100, TEXT(S9, ""0.00""), """"),
  IFERROR(""度なし（±0.00）〜""&amp;
    TEXT(
      VALUE(REGEXEXTRACT(ASC(TO_TEXT(S9)),
        ""(?:^|[^0-9])([+-]?\d{1,2}(?:\.\d+)?)(?:[^0-9]|$)""
      )),
      ""0.00""
    ),
"&amp;"    ""度なしのみ""
  )
)
"),"度なし（±0.00）〜8.00")</f>
        <v>度なし（±0.00）〜8.00</v>
      </c>
      <c r="AH9" s="347"/>
      <c r="AI9" s="347"/>
      <c r="AJ9" s="110"/>
      <c r="AK9" s="110" t="s">
        <v>945</v>
      </c>
      <c r="AL9" s="110" t="str">
        <f t="shared" ref="AL9:AL25" si="29">XLOOKUP(E9&amp;F9,'import のコピー'!A:A,'import のコピー'!G:G)</f>
        <v>#REF!</v>
      </c>
      <c r="AM9" s="110"/>
      <c r="AN9" s="110" t="str">
        <f t="shared" si="16"/>
        <v>NG</v>
      </c>
      <c r="AO9" s="343">
        <v>12.0</v>
      </c>
      <c r="AP9" s="110"/>
      <c r="AQ9" s="343">
        <v>12.0</v>
      </c>
      <c r="AR9" s="110"/>
    </row>
    <row r="10">
      <c r="A10" s="333" t="b">
        <v>1</v>
      </c>
      <c r="B10" s="333" t="b">
        <v>1</v>
      </c>
      <c r="C10" s="334" t="str">
        <f t="shared" si="3"/>
        <v>-</v>
      </c>
      <c r="D10" s="110"/>
      <c r="E10" s="110" t="s">
        <v>516</v>
      </c>
      <c r="F10" s="110" t="s">
        <v>946</v>
      </c>
      <c r="G10" s="335">
        <v>303.0</v>
      </c>
      <c r="H10" s="110" t="s">
        <v>126</v>
      </c>
      <c r="I10" s="110" t="s">
        <v>168</v>
      </c>
      <c r="J10" s="110" t="s">
        <v>519</v>
      </c>
      <c r="K10" s="110" t="s">
        <v>292</v>
      </c>
      <c r="L10" s="338" t="str">
        <f t="shared" si="4"/>
        <v>#REF!</v>
      </c>
      <c r="M10" s="339" t="str">
        <f>IFERROR(__xludf.DUMMYFUNCTION("REGEXEXTRACT(
  XLOOKUP($E10&amp;$F10, import!$A:$A, import!C:C),
  ""/(\d+)""
)
"),"#REF!")</f>
        <v>#REF!</v>
      </c>
      <c r="N10" s="340" t="str">
        <f t="shared" si="5"/>
        <v>#REF!</v>
      </c>
      <c r="O10" s="341" t="str">
        <f t="shared" ref="O10:Q10" si="27">VALUE(SUBSTITUTE(XLOOKUP($E10&amp;$F10,import!$A:$A,import!M:M),"mm",""))
</f>
        <v>#REF!</v>
      </c>
      <c r="P10" s="342" t="str">
        <f t="shared" si="27"/>
        <v>#REF!</v>
      </c>
      <c r="Q10" s="343" t="str">
        <f t="shared" si="27"/>
        <v>#REF!</v>
      </c>
      <c r="R10" s="341" t="str">
        <f t="shared" si="7"/>
        <v>#REF!</v>
      </c>
      <c r="S10" s="110" t="s">
        <v>947</v>
      </c>
      <c r="T10" s="110" t="s">
        <v>172</v>
      </c>
      <c r="U10" s="348" t="str">
        <f t="shared" si="8"/>
        <v>#REF!</v>
      </c>
      <c r="V10" s="119" t="str">
        <f t="shared" si="9"/>
        <v>/Users/asano/Desktop/data_sample/Links/bandle.jpg</v>
      </c>
      <c r="W10" s="345" t="s">
        <v>948</v>
      </c>
      <c r="X10" s="345" t="s">
        <v>949</v>
      </c>
      <c r="Y10" s="345" t="s">
        <v>950</v>
      </c>
      <c r="Z10" s="345" t="s">
        <v>951</v>
      </c>
      <c r="AA10" s="110" t="str">
        <f t="shared" si="10"/>
        <v>/Users/asano/Desktop/data_sample/images/1month/アイクローゼット/ゼリーモカ/thumbnail.jpg</v>
      </c>
      <c r="AB10" s="110" t="str">
        <f t="shared" si="11"/>
        <v>/Users/asano/Desktop/data_sample/images/1month/アイクローゼット/ゼリーモカ/lens.jpg</v>
      </c>
      <c r="AC10" s="110" t="str">
        <f t="shared" si="12"/>
        <v>/Users/asano/Desktop/data_sample/images/1month/アイクローゼット/ゼリーモカ/黒目/black.jpg</v>
      </c>
      <c r="AD10" s="110" t="str">
        <f t="shared" si="13"/>
        <v>/Users/asano/Desktop/data_sample/images/1month/アイクローゼット/ゼリーモカ/茶目/brown.jpg</v>
      </c>
      <c r="AE10" s="346" t="str">
        <f t="shared" ref="AE10:AF10" si="28">IFERROR(XLOOKUP($E10&amp;$F10,import!$A:$A,import!I:I),""
)</f>
        <v/>
      </c>
      <c r="AF10" s="346" t="str">
        <f t="shared" si="28"/>
        <v/>
      </c>
      <c r="AG10" s="119" t="str">
        <f>IFERROR(__xludf.DUMMYFUNCTION(" IF(
  ISNUMBER(S10),
  ""度なし（±0.00）〜""&amp;IF(ABS(S10)&lt;100, TEXT(S10, ""0.00""), """"),
  IFERROR(""度なし（±0.00）〜""&amp;
    TEXT(
      VALUE(REGEXEXTRACT(ASC(TO_TEXT(S10)),
        ""(?:^|[^0-9])([+-]?\d{1,2}(?:\.\d+)?)(?:[^0-9]|$)""
      )),
      ""0.00""
   "&amp;" ),
    ""度なしのみ""
  )
)
"),"度なし（±0.00）〜9.00")</f>
        <v>度なし（±0.00）〜9.00</v>
      </c>
      <c r="AH10" s="347"/>
      <c r="AI10" s="347"/>
      <c r="AJ10" s="110"/>
      <c r="AK10" s="110" t="s">
        <v>952</v>
      </c>
      <c r="AL10" s="110" t="str">
        <f t="shared" si="29"/>
        <v>#REF!</v>
      </c>
      <c r="AM10" s="110"/>
      <c r="AN10" s="110" t="str">
        <f t="shared" si="16"/>
        <v>NG</v>
      </c>
      <c r="AO10" s="343">
        <v>12.0</v>
      </c>
      <c r="AP10" s="110" t="s">
        <v>953</v>
      </c>
      <c r="AQ10" s="343">
        <v>18.0</v>
      </c>
      <c r="AR10" s="110"/>
    </row>
    <row r="11">
      <c r="A11" s="332" t="b">
        <v>1</v>
      </c>
      <c r="B11" s="349" t="b">
        <v>1</v>
      </c>
      <c r="C11" s="350" t="str">
        <f t="shared" si="3"/>
        <v>-</v>
      </c>
      <c r="D11" s="110"/>
      <c r="E11" s="110" t="s">
        <v>188</v>
      </c>
      <c r="F11" s="110" t="s">
        <v>954</v>
      </c>
      <c r="G11" s="335">
        <v>401.0</v>
      </c>
      <c r="H11" s="110" t="s">
        <v>126</v>
      </c>
      <c r="I11" s="110" t="s">
        <v>168</v>
      </c>
      <c r="J11" s="110" t="s">
        <v>189</v>
      </c>
      <c r="K11" s="337" t="s">
        <v>170</v>
      </c>
      <c r="L11" s="338" t="str">
        <f t="shared" si="4"/>
        <v>#REF!</v>
      </c>
      <c r="M11" s="339" t="str">
        <f>IFERROR(__xludf.DUMMYFUNCTION("REGEXEXTRACT(
  XLOOKUP($E11&amp;$F11, import!$A:$A, import!C:C),
  ""/(\d+)""
)
"),"#REF!")</f>
        <v>#REF!</v>
      </c>
      <c r="N11" s="340">
        <v>-10.0</v>
      </c>
      <c r="O11" s="341" t="str">
        <f t="shared" ref="O11:Q11" si="30">VALUE(SUBSTITUTE(XLOOKUP($E11&amp;$F11,import!$A:$A,import!M:M),"mm",""))
</f>
        <v>#REF!</v>
      </c>
      <c r="P11" s="342" t="str">
        <f t="shared" si="30"/>
        <v>#REF!</v>
      </c>
      <c r="Q11" s="343" t="str">
        <f t="shared" si="30"/>
        <v>#REF!</v>
      </c>
      <c r="R11" s="341" t="str">
        <f t="shared" si="7"/>
        <v>#REF!</v>
      </c>
      <c r="S11" s="110" t="s">
        <v>955</v>
      </c>
      <c r="T11" s="110" t="s">
        <v>956</v>
      </c>
      <c r="U11" s="344" t="str">
        <f t="shared" si="8"/>
        <v>#REF!</v>
      </c>
      <c r="V11" s="119" t="str">
        <f t="shared" si="9"/>
        <v>/Users/asano/Desktop/data_sample/Links/bandle.jpg</v>
      </c>
      <c r="W11" s="345" t="s">
        <v>957</v>
      </c>
      <c r="X11" s="345" t="s">
        <v>958</v>
      </c>
      <c r="Y11" s="345" t="s">
        <v>959</v>
      </c>
      <c r="Z11" s="345" t="s">
        <v>960</v>
      </c>
      <c r="AA11" s="110" t="str">
        <f t="shared" si="10"/>
        <v>/Users/asano/Desktop/data_sample/images/1day/アイクローゼット/ガウスショコラ/thumbnail.jpg</v>
      </c>
      <c r="AB11" s="110" t="str">
        <f t="shared" si="11"/>
        <v>/Users/asano/Desktop/data_sample/images/1day/アイクローゼット/ガウスショコラ/lens.jpg</v>
      </c>
      <c r="AC11" s="110" t="str">
        <f t="shared" si="12"/>
        <v>/Users/asano/Desktop/data_sample/images/1day/アイクローゼット/ガウスショコラ/黒目/black.jpg</v>
      </c>
      <c r="AD11" s="110" t="str">
        <f t="shared" si="13"/>
        <v>/Users/asano/Desktop/data_sample/images/1day/アイクローゼット/ガウスショコラ/茶目/brown.jpg</v>
      </c>
      <c r="AE11" s="346" t="str">
        <f t="shared" ref="AE11:AF11" si="31">IFERROR(XLOOKUP($E11&amp;$F11,import!$A:$A,import!I:I),""
)</f>
        <v/>
      </c>
      <c r="AF11" s="346" t="str">
        <f t="shared" si="31"/>
        <v/>
      </c>
      <c r="AG11" s="119" t="str">
        <f>IFERROR(__xludf.DUMMYFUNCTION(" IF(
  ISNUMBER(S11),
  ""度なし（±0.00）〜""&amp;IF(ABS(S11)&lt;100, TEXT(S11, ""0.00""), """"),
  IFERROR(""度なし（±0.00）〜""&amp;
    TEXT(
      VALUE(REGEXEXTRACT(ASC(TO_TEXT(S11)),
        ""(?:^|[^0-9])([+-]?\d{1,2}(?:\.\d+)?)(?:[^0-9]|$)""
      )),
      ""0.00""
   "&amp;" ),
    ""度なしのみ""
  )
)
"),"度なし（±0.00）〜8.00")</f>
        <v>度なし（±0.00）〜8.00</v>
      </c>
      <c r="AH11" s="347"/>
      <c r="AI11" s="347"/>
      <c r="AJ11" s="110"/>
      <c r="AK11" s="110" t="s">
        <v>961</v>
      </c>
      <c r="AL11" s="110" t="str">
        <f t="shared" si="29"/>
        <v>#REF!</v>
      </c>
      <c r="AM11" s="110"/>
      <c r="AN11" s="110" t="str">
        <f t="shared" si="16"/>
        <v>NG</v>
      </c>
      <c r="AO11" s="343">
        <v>12.0</v>
      </c>
      <c r="AP11" s="110"/>
      <c r="AQ11" s="343">
        <v>12.0</v>
      </c>
      <c r="AR11" s="110"/>
    </row>
    <row r="12">
      <c r="A12" s="333" t="b">
        <v>1</v>
      </c>
      <c r="B12" s="349" t="b">
        <v>1</v>
      </c>
      <c r="C12" s="350" t="str">
        <f t="shared" si="3"/>
        <v>-</v>
      </c>
      <c r="D12" s="110" t="s">
        <v>962</v>
      </c>
      <c r="E12" s="110"/>
      <c r="F12" s="110"/>
      <c r="G12" s="335">
        <v>402.0</v>
      </c>
      <c r="H12" s="110" t="s">
        <v>126</v>
      </c>
      <c r="I12" s="110" t="s">
        <v>168</v>
      </c>
      <c r="J12" s="110" t="s">
        <v>369</v>
      </c>
      <c r="K12" s="110" t="s">
        <v>170</v>
      </c>
      <c r="L12" s="338">
        <v>1760.0</v>
      </c>
      <c r="M12" s="339" t="s">
        <v>963</v>
      </c>
      <c r="N12" s="340" t="str">
        <f t="array" ref="N12">-(XLOOKUP($E12&amp;$F12,import!$A:$A,import!AB:AB))</f>
        <v>#REF!</v>
      </c>
      <c r="O12" s="341">
        <v>14.5</v>
      </c>
      <c r="P12" s="342">
        <v>13.8</v>
      </c>
      <c r="Q12" s="343">
        <v>8.6</v>
      </c>
      <c r="R12" s="341">
        <v>38.0</v>
      </c>
      <c r="S12" s="110" t="s">
        <v>955</v>
      </c>
      <c r="T1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TRIM(TRANSPOSE(SPLIT(S12,"",""))), 0))
        ),
      ""シリコン"",""シリコーン"&amp;"ハイドロゲル素材"")
    )
  ),
"""")
"),"モイスト,UVカット")</f>
        <v>モイスト,UVカット</v>
      </c>
      <c r="U12" s="344" t="str">
        <f t="shared" si="8"/>
        <v>#REF!</v>
      </c>
      <c r="V12" s="119" t="str">
        <f t="shared" si="9"/>
        <v>/Users/asano/Desktop/data_sample/Links/bandle.jpg</v>
      </c>
      <c r="W12" s="110"/>
      <c r="X12" s="345" t="s">
        <v>964</v>
      </c>
      <c r="Y12" s="345" t="s">
        <v>965</v>
      </c>
      <c r="Z12" s="345" t="s">
        <v>966</v>
      </c>
      <c r="AA12" s="110" t="str">
        <f t="shared" si="10"/>
        <v>/Users/asano/Desktop/data_sample/images/1day/アイクローゼット/カミナリパープル/thumbnail.jpg</v>
      </c>
      <c r="AB12" s="110" t="str">
        <f t="shared" si="11"/>
        <v>/Users/asano/Desktop/data_sample/images/1day/アイクローゼット/カミナリパープル/lens.jpg</v>
      </c>
      <c r="AC12" s="110" t="str">
        <f t="shared" si="12"/>
        <v>/Users/asano/Desktop/data_sample/images/1day/アイクローゼット/カミナリパープル/黒目/black.jpg</v>
      </c>
      <c r="AD12" s="110" t="str">
        <f t="shared" si="13"/>
        <v>/Users/asano/Desktop/data_sample/images/1day/アイクローゼット/カミナリパープル/茶目/brown.jpg</v>
      </c>
      <c r="AE12" s="110" t="str">
        <f t="shared" ref="AE12:AF12" si="32">IFERROR(XLOOKUP($E12&amp;$F12,import!$A:$A,import!I:I),""
)</f>
        <v/>
      </c>
      <c r="AF12" s="110" t="str">
        <f t="shared" si="32"/>
        <v/>
      </c>
      <c r="AG12" s="119" t="str">
        <f>IFERROR(__xludf.DUMMYFUNCTION(" IF(
  ISNUMBER(S12),
  ""度なし（±0.00）〜""&amp;IF(ABS(S12)&lt;100, TEXT(S12, ""0.00""), """"),
  IFERROR(""度なし（±0.00）〜""&amp;
    TEXT(
      VALUE(REGEXEXTRACT(ASC(TO_TEXT(S12)),
        ""(?:^|[^0-9])([+-]?\d{1,2}(?:\.\d+)?)(?:[^0-9]|$)""
      )),
      ""0.00""
   "&amp;" ),
    ""度なしのみ""
  )
)
"),"度なし（±0.00）〜8.00")</f>
        <v>度なし（±0.00）〜8.00</v>
      </c>
      <c r="AH12" s="347"/>
      <c r="AI12" s="347"/>
      <c r="AJ12" s="110"/>
      <c r="AK12" s="351" t="s">
        <v>967</v>
      </c>
      <c r="AL12" s="110" t="str">
        <f t="shared" si="29"/>
        <v>#REF!</v>
      </c>
      <c r="AM12" s="110"/>
      <c r="AN12" s="110" t="str">
        <f t="shared" si="16"/>
        <v>NG</v>
      </c>
      <c r="AO12" s="343">
        <v>12.0</v>
      </c>
      <c r="AP12" s="110" t="s">
        <v>953</v>
      </c>
      <c r="AQ12" s="343">
        <v>18.0</v>
      </c>
      <c r="AR12" s="110"/>
    </row>
    <row r="13">
      <c r="A13" s="332" t="b">
        <v>1</v>
      </c>
      <c r="B13" s="349" t="b">
        <v>1</v>
      </c>
      <c r="C13" s="350" t="str">
        <f t="shared" si="3"/>
        <v>-</v>
      </c>
      <c r="D13" s="110"/>
      <c r="E13" s="110" t="s">
        <v>188</v>
      </c>
      <c r="F13" s="110" t="s">
        <v>968</v>
      </c>
      <c r="G13" s="335">
        <v>403.0</v>
      </c>
      <c r="H13" s="336" t="s">
        <v>126</v>
      </c>
      <c r="I13" s="110" t="s">
        <v>168</v>
      </c>
      <c r="J13" s="110" t="s">
        <v>371</v>
      </c>
      <c r="K13" s="337" t="s">
        <v>170</v>
      </c>
      <c r="L13" s="338" t="str">
        <f t="shared" ref="L13:L19" si="35">XLOOKUP($E13&amp;$F13,import!$A:$A,import!G:G)</f>
        <v>#REF!</v>
      </c>
      <c r="M13" s="339" t="str">
        <f>IFERROR(__xludf.DUMMYFUNCTION("REGEXEXTRACT(
  XLOOKUP($E13&amp;$F13, import!$A:$A, import!C:C),
  ""/(\d+)""
)
"),"#REF!")</f>
        <v>#REF!</v>
      </c>
      <c r="N13" s="340">
        <v>-10.0</v>
      </c>
      <c r="O13" s="341" t="str">
        <f t="shared" ref="O13:Q13" si="33">VALUE(SUBSTITUTE(XLOOKUP($E13&amp;$F13,import!$A:$A,import!M:M),"mm",""))
</f>
        <v>#REF!</v>
      </c>
      <c r="P13" s="342" t="str">
        <f t="shared" si="33"/>
        <v>#REF!</v>
      </c>
      <c r="Q13" s="343" t="str">
        <f t="shared" si="33"/>
        <v>#REF!</v>
      </c>
      <c r="R13" s="341" t="str">
        <f t="shared" ref="R13:R19" si="37">VALUE(SUBSTITUTE(XLOOKUP($E13&amp;$F13,import!$A:$A,import!AA:AA),"%","")) 
</f>
        <v>#REF!</v>
      </c>
      <c r="S13" s="352" t="s">
        <v>969</v>
      </c>
      <c r="T1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TRIM(TRANSPOSE(SPLIT(S13,"",""))), 0))
        ),
      ""シリコン"",""シリコーン"&amp;"ハイドロゲル素材"")
    )
  ),
"""")
"),"UVカット")</f>
        <v>UVカット</v>
      </c>
      <c r="U13" s="344" t="str">
        <f t="shared" si="8"/>
        <v>#REF!</v>
      </c>
      <c r="V13" s="119" t="str">
        <f t="shared" si="9"/>
        <v>/Users/asano/Desktop/data_sample/Links/bandle.jpg</v>
      </c>
      <c r="W13" s="345" t="s">
        <v>970</v>
      </c>
      <c r="X13" s="345" t="s">
        <v>971</v>
      </c>
      <c r="Y13" s="345" t="s">
        <v>972</v>
      </c>
      <c r="Z13" s="345" t="s">
        <v>973</v>
      </c>
      <c r="AA13" s="110" t="str">
        <f t="shared" si="10"/>
        <v>/Users/asano/Desktop/data_sample/images/1day/アイクローゼット/クリアベージュ/thumbnail.jpg</v>
      </c>
      <c r="AB13" s="110" t="str">
        <f t="shared" si="11"/>
        <v>/Users/asano/Desktop/data_sample/images/1day/アイクローゼット/クリアベージュ/lens.jpg</v>
      </c>
      <c r="AC13" s="110" t="str">
        <f t="shared" si="12"/>
        <v>/Users/asano/Desktop/data_sample/images/1day/アイクローゼット/クリアベージュ/黒目/black.jpg</v>
      </c>
      <c r="AD13" s="110" t="str">
        <f t="shared" si="13"/>
        <v>/Users/asano/Desktop/data_sample/images/1day/アイクローゼット/クリアベージュ/茶目/brown.jpg</v>
      </c>
      <c r="AE13" s="346" t="str">
        <f t="shared" ref="AE13:AF13" si="34">IFERROR(XLOOKUP($E13&amp;$F13,import!$A:$A,import!I:I),""
)</f>
        <v/>
      </c>
      <c r="AF13" s="346" t="str">
        <f t="shared" si="34"/>
        <v/>
      </c>
      <c r="AG13" s="119" t="str">
        <f>IFERROR(__xludf.DUMMYFUNCTION(" IF(
  ISNUMBER(S13),
  ""度なし（±0.00）〜""&amp;IF(ABS(S13)&lt;100, TEXT(S13, ""0.00""), """"),
  IFERROR(""度なし（±0.00）〜""&amp;
    TEXT(
      VALUE(REGEXEXTRACT(ASC(TO_TEXT(S13)),
        ""(?:^|[^0-9])([+-]?\d{1,2}(?:\.\d+)?)(?:[^0-9]|$)""
      )),
      ""0.00""
   "&amp;" ),
    ""度なしのみ""
  )
)
"),"度なし（±0.00）〜8.00")</f>
        <v>度なし（±0.00）〜8.00</v>
      </c>
      <c r="AH13" s="347"/>
      <c r="AI13" s="347"/>
      <c r="AJ13" s="110"/>
      <c r="AK13" s="110" t="s">
        <v>974</v>
      </c>
      <c r="AL13" s="110" t="str">
        <f t="shared" si="29"/>
        <v>#REF!</v>
      </c>
      <c r="AM13" s="110"/>
      <c r="AN13" s="110" t="str">
        <f t="shared" si="16"/>
        <v>NG</v>
      </c>
      <c r="AO13" s="343">
        <v>12.0</v>
      </c>
      <c r="AP13" s="110" t="s">
        <v>953</v>
      </c>
      <c r="AQ13" s="343">
        <v>18.0</v>
      </c>
      <c r="AR13" s="110"/>
    </row>
    <row r="14">
      <c r="A14" s="332" t="b">
        <v>1</v>
      </c>
      <c r="B14" s="349" t="b">
        <v>1</v>
      </c>
      <c r="C14" s="350" t="str">
        <f t="shared" si="3"/>
        <v>-</v>
      </c>
      <c r="D14" s="110"/>
      <c r="E14" s="110" t="s">
        <v>188</v>
      </c>
      <c r="F14" s="110" t="s">
        <v>975</v>
      </c>
      <c r="G14" s="335">
        <v>404.0</v>
      </c>
      <c r="H14" s="110" t="s">
        <v>126</v>
      </c>
      <c r="I14" s="110" t="s">
        <v>168</v>
      </c>
      <c r="J14" s="110" t="s">
        <v>375</v>
      </c>
      <c r="K14" s="337" t="s">
        <v>170</v>
      </c>
      <c r="L14" s="338" t="str">
        <f t="shared" si="35"/>
        <v>#REF!</v>
      </c>
      <c r="M14" s="339" t="str">
        <f>IFERROR(__xludf.DUMMYFUNCTION("REGEXEXTRACT(
  XLOOKUP($E14&amp;$F14, import!$A:$A, import!C:C),
  ""/(\d+)""
)
"),"#REF!")</f>
        <v>#REF!</v>
      </c>
      <c r="N14" s="340" t="str">
        <f t="shared" ref="N14:N19" si="39">-(XLOOKUP($E14&amp;$F14,import!$A:$A,import!AB:AB))</f>
        <v>#REF!</v>
      </c>
      <c r="O14" s="341" t="str">
        <f t="shared" ref="O14:Q14" si="36">VALUE(SUBSTITUTE(XLOOKUP($E14&amp;$F14,import!$A:$A,import!M:M),"mm",""))
</f>
        <v>#REF!</v>
      </c>
      <c r="P14" s="342" t="str">
        <f t="shared" si="36"/>
        <v>#REF!</v>
      </c>
      <c r="Q14" s="343" t="str">
        <f t="shared" si="36"/>
        <v>#REF!</v>
      </c>
      <c r="R14" s="341" t="str">
        <f t="shared" si="37"/>
        <v>#REF!</v>
      </c>
      <c r="S14" s="352" t="s">
        <v>969</v>
      </c>
      <c r="T1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TRIM(TRANSPOSE(SPLIT(S14,"",""))), 0))
        ),
      ""シリコン"",""シリコーン"&amp;"ハイドロゲル素材"")
    )
  ),
"""")
"),"UVカット")</f>
        <v>UVカット</v>
      </c>
      <c r="U14" s="344" t="str">
        <f t="shared" si="8"/>
        <v>#REF!</v>
      </c>
      <c r="V14" s="119" t="str">
        <f t="shared" si="9"/>
        <v>/Users/asano/Desktop/data_sample/Links/bandle.jpg</v>
      </c>
      <c r="W14" s="345" t="s">
        <v>976</v>
      </c>
      <c r="X14" s="345" t="s">
        <v>977</v>
      </c>
      <c r="Y14" s="345" t="s">
        <v>978</v>
      </c>
      <c r="Z14" s="345" t="s">
        <v>979</v>
      </c>
      <c r="AA14" s="110" t="str">
        <f t="shared" si="10"/>
        <v>/Users/asano/Desktop/data_sample/images/1day/アイクローゼット/クリアベージュコーラル/thumbnail.jpg</v>
      </c>
      <c r="AB14" s="110" t="str">
        <f t="shared" si="11"/>
        <v>/Users/asano/Desktop/data_sample/images/1day/アイクローゼット/クリアベージュコーラル/lens.jpg</v>
      </c>
      <c r="AC14" s="110" t="str">
        <f t="shared" si="12"/>
        <v>/Users/asano/Desktop/data_sample/images/1day/アイクローゼット/クリアベージュコーラル/黒目/black.jpg</v>
      </c>
      <c r="AD14" s="110" t="str">
        <f t="shared" si="13"/>
        <v>/Users/asano/Desktop/data_sample/images/1day/アイクローゼット/クリアベージュコーラル/茶目/brown.jpg</v>
      </c>
      <c r="AE14" s="346" t="str">
        <f t="shared" ref="AE14:AF14" si="38">IFERROR(XLOOKUP($E14&amp;$F14,import!$A:$A,import!I:I),""
)</f>
        <v/>
      </c>
      <c r="AF14" s="346" t="str">
        <f t="shared" si="38"/>
        <v/>
      </c>
      <c r="AG14" s="119" t="str">
        <f>IFERROR(__xludf.DUMMYFUNCTION(" IF(
  ISNUMBER(S14),
  ""度なし（±0.00）〜""&amp;IF(ABS(S14)&lt;100, TEXT(S14, ""0.00""), """"),
  IFERROR(""度なし（±0.00）〜""&amp;
    TEXT(
      VALUE(REGEXEXTRACT(ASC(TO_TEXT(S14)),
        ""(?:^|[^0-9])([+-]?\d{1,2}(?:\.\d+)?)(?:[^0-9]|$)""
      )),
      ""0.00""
   "&amp;" ),
    ""度なしのみ""
  )
)
"),"度なし（±0.00）〜8.00")</f>
        <v>度なし（±0.00）〜8.00</v>
      </c>
      <c r="AH14" s="347"/>
      <c r="AI14" s="347"/>
      <c r="AJ14" s="110"/>
      <c r="AK14" s="110" t="s">
        <v>980</v>
      </c>
      <c r="AL14" s="110" t="str">
        <f t="shared" si="29"/>
        <v>#REF!</v>
      </c>
      <c r="AM14" s="110"/>
      <c r="AN14" s="110" t="str">
        <f t="shared" si="16"/>
        <v>NG</v>
      </c>
      <c r="AO14" s="343">
        <v>12.0</v>
      </c>
      <c r="AP14" s="110"/>
      <c r="AQ14" s="343">
        <v>12.0</v>
      </c>
      <c r="AR14" s="110"/>
    </row>
    <row r="15">
      <c r="A15" s="332" t="b">
        <v>1</v>
      </c>
      <c r="B15" s="349" t="b">
        <v>1</v>
      </c>
      <c r="C15" s="350" t="str">
        <f t="shared" si="3"/>
        <v>-</v>
      </c>
      <c r="D15" s="110"/>
      <c r="E15" s="110" t="s">
        <v>188</v>
      </c>
      <c r="F15" s="110" t="s">
        <v>981</v>
      </c>
      <c r="G15" s="335">
        <v>405.0</v>
      </c>
      <c r="H15" s="110" t="s">
        <v>126</v>
      </c>
      <c r="I15" s="110" t="s">
        <v>168</v>
      </c>
      <c r="J15" s="110" t="s">
        <v>378</v>
      </c>
      <c r="K15" s="337" t="s">
        <v>170</v>
      </c>
      <c r="L15" s="338" t="str">
        <f t="shared" si="35"/>
        <v>#REF!</v>
      </c>
      <c r="M15" s="339" t="str">
        <f>IFERROR(__xludf.DUMMYFUNCTION("REGEXEXTRACT(
  XLOOKUP($E15&amp;$F15, import!$A:$A, import!C:C),
  ""/(\d+)""
)
"),"#REF!")</f>
        <v>#REF!</v>
      </c>
      <c r="N15" s="340" t="str">
        <f t="shared" si="39"/>
        <v>#REF!</v>
      </c>
      <c r="O15" s="341" t="str">
        <f t="shared" ref="O15:Q15" si="40">VALUE(SUBSTITUTE(XLOOKUP($E15&amp;$F15,import!$A:$A,import!M:M),"mm",""))
</f>
        <v>#REF!</v>
      </c>
      <c r="P15" s="342" t="str">
        <f t="shared" si="40"/>
        <v>#REF!</v>
      </c>
      <c r="Q15" s="343" t="str">
        <f t="shared" si="40"/>
        <v>#REF!</v>
      </c>
      <c r="R15" s="341" t="str">
        <f t="shared" si="37"/>
        <v>#REF!</v>
      </c>
      <c r="S15" s="352" t="s">
        <v>969</v>
      </c>
      <c r="T1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TRIM(TRANSPOSE(SPLIT(S15,"",""))), 0))
        ),
      ""シリコン"",""シリコーン"&amp;"ハイドロゲル素材"")
    )
  ),
"""")
"),"UVカット")</f>
        <v>UVカット</v>
      </c>
      <c r="U15" s="344" t="str">
        <f t="shared" si="8"/>
        <v>#REF!</v>
      </c>
      <c r="V15" s="119" t="str">
        <f t="shared" si="9"/>
        <v>/Users/asano/Desktop/data_sample/Links/bandle.jpg</v>
      </c>
      <c r="W15" s="345" t="s">
        <v>982</v>
      </c>
      <c r="X15" s="345" t="s">
        <v>983</v>
      </c>
      <c r="Y15" s="345" t="s">
        <v>984</v>
      </c>
      <c r="Z15" s="345" t="s">
        <v>985</v>
      </c>
      <c r="AA15" s="110" t="str">
        <f t="shared" si="10"/>
        <v>/Users/asano/Desktop/data_sample/images/1day/アイクローゼット/さつまいも/thumbnail.jpg</v>
      </c>
      <c r="AB15" s="110" t="str">
        <f t="shared" si="11"/>
        <v>/Users/asano/Desktop/data_sample/images/1day/アイクローゼット/さつまいも/lens.jpg</v>
      </c>
      <c r="AC15" s="110" t="str">
        <f t="shared" si="12"/>
        <v>/Users/asano/Desktop/data_sample/images/1day/アイクローゼット/さつまいも/黒目/black.jpg</v>
      </c>
      <c r="AD15" s="110" t="str">
        <f t="shared" si="13"/>
        <v>/Users/asano/Desktop/data_sample/images/1day/アイクローゼット/さつまいも/茶目/brown.jpg</v>
      </c>
      <c r="AE15" s="346" t="str">
        <f t="shared" ref="AE15:AF15" si="41">IFERROR(XLOOKUP($E15&amp;$F15,import!$A:$A,import!I:I),""
)</f>
        <v/>
      </c>
      <c r="AF15" s="346" t="str">
        <f t="shared" si="41"/>
        <v/>
      </c>
      <c r="AG15" s="119" t="str">
        <f>IFERROR(__xludf.DUMMYFUNCTION(" IF(
  ISNUMBER(S15),
  ""度なし（±0.00）〜""&amp;IF(ABS(S15)&lt;100, TEXT(S15, ""0.00""), """"),
  IFERROR(""度なし（±0.00）〜""&amp;
    TEXT(
      VALUE(REGEXEXTRACT(ASC(TO_TEXT(S15)),
        ""(?:^|[^0-9])([+-]?\d{1,2}(?:\.\d+)?)(?:[^0-9]|$)""
      )),
      ""0.00""
   "&amp;" ),
    ""度なしのみ""
  )
)
"),"度なし（±0.00）〜8.00")</f>
        <v>度なし（±0.00）〜8.00</v>
      </c>
      <c r="AH15" s="347"/>
      <c r="AI15" s="347"/>
      <c r="AJ15" s="110"/>
      <c r="AK15" s="110" t="s">
        <v>986</v>
      </c>
      <c r="AL15" s="110" t="str">
        <f t="shared" si="29"/>
        <v>#REF!</v>
      </c>
      <c r="AM15" s="110"/>
      <c r="AN15" s="110" t="str">
        <f t="shared" si="16"/>
        <v>NG</v>
      </c>
      <c r="AO15" s="343">
        <v>12.0</v>
      </c>
      <c r="AP15" s="110"/>
      <c r="AQ15" s="343">
        <v>12.0</v>
      </c>
      <c r="AR15" s="110"/>
    </row>
    <row r="16">
      <c r="A16" s="332" t="b">
        <v>1</v>
      </c>
      <c r="B16" s="349" t="b">
        <v>1</v>
      </c>
      <c r="C16" s="350" t="str">
        <f t="shared" si="3"/>
        <v>-</v>
      </c>
      <c r="D16" s="110"/>
      <c r="E16" s="110" t="s">
        <v>188</v>
      </c>
      <c r="F16" s="110" t="s">
        <v>987</v>
      </c>
      <c r="G16" s="335">
        <v>406.0</v>
      </c>
      <c r="H16" s="110" t="s">
        <v>126</v>
      </c>
      <c r="I16" s="110" t="s">
        <v>168</v>
      </c>
      <c r="J16" s="110" t="s">
        <v>381</v>
      </c>
      <c r="K16" s="337" t="s">
        <v>170</v>
      </c>
      <c r="L16" s="338" t="str">
        <f t="shared" si="35"/>
        <v>#REF!</v>
      </c>
      <c r="M16" s="339" t="str">
        <f>IFERROR(__xludf.DUMMYFUNCTION("REGEXEXTRACT(
  XLOOKUP($E16&amp;$F16, import!$A:$A, import!C:C),
  ""/(\d+)""
)
"),"#REF!")</f>
        <v>#REF!</v>
      </c>
      <c r="N16" s="340" t="str">
        <f t="shared" si="39"/>
        <v>#REF!</v>
      </c>
      <c r="O16" s="341" t="str">
        <f t="shared" ref="O16:Q16" si="42">VALUE(SUBSTITUTE(XLOOKUP($E16&amp;$F16,import!$A:$A,import!M:M),"mm",""))
</f>
        <v>#REF!</v>
      </c>
      <c r="P16" s="342" t="str">
        <f t="shared" si="42"/>
        <v>#REF!</v>
      </c>
      <c r="Q16" s="343" t="str">
        <f t="shared" si="42"/>
        <v>#REF!</v>
      </c>
      <c r="R16" s="341" t="str">
        <f t="shared" si="37"/>
        <v>#REF!</v>
      </c>
      <c r="S16" s="110" t="str">
        <f t="array" ref="S16">XLOOKUP($E16&amp;$F16,import!$A:$A,import!T:T)</f>
        <v>#REF!</v>
      </c>
      <c r="T1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TRIM(TRANSPOSE(SPLIT(S16,"",""))), 0))
        ),
      ""シリコン"",""シリコーン"&amp;"ハイドロゲル素材"")
    )
  ),
"""")
"),"")</f>
        <v/>
      </c>
      <c r="U16" s="344" t="str">
        <f t="shared" si="8"/>
        <v>#REF!</v>
      </c>
      <c r="V16" s="119" t="str">
        <f t="shared" si="9"/>
        <v>/Users/asano/Desktop/data_sample/Links/bandle.jpg</v>
      </c>
      <c r="W16" s="345" t="s">
        <v>988</v>
      </c>
      <c r="X16" s="345" t="s">
        <v>989</v>
      </c>
      <c r="Y16" s="345" t="s">
        <v>990</v>
      </c>
      <c r="Z16" s="345" t="s">
        <v>991</v>
      </c>
      <c r="AA16" s="110" t="str">
        <f t="shared" si="10"/>
        <v>/Users/asano/Desktop/data_sample/images/1day/アイクローゼット/しずく/thumbnail.jpg</v>
      </c>
      <c r="AB16" s="110" t="str">
        <f t="shared" si="11"/>
        <v>/Users/asano/Desktop/data_sample/images/1day/アイクローゼット/しずく/lens.jpg</v>
      </c>
      <c r="AC16" s="110" t="str">
        <f t="shared" si="12"/>
        <v>/Users/asano/Desktop/data_sample/images/1day/アイクローゼット/しずく/黒目/black.jpg</v>
      </c>
      <c r="AD16" s="110" t="str">
        <f t="shared" si="13"/>
        <v>/Users/asano/Desktop/data_sample/images/1day/アイクローゼット/しずく/茶目/brown.jpg</v>
      </c>
      <c r="AE16" s="346" t="str">
        <f t="shared" ref="AE16:AF16" si="43">IFERROR(XLOOKUP($E16&amp;$F16,import!$A:$A,import!I:I),""
)</f>
        <v/>
      </c>
      <c r="AF16" s="346" t="str">
        <f t="shared" si="43"/>
        <v/>
      </c>
      <c r="AG16" s="119" t="str">
        <f>IFERROR(__xludf.DUMMYFUNCTION(" IF(
  ISNUMBER(S16),
  ""度なし（±0.00）〜""&amp;IF(ABS(S16)&lt;100, TEXT(S16, ""0.00""), """"),
  IFERROR(""度なし（±0.00）〜""&amp;
    TEXT(
      VALUE(REGEXEXTRACT(ASC(TO_TEXT(S16)),
        ""(?:^|[^0-9])([+-]?\d{1,2}(?:\.\d+)?)(?:[^0-9]|$)""
      )),
      ""0.00""
   "&amp;" ),
    ""度なしのみ""
  )
)
"),"度なしのみ")</f>
        <v>度なしのみ</v>
      </c>
      <c r="AH16" s="347"/>
      <c r="AI16" s="347"/>
      <c r="AJ16" s="110"/>
      <c r="AK16" s="110" t="s">
        <v>992</v>
      </c>
      <c r="AL16" s="110" t="str">
        <f t="shared" si="29"/>
        <v>#REF!</v>
      </c>
      <c r="AM16" s="110"/>
      <c r="AN16" s="110" t="str">
        <f t="shared" si="16"/>
        <v>NG</v>
      </c>
      <c r="AO16" s="343">
        <v>12.0</v>
      </c>
      <c r="AP16" s="110"/>
      <c r="AQ16" s="343">
        <v>12.0</v>
      </c>
      <c r="AR16" s="110"/>
    </row>
    <row r="17">
      <c r="A17" s="332" t="b">
        <v>1</v>
      </c>
      <c r="B17" s="349" t="b">
        <v>1</v>
      </c>
      <c r="C17" s="350" t="str">
        <f t="shared" si="3"/>
        <v>-</v>
      </c>
      <c r="D17" s="110"/>
      <c r="E17" s="110" t="s">
        <v>188</v>
      </c>
      <c r="F17" s="110" t="s">
        <v>993</v>
      </c>
      <c r="G17" s="335">
        <v>407.0</v>
      </c>
      <c r="H17" s="110" t="s">
        <v>126</v>
      </c>
      <c r="I17" s="110" t="s">
        <v>168</v>
      </c>
      <c r="J17" s="110" t="s">
        <v>386</v>
      </c>
      <c r="K17" s="337" t="s">
        <v>170</v>
      </c>
      <c r="L17" s="338" t="str">
        <f t="shared" si="35"/>
        <v>#REF!</v>
      </c>
      <c r="M17" s="339" t="str">
        <f>IFERROR(__xludf.DUMMYFUNCTION("REGEXEXTRACT(
  XLOOKUP($E17&amp;$F17, import!$A:$A, import!C:C),
  ""/(\d+)""
)
"),"#REF!")</f>
        <v>#REF!</v>
      </c>
      <c r="N17" s="340" t="str">
        <f t="shared" si="39"/>
        <v>#REF!</v>
      </c>
      <c r="O17" s="341" t="str">
        <f t="shared" ref="O17:Q17" si="44">VALUE(SUBSTITUTE(XLOOKUP($E17&amp;$F17,import!$A:$A,import!M:M),"mm",""))
</f>
        <v>#REF!</v>
      </c>
      <c r="P17" s="342" t="str">
        <f t="shared" si="44"/>
        <v>#REF!</v>
      </c>
      <c r="Q17" s="343" t="str">
        <f t="shared" si="44"/>
        <v>#REF!</v>
      </c>
      <c r="R17" s="341" t="str">
        <f t="shared" si="37"/>
        <v>#REF!</v>
      </c>
      <c r="S17" s="110" t="s">
        <v>955</v>
      </c>
      <c r="T17" s="110" t="s">
        <v>956</v>
      </c>
      <c r="U17" s="344" t="str">
        <f t="shared" si="8"/>
        <v>#REF!</v>
      </c>
      <c r="V17" s="119" t="str">
        <f t="shared" si="9"/>
        <v>/Users/asano/Desktop/data_sample/Links/bandle.jpg</v>
      </c>
      <c r="W17" s="345" t="s">
        <v>994</v>
      </c>
      <c r="X17" s="345" t="s">
        <v>995</v>
      </c>
      <c r="Y17" s="345" t="s">
        <v>996</v>
      </c>
      <c r="Z17" s="345" t="s">
        <v>997</v>
      </c>
      <c r="AA17" s="110" t="str">
        <f t="shared" si="10"/>
        <v>/Users/asano/Desktop/data_sample/images/1day/アイクローゼット/シナモンエンジェル/thumbnail.jpg</v>
      </c>
      <c r="AB17" s="110" t="str">
        <f t="shared" si="11"/>
        <v>/Users/asano/Desktop/data_sample/images/1day/アイクローゼット/シナモンエンジェル/lens.jpg</v>
      </c>
      <c r="AC17" s="110" t="str">
        <f t="shared" si="12"/>
        <v>/Users/asano/Desktop/data_sample/images/1day/アイクローゼット/シナモンエンジェル/黒目/black.jpg</v>
      </c>
      <c r="AD17" s="110" t="str">
        <f t="shared" si="13"/>
        <v>/Users/asano/Desktop/data_sample/images/1day/アイクローゼット/シナモンエンジェル/茶目/brown.jpg</v>
      </c>
      <c r="AE17" s="346" t="str">
        <f t="shared" ref="AE17:AF17" si="45">IFERROR(XLOOKUP($E17&amp;$F17,import!$A:$A,import!I:I),""
)</f>
        <v/>
      </c>
      <c r="AF17" s="346" t="str">
        <f t="shared" si="45"/>
        <v/>
      </c>
      <c r="AG17" s="119" t="str">
        <f>IFERROR(__xludf.DUMMYFUNCTION(" IF(
  ISNUMBER(S17),
  ""度なし（±0.00）〜""&amp;IF(ABS(S17)&lt;100, TEXT(S17, ""0.00""), """"),
  IFERROR(""度なし（±0.00）〜""&amp;
    TEXT(
      VALUE(REGEXEXTRACT(ASC(TO_TEXT(S17)),
        ""(?:^|[^0-9])([+-]?\d{1,2}(?:\.\d+)?)(?:[^0-9]|$)""
      )),
      ""0.00""
   "&amp;" ),
    ""度なしのみ""
  )
)
"),"度なし（±0.00）〜8.00")</f>
        <v>度なし（±0.00）〜8.00</v>
      </c>
      <c r="AH17" s="347"/>
      <c r="AI17" s="347"/>
      <c r="AJ17" s="110"/>
      <c r="AK17" s="110" t="s">
        <v>998</v>
      </c>
      <c r="AL17" s="110" t="str">
        <f t="shared" si="29"/>
        <v>#REF!</v>
      </c>
      <c r="AM17" s="110"/>
      <c r="AN17" s="110" t="str">
        <f t="shared" si="16"/>
        <v>NG</v>
      </c>
      <c r="AO17" s="343">
        <v>12.0</v>
      </c>
      <c r="AP17" s="110"/>
      <c r="AQ17" s="343">
        <v>12.0</v>
      </c>
      <c r="AR17" s="110"/>
    </row>
    <row r="18">
      <c r="A18" s="332" t="b">
        <v>1</v>
      </c>
      <c r="B18" s="349" t="b">
        <v>1</v>
      </c>
      <c r="C18" s="350" t="str">
        <f t="shared" si="3"/>
        <v>-</v>
      </c>
      <c r="D18" s="110"/>
      <c r="E18" s="110" t="s">
        <v>188</v>
      </c>
      <c r="F18" s="110" t="s">
        <v>999</v>
      </c>
      <c r="G18" s="335">
        <v>408.0</v>
      </c>
      <c r="H18" s="110" t="s">
        <v>126</v>
      </c>
      <c r="I18" s="110" t="s">
        <v>168</v>
      </c>
      <c r="J18" s="110" t="s">
        <v>393</v>
      </c>
      <c r="K18" s="337" t="s">
        <v>170</v>
      </c>
      <c r="L18" s="338" t="str">
        <f t="shared" si="35"/>
        <v>#REF!</v>
      </c>
      <c r="M18" s="339" t="str">
        <f>IFERROR(__xludf.DUMMYFUNCTION("REGEXEXTRACT(
  XLOOKUP($E18&amp;$F18, import!$A:$A, import!C:C),
  ""/(\d+)""
)
"),"#REF!")</f>
        <v>#REF!</v>
      </c>
      <c r="N18" s="340" t="str">
        <f t="shared" si="39"/>
        <v>#REF!</v>
      </c>
      <c r="O18" s="341" t="str">
        <f t="shared" ref="O18:Q18" si="46">VALUE(SUBSTITUTE(XLOOKUP($E18&amp;$F18,import!$A:$A,import!M:M),"mm",""))
</f>
        <v>#REF!</v>
      </c>
      <c r="P18" s="342" t="str">
        <f t="shared" si="46"/>
        <v>#REF!</v>
      </c>
      <c r="Q18" s="343" t="str">
        <f t="shared" si="46"/>
        <v>#REF!</v>
      </c>
      <c r="R18" s="341" t="str">
        <f t="shared" si="37"/>
        <v>#REF!</v>
      </c>
      <c r="S18" s="110" t="s">
        <v>955</v>
      </c>
      <c r="T18" s="110" t="s">
        <v>956</v>
      </c>
      <c r="U18" s="344" t="str">
        <f t="shared" si="8"/>
        <v>#REF!</v>
      </c>
      <c r="V18" s="119" t="str">
        <f t="shared" si="9"/>
        <v>/Users/asano/Desktop/data_sample/Links/bandle.jpg</v>
      </c>
      <c r="W18" s="345" t="s">
        <v>1000</v>
      </c>
      <c r="X18" s="345" t="s">
        <v>1001</v>
      </c>
      <c r="Y18" s="345" t="s">
        <v>1002</v>
      </c>
      <c r="Z18" s="345" t="s">
        <v>1003</v>
      </c>
      <c r="AA18" s="110" t="str">
        <f t="shared" si="10"/>
        <v>/Users/asano/Desktop/data_sample/images/1day/アイクローゼット/ショコラベーグル/thumbnail.jpg</v>
      </c>
      <c r="AB18" s="110" t="str">
        <f t="shared" si="11"/>
        <v>/Users/asano/Desktop/data_sample/images/1day/アイクローゼット/ショコラベーグル/lens.jpg</v>
      </c>
      <c r="AC18" s="110" t="str">
        <f t="shared" si="12"/>
        <v>/Users/asano/Desktop/data_sample/images/1day/アイクローゼット/ショコラベーグル/黒目/black.jpg</v>
      </c>
      <c r="AD18" s="110" t="str">
        <f t="shared" si="13"/>
        <v>/Users/asano/Desktop/data_sample/images/1day/アイクローゼット/ショコラベーグル/茶目/brown.jpg</v>
      </c>
      <c r="AE18" s="346" t="str">
        <f t="shared" ref="AE18:AF18" si="47">IFERROR(XLOOKUP($E18&amp;$F18,import!$A:$A,import!I:I),""
)</f>
        <v/>
      </c>
      <c r="AF18" s="346" t="str">
        <f t="shared" si="47"/>
        <v/>
      </c>
      <c r="AG18" s="119" t="str">
        <f>IFERROR(__xludf.DUMMYFUNCTION(" IF(
  ISNUMBER(S18),
  ""度なし（±0.00）〜""&amp;IF(ABS(S18)&lt;100, TEXT(S18, ""0.00""), """"),
  IFERROR(""度なし（±0.00）〜""&amp;
    TEXT(
      VALUE(REGEXEXTRACT(ASC(TO_TEXT(S18)),
        ""(?:^|[^0-9])([+-]?\d{1,2}(?:\.\d+)?)(?:[^0-9]|$)""
      )),
      ""0.00""
   "&amp;" ),
    ""度なしのみ""
  )
)
"),"度なし（±0.00）〜8.00")</f>
        <v>度なし（±0.00）〜8.00</v>
      </c>
      <c r="AH18" s="347"/>
      <c r="AI18" s="347"/>
      <c r="AJ18" s="110"/>
      <c r="AK18" s="110" t="s">
        <v>1004</v>
      </c>
      <c r="AL18" s="110" t="str">
        <f t="shared" si="29"/>
        <v>#REF!</v>
      </c>
      <c r="AM18" s="110"/>
      <c r="AN18" s="110" t="str">
        <f t="shared" si="16"/>
        <v>NG</v>
      </c>
      <c r="AO18" s="343">
        <v>12.0</v>
      </c>
      <c r="AP18" s="110" t="s">
        <v>953</v>
      </c>
      <c r="AQ18" s="343">
        <v>18.0</v>
      </c>
      <c r="AR18" s="110"/>
    </row>
    <row r="19">
      <c r="A19" s="332" t="b">
        <v>1</v>
      </c>
      <c r="B19" s="349" t="b">
        <v>1</v>
      </c>
      <c r="C19" s="350" t="str">
        <f t="shared" si="3"/>
        <v>-</v>
      </c>
      <c r="D19" s="110"/>
      <c r="E19" s="110" t="s">
        <v>188</v>
      </c>
      <c r="F19" s="110" t="s">
        <v>1005</v>
      </c>
      <c r="G19" s="335">
        <v>409.0</v>
      </c>
      <c r="H19" s="110" t="s">
        <v>126</v>
      </c>
      <c r="I19" s="110" t="s">
        <v>168</v>
      </c>
      <c r="J19" s="110" t="s">
        <v>397</v>
      </c>
      <c r="K19" s="337" t="s">
        <v>170</v>
      </c>
      <c r="L19" s="338" t="str">
        <f t="shared" si="35"/>
        <v>#REF!</v>
      </c>
      <c r="M19" s="339" t="str">
        <f>IFERROR(__xludf.DUMMYFUNCTION("REGEXEXTRACT(
  XLOOKUP($E19&amp;$F19, import!$A:$A, import!C:C),
  ""/(\d+)""
)
"),"#REF!")</f>
        <v>#REF!</v>
      </c>
      <c r="N19" s="340" t="str">
        <f t="shared" si="39"/>
        <v>#REF!</v>
      </c>
      <c r="O19" s="341" t="str">
        <f t="shared" ref="O19:Q19" si="48">VALUE(SUBSTITUTE(XLOOKUP($E19&amp;$F19,import!$A:$A,import!M:M),"mm",""))
</f>
        <v>#REF!</v>
      </c>
      <c r="P19" s="342" t="str">
        <f t="shared" si="48"/>
        <v>#REF!</v>
      </c>
      <c r="Q19" s="343" t="str">
        <f t="shared" si="48"/>
        <v>#REF!</v>
      </c>
      <c r="R19" s="341" t="str">
        <f t="shared" si="37"/>
        <v>#REF!</v>
      </c>
      <c r="S19" s="110" t="s">
        <v>955</v>
      </c>
      <c r="T19" s="110" t="s">
        <v>956</v>
      </c>
      <c r="U19" s="344" t="str">
        <f t="shared" si="8"/>
        <v>#REF!</v>
      </c>
      <c r="V19" s="119" t="str">
        <f t="shared" si="9"/>
        <v>/Users/asano/Desktop/data_sample/Links/bandle.jpg</v>
      </c>
      <c r="W19" s="345" t="s">
        <v>1006</v>
      </c>
      <c r="X19" s="345" t="s">
        <v>1007</v>
      </c>
      <c r="Y19" s="345" t="s">
        <v>1008</v>
      </c>
      <c r="Z19" s="345" t="s">
        <v>1009</v>
      </c>
      <c r="AA19" s="110" t="str">
        <f t="shared" si="10"/>
        <v>/Users/asano/Desktop/data_sample/images/1day/アイクローゼット/シルエットキャメル/thumbnail.jpg</v>
      </c>
      <c r="AB19" s="110" t="str">
        <f t="shared" si="11"/>
        <v>/Users/asano/Desktop/data_sample/images/1day/アイクローゼット/シルエットキャメル/lens.jpg</v>
      </c>
      <c r="AC19" s="110" t="str">
        <f t="shared" si="12"/>
        <v>/Users/asano/Desktop/data_sample/images/1day/アイクローゼット/シルエットキャメル/黒目/black.jpg</v>
      </c>
      <c r="AD19" s="110" t="str">
        <f t="shared" si="13"/>
        <v>/Users/asano/Desktop/data_sample/images/1day/アイクローゼット/シルエットキャメル/茶目/brown.jpg</v>
      </c>
      <c r="AE19" s="346" t="str">
        <f t="shared" ref="AE19:AF19" si="49">IFERROR(XLOOKUP($E19&amp;$F19,import!$A:$A,import!I:I),""
)</f>
        <v/>
      </c>
      <c r="AF19" s="346" t="str">
        <f t="shared" si="49"/>
        <v/>
      </c>
      <c r="AG19" s="119" t="str">
        <f>IFERROR(__xludf.DUMMYFUNCTION(" IF(
  ISNUMBER(S19),
  ""度なし（±0.00）〜""&amp;IF(ABS(S19)&lt;100, TEXT(S19, ""0.00""), """"),
  IFERROR(""度なし（±0.00）〜""&amp;
    TEXT(
      VALUE(REGEXEXTRACT(ASC(TO_TEXT(S19)),
        ""(?:^|[^0-9])([+-]?\d{1,2}(?:\.\d+)?)(?:[^0-9]|$)""
      )),
      ""0.00""
   "&amp;" ),
    ""度なしのみ""
  )
)
"),"度なし（±0.00）〜8.00")</f>
        <v>度なし（±0.00）〜8.00</v>
      </c>
      <c r="AH19" s="347"/>
      <c r="AI19" s="347"/>
      <c r="AJ19" s="110"/>
      <c r="AK19" s="110" t="s">
        <v>1010</v>
      </c>
      <c r="AL19" s="110" t="str">
        <f t="shared" si="29"/>
        <v>#REF!</v>
      </c>
      <c r="AM19" s="110"/>
      <c r="AN19" s="110" t="str">
        <f t="shared" si="16"/>
        <v>NG</v>
      </c>
      <c r="AO19" s="343">
        <v>12.0</v>
      </c>
      <c r="AP19" s="110"/>
      <c r="AQ19" s="343">
        <v>12.0</v>
      </c>
      <c r="AR19" s="110"/>
    </row>
    <row r="20">
      <c r="A20" s="333" t="b">
        <v>1</v>
      </c>
      <c r="B20" s="349" t="b">
        <v>1</v>
      </c>
      <c r="C20" s="350" t="str">
        <f t="shared" si="3"/>
        <v>-</v>
      </c>
      <c r="D20" s="110" t="s">
        <v>962</v>
      </c>
      <c r="E20" s="110"/>
      <c r="F20" s="110"/>
      <c r="G20" s="335">
        <v>410.0</v>
      </c>
      <c r="H20" s="110" t="s">
        <v>126</v>
      </c>
      <c r="I20" s="110" t="s">
        <v>168</v>
      </c>
      <c r="J20" s="110" t="s">
        <v>400</v>
      </c>
      <c r="K20" s="110" t="s">
        <v>170</v>
      </c>
      <c r="L20" s="338">
        <v>1760.0</v>
      </c>
      <c r="M20" s="339" t="s">
        <v>963</v>
      </c>
      <c r="N20" s="340">
        <v>0.0</v>
      </c>
      <c r="O20" s="341">
        <v>14.5</v>
      </c>
      <c r="P20" s="342">
        <v>13.8</v>
      </c>
      <c r="Q20" s="343">
        <v>8.6</v>
      </c>
      <c r="R20" s="341">
        <v>38.0</v>
      </c>
      <c r="S20" s="110" t="s">
        <v>955</v>
      </c>
      <c r="T2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TRIM(TRANSPOSE(SPLIT(S20,"",""))), 0))
        ),
      ""シリコン"",""シリコーン"&amp;"ハイドロゲル素材"")
    )
  ),
"""")
"),"モイスト,UVカット")</f>
        <v>モイスト,UVカット</v>
      </c>
      <c r="U20" s="344" t="str">
        <f t="shared" si="8"/>
        <v>#REF!</v>
      </c>
      <c r="V20" s="119" t="str">
        <f t="shared" si="9"/>
        <v>/Users/asano/Desktop/data_sample/Links/bandle.jpg</v>
      </c>
      <c r="W20" s="110"/>
      <c r="X20" s="345" t="s">
        <v>1011</v>
      </c>
      <c r="Y20" s="345" t="s">
        <v>1012</v>
      </c>
      <c r="Z20" s="345" t="s">
        <v>1013</v>
      </c>
      <c r="AA20" s="110" t="str">
        <f t="shared" si="10"/>
        <v>/Users/asano/Desktop/data_sample/images/1day/アイクローゼット/ツクヨミブルー/thumbnail.jpg</v>
      </c>
      <c r="AB20" s="110" t="str">
        <f t="shared" si="11"/>
        <v>/Users/asano/Desktop/data_sample/images/1day/アイクローゼット/ツクヨミブルー/lens.jpg</v>
      </c>
      <c r="AC20" s="110" t="str">
        <f t="shared" si="12"/>
        <v>/Users/asano/Desktop/data_sample/images/1day/アイクローゼット/ツクヨミブルー/黒目/black.jpg</v>
      </c>
      <c r="AD20" s="110" t="str">
        <f t="shared" si="13"/>
        <v>/Users/asano/Desktop/data_sample/images/1day/アイクローゼット/ツクヨミブルー/茶目/brown.jpg</v>
      </c>
      <c r="AE20" s="110" t="str">
        <f t="shared" ref="AE20:AF20" si="50">IFERROR(XLOOKUP($E20&amp;$F20,import!$A:$A,import!I:I),""
)</f>
        <v/>
      </c>
      <c r="AF20" s="110" t="str">
        <f t="shared" si="50"/>
        <v/>
      </c>
      <c r="AG20" s="119" t="str">
        <f>IFERROR(__xludf.DUMMYFUNCTION(" IF(
  ISNUMBER(S20),
  ""度なし（±0.00）〜""&amp;IF(ABS(S20)&lt;100, TEXT(S20, ""0.00""), """"),
  IFERROR(""度なし（±0.00）〜""&amp;
    TEXT(
      VALUE(REGEXEXTRACT(ASC(TO_TEXT(S20)),
        ""(?:^|[^0-9])([+-]?\d{1,2}(?:\.\d+)?)(?:[^0-9]|$)""
      )),
      ""0.00""
   "&amp;" ),
    ""度なしのみ""
  )
)
"),"度なし（±0.00）〜8.00")</f>
        <v>度なし（±0.00）〜8.00</v>
      </c>
      <c r="AH20" s="347"/>
      <c r="AI20" s="347"/>
      <c r="AJ20" s="110"/>
      <c r="AK20" s="100" t="s">
        <v>1014</v>
      </c>
      <c r="AL20" s="110" t="str">
        <f t="shared" si="29"/>
        <v>#REF!</v>
      </c>
      <c r="AM20" s="110"/>
      <c r="AN20" s="110" t="str">
        <f t="shared" si="16"/>
        <v>NG</v>
      </c>
      <c r="AO20" s="343">
        <v>12.0</v>
      </c>
      <c r="AP20" s="110" t="s">
        <v>953</v>
      </c>
      <c r="AQ20" s="343">
        <v>18.0</v>
      </c>
      <c r="AR20" s="110"/>
    </row>
    <row r="21">
      <c r="A21" s="332" t="b">
        <v>1</v>
      </c>
      <c r="B21" s="349" t="b">
        <v>1</v>
      </c>
      <c r="C21" s="350" t="str">
        <f t="shared" si="3"/>
        <v>-</v>
      </c>
      <c r="D21" s="110"/>
      <c r="E21" s="110" t="s">
        <v>188</v>
      </c>
      <c r="F21" s="110" t="s">
        <v>1015</v>
      </c>
      <c r="G21" s="335">
        <v>411.0</v>
      </c>
      <c r="H21" s="110" t="s">
        <v>126</v>
      </c>
      <c r="I21" s="110" t="s">
        <v>168</v>
      </c>
      <c r="J21" s="110" t="s">
        <v>402</v>
      </c>
      <c r="K21" s="337" t="s">
        <v>170</v>
      </c>
      <c r="L21" s="338" t="str">
        <f t="shared" ref="L21:L25" si="53">XLOOKUP($E21&amp;$F21,import!$A:$A,import!G:G)</f>
        <v>#REF!</v>
      </c>
      <c r="M21" s="339" t="str">
        <f>IFERROR(__xludf.DUMMYFUNCTION("REGEXEXTRACT(
  XLOOKUP($E21&amp;$F21, import!$A:$A, import!C:C),
  ""/(\d+)""
)
"),"#REF!")</f>
        <v>#REF!</v>
      </c>
      <c r="N21" s="340" t="str">
        <f t="shared" ref="N21:N25" si="54">-(XLOOKUP($E21&amp;$F21,import!$A:$A,import!AB:AB))</f>
        <v>#REF!</v>
      </c>
      <c r="O21" s="341" t="str">
        <f t="shared" ref="O21:Q21" si="51">VALUE(SUBSTITUTE(XLOOKUP($E21&amp;$F21,import!$A:$A,import!M:M),"mm",""))
</f>
        <v>#REF!</v>
      </c>
      <c r="P21" s="342" t="str">
        <f t="shared" si="51"/>
        <v>#REF!</v>
      </c>
      <c r="Q21" s="343" t="str">
        <f t="shared" si="51"/>
        <v>#REF!</v>
      </c>
      <c r="R21" s="341" t="str">
        <f t="shared" ref="R21:R25" si="56">VALUE(SUBSTITUTE(XLOOKUP($E21&amp;$F21,import!$A:$A,import!AA:AA),"%","")) 
</f>
        <v>#REF!</v>
      </c>
      <c r="S21" s="110" t="s">
        <v>955</v>
      </c>
      <c r="T21" s="110" t="s">
        <v>956</v>
      </c>
      <c r="U21" s="344" t="str">
        <f t="shared" si="8"/>
        <v>#REF!</v>
      </c>
      <c r="V21" s="119" t="str">
        <f t="shared" si="9"/>
        <v>/Users/asano/Desktop/data_sample/Links/bandle.jpg</v>
      </c>
      <c r="W21" s="345" t="s">
        <v>1016</v>
      </c>
      <c r="X21" s="345" t="s">
        <v>1017</v>
      </c>
      <c r="Y21" s="353" t="s">
        <v>1018</v>
      </c>
      <c r="Z21" s="353" t="s">
        <v>1019</v>
      </c>
      <c r="AA21" s="110" t="str">
        <f t="shared" si="10"/>
        <v>/Users/asano/Desktop/data_sample/images/1day/アイクローゼット/ピーナッツベーグル/thumbnail.jpg</v>
      </c>
      <c r="AB21" s="110" t="str">
        <f t="shared" si="11"/>
        <v>/Users/asano/Desktop/data_sample/images/1day/アイクローゼット/ピーナッツベーグル/lens.jpg</v>
      </c>
      <c r="AC21" s="110" t="str">
        <f t="shared" si="12"/>
        <v>/Users/asano/Desktop/data_sample/images/1day/アイクローゼット/ピーナッツベーグル/黒目/black.jpg</v>
      </c>
      <c r="AD21" s="110" t="str">
        <f t="shared" si="13"/>
        <v>/Users/asano/Desktop/data_sample/images/1day/アイクローゼット/ピーナッツベーグル/茶目/brown.jpg</v>
      </c>
      <c r="AE21" s="346" t="str">
        <f t="shared" ref="AE21:AF21" si="52">IFERROR(XLOOKUP($E21&amp;$F21,import!$A:$A,import!I:I),""
)</f>
        <v/>
      </c>
      <c r="AF21" s="346" t="str">
        <f t="shared" si="52"/>
        <v/>
      </c>
      <c r="AG21" s="119" t="str">
        <f>IFERROR(__xludf.DUMMYFUNCTION(" IF(
  ISNUMBER(S21),
  ""度なし（±0.00）〜""&amp;IF(ABS(S21)&lt;100, TEXT(S21, ""0.00""), """"),
  IFERROR(""度なし（±0.00）〜""&amp;
    TEXT(
      VALUE(REGEXEXTRACT(ASC(TO_TEXT(S21)),
        ""(?:^|[^0-9])([+-]?\d{1,2}(?:\.\d+)?)(?:[^0-9]|$)""
      )),
      ""0.00""
   "&amp;" ),
    ""度なしのみ""
  )
)
"),"度なし（±0.00）〜8.00")</f>
        <v>度なし（±0.00）〜8.00</v>
      </c>
      <c r="AH21" s="347"/>
      <c r="AI21" s="347"/>
      <c r="AJ21" s="110"/>
      <c r="AK21" s="110" t="s">
        <v>1020</v>
      </c>
      <c r="AL21" s="110" t="str">
        <f t="shared" si="29"/>
        <v>#REF!</v>
      </c>
      <c r="AM21" s="110"/>
      <c r="AN21" s="110" t="str">
        <f t="shared" si="16"/>
        <v>NG</v>
      </c>
      <c r="AO21" s="343">
        <v>12.0</v>
      </c>
      <c r="AP21" s="110"/>
      <c r="AQ21" s="343">
        <v>12.0</v>
      </c>
      <c r="AR21" s="110"/>
    </row>
    <row r="22">
      <c r="A22" s="332" t="b">
        <v>1</v>
      </c>
      <c r="B22" s="349" t="b">
        <v>1</v>
      </c>
      <c r="C22" s="350" t="str">
        <f t="shared" si="3"/>
        <v>-</v>
      </c>
      <c r="D22" s="110"/>
      <c r="E22" s="110" t="s">
        <v>188</v>
      </c>
      <c r="F22" s="110" t="s">
        <v>1021</v>
      </c>
      <c r="G22" s="335">
        <v>412.0</v>
      </c>
      <c r="H22" s="110" t="s">
        <v>126</v>
      </c>
      <c r="I22" s="110" t="s">
        <v>168</v>
      </c>
      <c r="J22" s="110" t="s">
        <v>410</v>
      </c>
      <c r="K22" s="337" t="s">
        <v>170</v>
      </c>
      <c r="L22" s="338" t="str">
        <f t="shared" si="53"/>
        <v>#REF!</v>
      </c>
      <c r="M22" s="339" t="str">
        <f>IFERROR(__xludf.DUMMYFUNCTION("REGEXEXTRACT(
  XLOOKUP($E22&amp;$F22, import!$A:$A, import!C:C),
  ""/(\d+)""
)
"),"#REF!")</f>
        <v>#REF!</v>
      </c>
      <c r="N22" s="340" t="str">
        <f t="shared" si="54"/>
        <v>#REF!</v>
      </c>
      <c r="O22" s="341" t="str">
        <f t="shared" ref="O22:Q22" si="55">VALUE(SUBSTITUTE(XLOOKUP($E22&amp;$F22,import!$A:$A,import!M:M),"mm",""))
</f>
        <v>#REF!</v>
      </c>
      <c r="P22" s="342" t="str">
        <f t="shared" si="55"/>
        <v>#REF!</v>
      </c>
      <c r="Q22" s="343" t="str">
        <f t="shared" si="55"/>
        <v>#REF!</v>
      </c>
      <c r="R22" s="341" t="str">
        <f t="shared" si="56"/>
        <v>#REF!</v>
      </c>
      <c r="S22" s="352" t="s">
        <v>969</v>
      </c>
      <c r="T2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TRIM(TRANSPOSE(SPLIT(S22,"",""))), 0))
        ),
      ""シリコン"",""シリコーン"&amp;"ハイドロゲル素材"")
    )
  ),
"""")
"),"UVカット")</f>
        <v>UVカット</v>
      </c>
      <c r="U22" s="344" t="str">
        <f t="shared" si="8"/>
        <v>#REF!</v>
      </c>
      <c r="V22" s="119" t="str">
        <f t="shared" si="9"/>
        <v>/Users/asano/Desktop/data_sample/Links/bandle.jpg</v>
      </c>
      <c r="W22" s="345" t="s">
        <v>1022</v>
      </c>
      <c r="X22" s="345" t="s">
        <v>1023</v>
      </c>
      <c r="Y22" s="345" t="s">
        <v>1024</v>
      </c>
      <c r="Z22" s="345" t="s">
        <v>1025</v>
      </c>
      <c r="AA22" s="110" t="str">
        <f t="shared" si="10"/>
        <v>/Users/asano/Desktop/data_sample/images/1day/アイクローゼット/ほっぺ/thumbnail.jpg</v>
      </c>
      <c r="AB22" s="110" t="str">
        <f t="shared" si="11"/>
        <v>/Users/asano/Desktop/data_sample/images/1day/アイクローゼット/ほっぺ/lens.jpg</v>
      </c>
      <c r="AC22" s="110" t="str">
        <f t="shared" si="12"/>
        <v>/Users/asano/Desktop/data_sample/images/1day/アイクローゼット/ほっぺ/黒目/black.jpg</v>
      </c>
      <c r="AD22" s="110" t="str">
        <f t="shared" si="13"/>
        <v>/Users/asano/Desktop/data_sample/images/1day/アイクローゼット/ほっぺ/茶目/brown.jpg</v>
      </c>
      <c r="AE22" s="346" t="str">
        <f t="shared" ref="AE22:AF22" si="57">IFERROR(XLOOKUP($E22&amp;$F22,import!$A:$A,import!I:I),""
)</f>
        <v/>
      </c>
      <c r="AF22" s="346" t="str">
        <f t="shared" si="57"/>
        <v/>
      </c>
      <c r="AG22" s="119" t="str">
        <f>IFERROR(__xludf.DUMMYFUNCTION(" IF(
  ISNUMBER(S22),
  ""度なし（±0.00）〜""&amp;IF(ABS(S22)&lt;100, TEXT(S22, ""0.00""), """"),
  IFERROR(""度なし（±0.00）〜""&amp;
    TEXT(
      VALUE(REGEXEXTRACT(ASC(TO_TEXT(S22)),
        ""(?:^|[^0-9])([+-]?\d{1,2}(?:\.\d+)?)(?:[^0-9]|$)""
      )),
      ""0.00""
   "&amp;" ),
    ""度なしのみ""
  )
)
"),"度なし（±0.00）〜8.00")</f>
        <v>度なし（±0.00）〜8.00</v>
      </c>
      <c r="AH22" s="347"/>
      <c r="AI22" s="347"/>
      <c r="AJ22" s="110"/>
      <c r="AK22" s="110" t="s">
        <v>1026</v>
      </c>
      <c r="AL22" s="110" t="str">
        <f t="shared" si="29"/>
        <v>#REF!</v>
      </c>
      <c r="AM22" s="110"/>
      <c r="AN22" s="110" t="str">
        <f t="shared" si="16"/>
        <v>NG</v>
      </c>
      <c r="AO22" s="343">
        <v>12.0</v>
      </c>
      <c r="AP22" s="110"/>
      <c r="AQ22" s="343">
        <v>12.0</v>
      </c>
      <c r="AR22" s="110"/>
    </row>
    <row r="23">
      <c r="A23" s="332" t="b">
        <v>1</v>
      </c>
      <c r="B23" s="349" t="b">
        <v>1</v>
      </c>
      <c r="C23" s="350" t="str">
        <f t="shared" si="3"/>
        <v>-</v>
      </c>
      <c r="D23" s="110"/>
      <c r="E23" s="110" t="s">
        <v>188</v>
      </c>
      <c r="F23" s="110" t="s">
        <v>1027</v>
      </c>
      <c r="G23" s="335">
        <v>413.0</v>
      </c>
      <c r="H23" s="110" t="s">
        <v>126</v>
      </c>
      <c r="I23" s="110" t="s">
        <v>168</v>
      </c>
      <c r="J23" s="110" t="s">
        <v>414</v>
      </c>
      <c r="K23" s="337" t="s">
        <v>170</v>
      </c>
      <c r="L23" s="338" t="str">
        <f t="shared" si="53"/>
        <v>#REF!</v>
      </c>
      <c r="M23" s="339" t="str">
        <f>IFERROR(__xludf.DUMMYFUNCTION("REGEXEXTRACT(
  XLOOKUP($E23&amp;$F23, import!$A:$A, import!C:C),
  ""/(\d+)""
)
"),"#REF!")</f>
        <v>#REF!</v>
      </c>
      <c r="N23" s="340" t="str">
        <f t="shared" si="54"/>
        <v>#REF!</v>
      </c>
      <c r="O23" s="341" t="str">
        <f t="shared" ref="O23:Q23" si="58">VALUE(SUBSTITUTE(XLOOKUP($E23&amp;$F23,import!$A:$A,import!M:M),"mm",""))
</f>
        <v>#REF!</v>
      </c>
      <c r="P23" s="342" t="str">
        <f t="shared" si="58"/>
        <v>#REF!</v>
      </c>
      <c r="Q23" s="343" t="str">
        <f t="shared" si="58"/>
        <v>#REF!</v>
      </c>
      <c r="R23" s="341" t="str">
        <f t="shared" si="56"/>
        <v>#REF!</v>
      </c>
      <c r="S23" s="110" t="s">
        <v>955</v>
      </c>
      <c r="T23" s="110" t="s">
        <v>956</v>
      </c>
      <c r="U23" s="344" t="str">
        <f t="shared" si="8"/>
        <v>#REF!</v>
      </c>
      <c r="V23" s="119" t="str">
        <f t="shared" si="9"/>
        <v>/Users/asano/Desktop/data_sample/Links/bandle.jpg</v>
      </c>
      <c r="W23" s="345" t="s">
        <v>1028</v>
      </c>
      <c r="X23" s="345" t="s">
        <v>1029</v>
      </c>
      <c r="Y23" s="345" t="s">
        <v>1030</v>
      </c>
      <c r="Z23" s="345" t="s">
        <v>1031</v>
      </c>
      <c r="AA23" s="110" t="str">
        <f t="shared" si="10"/>
        <v>/Users/asano/Desktop/data_sample/images/1day/アイクローゼット/ホログレー/thumbnail.jpg</v>
      </c>
      <c r="AB23" s="110" t="str">
        <f t="shared" si="11"/>
        <v>/Users/asano/Desktop/data_sample/images/1day/アイクローゼット/ホログレー/lens.jpg</v>
      </c>
      <c r="AC23" s="110" t="str">
        <f t="shared" si="12"/>
        <v>/Users/asano/Desktop/data_sample/images/1day/アイクローゼット/ホログレー/黒目/black.jpg</v>
      </c>
      <c r="AD23" s="110" t="str">
        <f t="shared" si="13"/>
        <v>/Users/asano/Desktop/data_sample/images/1day/アイクローゼット/ホログレー/茶目/brown.jpg</v>
      </c>
      <c r="AE23" s="346" t="str">
        <f t="shared" ref="AE23:AF23" si="59">IFERROR(XLOOKUP($E23&amp;$F23,import!$A:$A,import!I:I),""
)</f>
        <v/>
      </c>
      <c r="AF23" s="346" t="str">
        <f t="shared" si="59"/>
        <v/>
      </c>
      <c r="AG23" s="119" t="str">
        <f>IFERROR(__xludf.DUMMYFUNCTION(" IF(
  ISNUMBER(S23),
  ""度なし（±0.00）〜""&amp;IF(ABS(S23)&lt;100, TEXT(S23, ""0.00""), """"),
  IFERROR(""度なし（±0.00）〜""&amp;
    TEXT(
      VALUE(REGEXEXTRACT(ASC(TO_TEXT(S23)),
        ""(?:^|[^0-9])([+-]?\d{1,2}(?:\.\d+)?)(?:[^0-9]|$)""
      )),
      ""0.00""
   "&amp;" ),
    ""度なしのみ""
  )
)
"),"度なし（±0.00）〜8.00")</f>
        <v>度なし（±0.00）〜8.00</v>
      </c>
      <c r="AH23" s="347"/>
      <c r="AI23" s="347"/>
      <c r="AJ23" s="110"/>
      <c r="AK23" s="110" t="s">
        <v>1032</v>
      </c>
      <c r="AL23" s="110" t="str">
        <f t="shared" si="29"/>
        <v>#REF!</v>
      </c>
      <c r="AM23" s="110"/>
      <c r="AN23" s="110" t="str">
        <f t="shared" si="16"/>
        <v>NG</v>
      </c>
      <c r="AO23" s="343">
        <v>12.0</v>
      </c>
      <c r="AP23" s="110"/>
      <c r="AQ23" s="343">
        <v>12.0</v>
      </c>
      <c r="AR23" s="110"/>
    </row>
    <row r="24">
      <c r="A24" s="332" t="b">
        <v>1</v>
      </c>
      <c r="B24" s="349" t="b">
        <v>1</v>
      </c>
      <c r="C24" s="350" t="str">
        <f t="shared" si="3"/>
        <v>-</v>
      </c>
      <c r="D24" s="110"/>
      <c r="E24" s="110" t="s">
        <v>188</v>
      </c>
      <c r="F24" s="110" t="s">
        <v>1033</v>
      </c>
      <c r="G24" s="335">
        <v>414.0</v>
      </c>
      <c r="H24" s="110" t="s">
        <v>126</v>
      </c>
      <c r="I24" s="110" t="s">
        <v>168</v>
      </c>
      <c r="J24" s="110" t="s">
        <v>417</v>
      </c>
      <c r="K24" s="337" t="s">
        <v>170</v>
      </c>
      <c r="L24" s="338" t="str">
        <f t="shared" si="53"/>
        <v>#REF!</v>
      </c>
      <c r="M24" s="339" t="str">
        <f>IFERROR(__xludf.DUMMYFUNCTION("REGEXEXTRACT(
  XLOOKUP($E24&amp;$F24, import!$A:$A, import!C:C),
  ""/(\d+)""
)
"),"#REF!")</f>
        <v>#REF!</v>
      </c>
      <c r="N24" s="340" t="str">
        <f t="shared" si="54"/>
        <v>#REF!</v>
      </c>
      <c r="O24" s="341" t="str">
        <f t="shared" ref="O24:Q24" si="60">VALUE(SUBSTITUTE(XLOOKUP($E24&amp;$F24,import!$A:$A,import!M:M),"mm",""))
</f>
        <v>#REF!</v>
      </c>
      <c r="P24" s="342" t="str">
        <f t="shared" si="60"/>
        <v>#REF!</v>
      </c>
      <c r="Q24" s="343" t="str">
        <f t="shared" si="60"/>
        <v>#REF!</v>
      </c>
      <c r="R24" s="341" t="str">
        <f t="shared" si="56"/>
        <v>#REF!</v>
      </c>
      <c r="S24" s="110" t="s">
        <v>955</v>
      </c>
      <c r="T24" s="110" t="s">
        <v>956</v>
      </c>
      <c r="U24" s="344" t="str">
        <f t="shared" si="8"/>
        <v>#REF!</v>
      </c>
      <c r="V24" s="119" t="str">
        <f t="shared" si="9"/>
        <v>/Users/asano/Desktop/data_sample/Links/bandle.jpg</v>
      </c>
      <c r="W24" s="345" t="s">
        <v>1034</v>
      </c>
      <c r="X24" s="345" t="s">
        <v>1035</v>
      </c>
      <c r="Y24" s="345" t="s">
        <v>1036</v>
      </c>
      <c r="Z24" s="345" t="s">
        <v>1037</v>
      </c>
      <c r="AA24" s="110" t="str">
        <f t="shared" si="10"/>
        <v>/Users/asano/Desktop/data_sample/images/1day/アイクローゼット/ホロブラウン/thumbnail.jpg</v>
      </c>
      <c r="AB24" s="110" t="str">
        <f t="shared" si="11"/>
        <v>/Users/asano/Desktop/data_sample/images/1day/アイクローゼット/ホロブラウン/lens.jpg</v>
      </c>
      <c r="AC24" s="110" t="str">
        <f t="shared" si="12"/>
        <v>/Users/asano/Desktop/data_sample/images/1day/アイクローゼット/ホロブラウン/黒目/black.jpg</v>
      </c>
      <c r="AD24" s="110" t="str">
        <f t="shared" si="13"/>
        <v>/Users/asano/Desktop/data_sample/images/1day/アイクローゼット/ホロブラウン/茶目/brown.jpg</v>
      </c>
      <c r="AE24" s="346" t="str">
        <f t="shared" ref="AE24:AF24" si="61">IFERROR(XLOOKUP($E24&amp;$F24,import!$A:$A,import!I:I),""
)</f>
        <v/>
      </c>
      <c r="AF24" s="346" t="str">
        <f t="shared" si="61"/>
        <v/>
      </c>
      <c r="AG24" s="119" t="str">
        <f>IFERROR(__xludf.DUMMYFUNCTION(" IF(
  ISNUMBER(S24),
  ""度なし（±0.00）〜""&amp;IF(ABS(S24)&lt;100, TEXT(S24, ""0.00""), """"),
  IFERROR(""度なし（±0.00）〜""&amp;
    TEXT(
      VALUE(REGEXEXTRACT(ASC(TO_TEXT(S24)),
        ""(?:^|[^0-9])([+-]?\d{1,2}(?:\.\d+)?)(?:[^0-9]|$)""
      )),
      ""0.00""
   "&amp;" ),
    ""度なしのみ""
  )
)
"),"度なし（±0.00）〜8.00")</f>
        <v>度なし（±0.00）〜8.00</v>
      </c>
      <c r="AH24" s="347"/>
      <c r="AI24" s="347"/>
      <c r="AJ24" s="110"/>
      <c r="AK24" s="110" t="s">
        <v>1038</v>
      </c>
      <c r="AL24" s="110" t="str">
        <f t="shared" si="29"/>
        <v>#REF!</v>
      </c>
      <c r="AM24" s="110"/>
      <c r="AN24" s="110" t="str">
        <f t="shared" si="16"/>
        <v>NG</v>
      </c>
      <c r="AO24" s="343">
        <v>12.0</v>
      </c>
      <c r="AP24" s="110"/>
      <c r="AQ24" s="343">
        <v>12.0</v>
      </c>
      <c r="AR24" s="110"/>
    </row>
    <row r="25">
      <c r="A25" s="332" t="b">
        <v>1</v>
      </c>
      <c r="B25" s="349" t="b">
        <v>1</v>
      </c>
      <c r="C25" s="350" t="str">
        <f t="shared" si="3"/>
        <v>-</v>
      </c>
      <c r="D25" s="110"/>
      <c r="E25" s="110" t="s">
        <v>188</v>
      </c>
      <c r="F25" s="110" t="s">
        <v>1039</v>
      </c>
      <c r="G25" s="335">
        <v>415.0</v>
      </c>
      <c r="H25" s="336" t="s">
        <v>126</v>
      </c>
      <c r="I25" s="110" t="s">
        <v>168</v>
      </c>
      <c r="J25" s="110" t="s">
        <v>420</v>
      </c>
      <c r="K25" s="337" t="s">
        <v>170</v>
      </c>
      <c r="L25" s="338" t="str">
        <f t="shared" si="53"/>
        <v>#REF!</v>
      </c>
      <c r="M25" s="339" t="str">
        <f>IFERROR(__xludf.DUMMYFUNCTION("REGEXEXTRACT(
  XLOOKUP($E25&amp;$F25, import!$A:$A, import!C:C),
  ""/(\d+)""
)
"),"#REF!")</f>
        <v>#REF!</v>
      </c>
      <c r="N25" s="340" t="str">
        <f t="shared" si="54"/>
        <v>#REF!</v>
      </c>
      <c r="O25" s="341" t="str">
        <f t="shared" ref="O25:Q25" si="62">VALUE(SUBSTITUTE(XLOOKUP($E25&amp;$F25,import!$A:$A,import!M:M),"mm",""))
</f>
        <v>#REF!</v>
      </c>
      <c r="P25" s="342" t="str">
        <f t="shared" si="62"/>
        <v>#REF!</v>
      </c>
      <c r="Q25" s="343" t="str">
        <f t="shared" si="62"/>
        <v>#REF!</v>
      </c>
      <c r="R25" s="341" t="str">
        <f t="shared" si="56"/>
        <v>#REF!</v>
      </c>
      <c r="S25" s="110" t="s">
        <v>955</v>
      </c>
      <c r="T25" s="110" t="s">
        <v>956</v>
      </c>
      <c r="U25" s="344" t="str">
        <f t="shared" si="8"/>
        <v>#REF!</v>
      </c>
      <c r="V25" s="119" t="str">
        <f t="shared" si="9"/>
        <v>/Users/asano/Desktop/data_sample/Links/bandle.jpg</v>
      </c>
      <c r="W25" s="345" t="s">
        <v>1040</v>
      </c>
      <c r="X25" s="345" t="s">
        <v>1041</v>
      </c>
      <c r="Y25" s="345" t="s">
        <v>1042</v>
      </c>
      <c r="Z25" s="345" t="s">
        <v>1043</v>
      </c>
      <c r="AA25" s="110" t="str">
        <f t="shared" si="10"/>
        <v>/Users/asano/Desktop/data_sample/images/1day/アイクローゼット/ホロベージュ/thumbnail.jpg</v>
      </c>
      <c r="AB25" s="110" t="str">
        <f t="shared" si="11"/>
        <v>/Users/asano/Desktop/data_sample/images/1day/アイクローゼット/ホロベージュ/lens.jpg</v>
      </c>
      <c r="AC25" s="110" t="str">
        <f t="shared" si="12"/>
        <v>/Users/asano/Desktop/data_sample/images/1day/アイクローゼット/ホロベージュ/黒目/black.jpg</v>
      </c>
      <c r="AD25" s="110" t="str">
        <f t="shared" si="13"/>
        <v>/Users/asano/Desktop/data_sample/images/1day/アイクローゼット/ホロベージュ/茶目/brown.jpg</v>
      </c>
      <c r="AE25" s="346" t="str">
        <f t="shared" ref="AE25:AF25" si="63">IFERROR(XLOOKUP($E25&amp;$F25,import!$A:$A,import!I:I),""
)</f>
        <v/>
      </c>
      <c r="AF25" s="346" t="str">
        <f t="shared" si="63"/>
        <v/>
      </c>
      <c r="AG25" s="119" t="str">
        <f>IFERROR(__xludf.DUMMYFUNCTION(" IF(
  ISNUMBER(S25),
  ""度なし（±0.00）〜""&amp;IF(ABS(S25)&lt;100, TEXT(S25, ""0.00""), """"),
  IFERROR(""度なし（±0.00）〜""&amp;
    TEXT(
      VALUE(REGEXEXTRACT(ASC(TO_TEXT(S25)),
        ""(?:^|[^0-9])([+-]?\d{1,2}(?:\.\d+)?)(?:[^0-9]|$)""
      )),
      ""0.00""
   "&amp;" ),
    ""度なしのみ""
  )
)
"),"度なし（±0.00）〜8.00")</f>
        <v>度なし（±0.00）〜8.00</v>
      </c>
      <c r="AH25" s="347"/>
      <c r="AI25" s="347"/>
      <c r="AJ25" s="110"/>
      <c r="AK25" s="110" t="s">
        <v>1044</v>
      </c>
      <c r="AL25" s="110" t="str">
        <f t="shared" si="29"/>
        <v>#REF!</v>
      </c>
      <c r="AM25" s="110"/>
      <c r="AN25" s="110" t="str">
        <f t="shared" si="16"/>
        <v>NG</v>
      </c>
      <c r="AO25" s="343">
        <v>12.0</v>
      </c>
      <c r="AP25" s="110" t="s">
        <v>1045</v>
      </c>
      <c r="AQ25" s="343">
        <v>36.0</v>
      </c>
      <c r="AR25" s="110"/>
    </row>
    <row r="26">
      <c r="A26" s="333" t="b">
        <v>1</v>
      </c>
      <c r="B26" s="349" t="b">
        <v>1</v>
      </c>
      <c r="C26" s="354"/>
      <c r="D26" s="110" t="s">
        <v>962</v>
      </c>
      <c r="E26" s="110"/>
      <c r="F26" s="110"/>
      <c r="G26" s="335">
        <v>416.0</v>
      </c>
      <c r="H26" s="110" t="s">
        <v>126</v>
      </c>
      <c r="I26" s="110" t="s">
        <v>168</v>
      </c>
      <c r="J26" s="110" t="s">
        <v>1046</v>
      </c>
      <c r="K26" s="337" t="s">
        <v>170</v>
      </c>
      <c r="L26" s="338">
        <v>1760.0</v>
      </c>
      <c r="M26" s="339" t="s">
        <v>963</v>
      </c>
      <c r="N26" s="340">
        <v>0.0</v>
      </c>
      <c r="O26" s="341">
        <v>14.5</v>
      </c>
      <c r="P26" s="342">
        <v>13.8</v>
      </c>
      <c r="Q26" s="343">
        <v>8.6</v>
      </c>
      <c r="R26" s="341">
        <v>38.0</v>
      </c>
      <c r="S26" s="352" t="s">
        <v>955</v>
      </c>
      <c r="T26" s="110" t="s">
        <v>956</v>
      </c>
      <c r="U26" s="344" t="str">
        <f t="shared" si="8"/>
        <v>#REF!</v>
      </c>
      <c r="V26" s="119" t="str">
        <f t="shared" si="9"/>
        <v>/Users/asano/Desktop/data_sample/Links/bandle.jpg</v>
      </c>
      <c r="W26" s="110"/>
      <c r="X26" s="345" t="s">
        <v>1047</v>
      </c>
      <c r="Y26" s="345" t="s">
        <v>1048</v>
      </c>
      <c r="Z26" s="345" t="s">
        <v>1049</v>
      </c>
      <c r="AA26" s="110"/>
      <c r="AB26" s="110"/>
      <c r="AC26" s="110"/>
      <c r="AD26" s="110"/>
      <c r="AE26" s="110"/>
      <c r="AF26" s="110"/>
      <c r="AG26" s="110"/>
      <c r="AH26" s="347"/>
      <c r="AI26" s="347"/>
      <c r="AJ26" s="110"/>
      <c r="AK26" s="351" t="s">
        <v>1050</v>
      </c>
      <c r="AL26" s="110"/>
      <c r="AM26" s="110"/>
      <c r="AN26" s="110"/>
      <c r="AO26" s="110"/>
      <c r="AP26" s="110"/>
      <c r="AQ26" s="110"/>
      <c r="AR26" s="110"/>
    </row>
    <row r="27">
      <c r="A27" s="332" t="b">
        <v>1</v>
      </c>
      <c r="B27" s="349" t="b">
        <v>1</v>
      </c>
      <c r="C27" s="350" t="str">
        <f t="shared" ref="C27:C675" si="66">IF(COUNTIFS('トリミング完了データ貼り付け'!B:B, E27, 'トリミング完了データ貼り付け'!C:C, F27), "OK", "-")</f>
        <v>-</v>
      </c>
      <c r="D27" s="110"/>
      <c r="E27" s="110" t="s">
        <v>188</v>
      </c>
      <c r="F27" s="110" t="s">
        <v>1051</v>
      </c>
      <c r="G27" s="335">
        <v>417.0</v>
      </c>
      <c r="H27" s="110" t="s">
        <v>126</v>
      </c>
      <c r="I27" s="110" t="s">
        <v>168</v>
      </c>
      <c r="J27" s="110" t="s">
        <v>423</v>
      </c>
      <c r="K27" s="337" t="s">
        <v>170</v>
      </c>
      <c r="L27" s="338" t="str">
        <f t="shared" ref="L27:L109" si="67">XLOOKUP($E27&amp;$F27,import!$A:$A,import!G:G)</f>
        <v>#REF!</v>
      </c>
      <c r="M27" s="339" t="str">
        <f>IFERROR(__xludf.DUMMYFUNCTION("REGEXEXTRACT(
  XLOOKUP($E27&amp;$F27, import!$A:$A, import!C:C),
  ""/(\d+)""
)
"),"#REF!")</f>
        <v>#REF!</v>
      </c>
      <c r="N27" s="340" t="str">
        <f t="shared" ref="N27:N28" si="68">-(XLOOKUP($E27&amp;$F27,import!$A:$A,import!AB:AB))</f>
        <v>#REF!</v>
      </c>
      <c r="O27" s="341" t="str">
        <f t="shared" ref="O27:Q27" si="64">VALUE(SUBSTITUTE(XLOOKUP($E27&amp;$F27,import!$A:$A,import!M:M),"mm",""))
</f>
        <v>#REF!</v>
      </c>
      <c r="P27" s="342" t="str">
        <f t="shared" si="64"/>
        <v>#REF!</v>
      </c>
      <c r="Q27" s="343" t="str">
        <f t="shared" si="64"/>
        <v>#REF!</v>
      </c>
      <c r="R27" s="341" t="str">
        <f t="shared" ref="R27:R44" si="70">VALUE(SUBSTITUTE(XLOOKUP($E27&amp;$F27,import!$A:$A,import!AA:AA),"%","")) 
</f>
        <v>#REF!</v>
      </c>
      <c r="S27" s="352" t="s">
        <v>969</v>
      </c>
      <c r="T2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TRIM(TRANSPOSE(SPLIT(S27,"",""))), 0))
        ),
      ""シリコン"",""シリコーン"&amp;"ハイドロゲル素材"")
    )
  ),
"""")
"),"UVカット")</f>
        <v>UVカット</v>
      </c>
      <c r="U27" s="344" t="str">
        <f t="shared" si="8"/>
        <v>#REF!</v>
      </c>
      <c r="V27" s="119" t="str">
        <f t="shared" si="9"/>
        <v>/Users/asano/Desktop/data_sample/Links/bandle.jpg</v>
      </c>
      <c r="W27" s="345" t="s">
        <v>1052</v>
      </c>
      <c r="X27" s="345" t="s">
        <v>1053</v>
      </c>
      <c r="Y27" s="345" t="s">
        <v>1054</v>
      </c>
      <c r="Z27" s="345" t="s">
        <v>1055</v>
      </c>
      <c r="AA27" s="110" t="str">
        <f t="shared" ref="AA27:AA87" si="71">$AF$1&amp;$K27&amp;"/"&amp;$I27&amp;"/"&amp;$J27&amp;"/thumbnail.jpg"</f>
        <v>/Users/asano/Desktop/data_sample/images/1day/アイクローゼット/みずあめ/thumbnail.jpg</v>
      </c>
      <c r="AB27" s="110" t="str">
        <f t="shared" ref="AB27:AB87" si="72">$AF$1&amp;$K27&amp;"/"&amp;$I27&amp;"/"&amp;$J27&amp;"/lens.jpg"</f>
        <v>/Users/asano/Desktop/data_sample/images/1day/アイクローゼット/みずあめ/lens.jpg</v>
      </c>
      <c r="AC27" s="110" t="str">
        <f t="shared" ref="AC27:AC87" si="73">$AF$1&amp;$K27&amp;"/"&amp;$I27&amp;"/"&amp;$J27&amp;"/黒目/black.jpg"</f>
        <v>/Users/asano/Desktop/data_sample/images/1day/アイクローゼット/みずあめ/黒目/black.jpg</v>
      </c>
      <c r="AD27" s="110" t="str">
        <f t="shared" ref="AD27:AD87" si="74">$AF$1&amp;$K27&amp;"/"&amp;$I27&amp;"/"&amp;$J27&amp;"/茶目/brown.jpg"</f>
        <v>/Users/asano/Desktop/data_sample/images/1day/アイクローゼット/みずあめ/茶目/brown.jpg</v>
      </c>
      <c r="AE27" s="346" t="str">
        <f t="shared" ref="AE27:AF27" si="65">IFERROR(XLOOKUP($E27&amp;$F27,import!$A:$A,import!I:I),""
)</f>
        <v/>
      </c>
      <c r="AF27" s="346" t="str">
        <f t="shared" si="65"/>
        <v/>
      </c>
      <c r="AG27" s="119" t="str">
        <f>IFERROR(__xludf.DUMMYFUNCTION(" IF(
  ISNUMBER(S27),
  ""度なし（±0.00）〜""&amp;IF(ABS(S27)&lt;100, TEXT(S27, ""0.00""), """"),
  IFERROR(""度なし（±0.00）〜""&amp;
    TEXT(
      VALUE(REGEXEXTRACT(ASC(TO_TEXT(S27)),
        ""(?:^|[^0-9])([+-]?\d{1,2}(?:\.\d+)?)(?:[^0-9]|$)""
      )),
      ""0.00""
   "&amp;" ),
    ""度なしのみ""
  )
)
"),"度なし（±0.00）〜8.00")</f>
        <v>度なし（±0.00）〜8.00</v>
      </c>
      <c r="AH27" s="347"/>
      <c r="AI27" s="347"/>
      <c r="AJ27" s="110"/>
      <c r="AK27" s="110" t="s">
        <v>1056</v>
      </c>
      <c r="AL27" s="110" t="str">
        <f t="shared" ref="AL27:AL218" si="76">XLOOKUP(E27&amp;F27,'import のコピー'!A:A,'import のコピー'!G:G)</f>
        <v>#REF!</v>
      </c>
      <c r="AM27" s="110"/>
      <c r="AN27" s="110" t="str">
        <f t="shared" ref="AN27:AN29" si="77">IF(COUNTIFS( '単語帳印刷用CSV出力済み'!B:B, G26), "OK", "NG")</f>
        <v>NG</v>
      </c>
      <c r="AO27" s="343">
        <v>12.0</v>
      </c>
      <c r="AP27" s="110"/>
      <c r="AQ27" s="343">
        <v>12.0</v>
      </c>
      <c r="AR27" s="110"/>
    </row>
    <row r="28">
      <c r="A28" s="332" t="b">
        <v>1</v>
      </c>
      <c r="B28" s="349" t="b">
        <v>1</v>
      </c>
      <c r="C28" s="350" t="str">
        <f t="shared" si="66"/>
        <v>-</v>
      </c>
      <c r="D28" s="110"/>
      <c r="E28" s="110" t="s">
        <v>188</v>
      </c>
      <c r="F28" s="110" t="s">
        <v>1057</v>
      </c>
      <c r="G28" s="335">
        <v>418.0</v>
      </c>
      <c r="H28" s="110" t="s">
        <v>126</v>
      </c>
      <c r="I28" s="110" t="s">
        <v>168</v>
      </c>
      <c r="J28" s="110" t="s">
        <v>427</v>
      </c>
      <c r="K28" s="337" t="s">
        <v>170</v>
      </c>
      <c r="L28" s="338" t="str">
        <f t="shared" si="67"/>
        <v>#REF!</v>
      </c>
      <c r="M28" s="339" t="str">
        <f>IFERROR(__xludf.DUMMYFUNCTION("REGEXEXTRACT(
  XLOOKUP($E28&amp;$F28, import!$A:$A, import!C:C),
  ""/(\d+)""
)
"),"#REF!")</f>
        <v>#REF!</v>
      </c>
      <c r="N28" s="340" t="str">
        <f t="shared" si="68"/>
        <v>#REF!</v>
      </c>
      <c r="O28" s="341" t="str">
        <f t="shared" ref="O28:Q28" si="69">VALUE(SUBSTITUTE(XLOOKUP($E28&amp;$F28,import!$A:$A,import!M:M),"mm",""))
</f>
        <v>#REF!</v>
      </c>
      <c r="P28" s="342" t="str">
        <f t="shared" si="69"/>
        <v>#REF!</v>
      </c>
      <c r="Q28" s="343" t="str">
        <f t="shared" si="69"/>
        <v>#REF!</v>
      </c>
      <c r="R28" s="341" t="str">
        <f t="shared" si="70"/>
        <v>#REF!</v>
      </c>
      <c r="S28" s="110" t="s">
        <v>955</v>
      </c>
      <c r="T28" s="110" t="s">
        <v>956</v>
      </c>
      <c r="U28" s="344" t="str">
        <f t="shared" si="8"/>
        <v>#REF!</v>
      </c>
      <c r="V28" s="119" t="str">
        <f t="shared" si="9"/>
        <v>/Users/asano/Desktop/data_sample/Links/bandle.jpg</v>
      </c>
      <c r="W28" s="345" t="s">
        <v>1058</v>
      </c>
      <c r="X28" s="345" t="s">
        <v>1059</v>
      </c>
      <c r="Y28" s="345" t="s">
        <v>1060</v>
      </c>
      <c r="Z28" s="345" t="s">
        <v>1061</v>
      </c>
      <c r="AA28" s="110" t="str">
        <f t="shared" si="71"/>
        <v>/Users/asano/Desktop/data_sample/images/1day/アイクローゼット/ミルクティベーグル/thumbnail.jpg</v>
      </c>
      <c r="AB28" s="110" t="str">
        <f t="shared" si="72"/>
        <v>/Users/asano/Desktop/data_sample/images/1day/アイクローゼット/ミルクティベーグル/lens.jpg</v>
      </c>
      <c r="AC28" s="110" t="str">
        <f t="shared" si="73"/>
        <v>/Users/asano/Desktop/data_sample/images/1day/アイクローゼット/ミルクティベーグル/黒目/black.jpg</v>
      </c>
      <c r="AD28" s="110" t="str">
        <f t="shared" si="74"/>
        <v>/Users/asano/Desktop/data_sample/images/1day/アイクローゼット/ミルクティベーグル/茶目/brown.jpg</v>
      </c>
      <c r="AE28" s="346" t="str">
        <f t="shared" ref="AE28:AF28" si="75">IFERROR(XLOOKUP($E28&amp;$F28,import!$A:$A,import!I:I),""
)</f>
        <v/>
      </c>
      <c r="AF28" s="346" t="str">
        <f t="shared" si="75"/>
        <v/>
      </c>
      <c r="AG28" s="119" t="str">
        <f>IFERROR(__xludf.DUMMYFUNCTION(" IF(
  ISNUMBER(S28),
  ""度なし（±0.00）〜""&amp;IF(ABS(S28)&lt;100, TEXT(S28, ""0.00""), """"),
  IFERROR(""度なし（±0.00）〜""&amp;
    TEXT(
      VALUE(REGEXEXTRACT(ASC(TO_TEXT(S28)),
        ""(?:^|[^0-9])([+-]?\d{1,2}(?:\.\d+)?)(?:[^0-9]|$)""
      )),
      ""0.00""
   "&amp;" ),
    ""度なしのみ""
  )
)
"),"度なし（±0.00）〜8.00")</f>
        <v>度なし（±0.00）〜8.00</v>
      </c>
      <c r="AH28" s="347"/>
      <c r="AI28" s="347"/>
      <c r="AJ28" s="110"/>
      <c r="AK28" s="110" t="s">
        <v>1062</v>
      </c>
      <c r="AL28" s="110" t="str">
        <f t="shared" si="76"/>
        <v>#REF!</v>
      </c>
      <c r="AM28" s="110"/>
      <c r="AN28" s="110" t="str">
        <f t="shared" si="77"/>
        <v>NG</v>
      </c>
      <c r="AO28" s="343">
        <v>12.0</v>
      </c>
      <c r="AP28" s="110"/>
      <c r="AQ28" s="343">
        <v>12.0</v>
      </c>
      <c r="AR28" s="110"/>
    </row>
    <row r="29">
      <c r="A29" s="332" t="b">
        <v>1</v>
      </c>
      <c r="B29" s="349" t="b">
        <v>1</v>
      </c>
      <c r="C29" s="350" t="str">
        <f t="shared" si="66"/>
        <v>-</v>
      </c>
      <c r="D29" s="110"/>
      <c r="E29" s="110" t="s">
        <v>188</v>
      </c>
      <c r="F29" s="110" t="s">
        <v>1063</v>
      </c>
      <c r="G29" s="335">
        <v>419.0</v>
      </c>
      <c r="H29" s="110" t="s">
        <v>126</v>
      </c>
      <c r="I29" s="110" t="s">
        <v>168</v>
      </c>
      <c r="J29" s="110" t="s">
        <v>430</v>
      </c>
      <c r="K29" s="337" t="s">
        <v>170</v>
      </c>
      <c r="L29" s="338" t="str">
        <f t="shared" si="67"/>
        <v>#REF!</v>
      </c>
      <c r="M29" s="339" t="str">
        <f>IFERROR(__xludf.DUMMYFUNCTION("REGEXEXTRACT(
  XLOOKUP($E29&amp;$F29, import!$A:$A, import!C:C),
  ""/(\d+)""
)
"),"#REF!")</f>
        <v>#REF!</v>
      </c>
      <c r="N29" s="339" t="s">
        <v>1064</v>
      </c>
      <c r="O29" s="341" t="str">
        <f t="shared" ref="O29:Q29" si="78">VALUE(SUBSTITUTE(XLOOKUP($E29&amp;$F29,import!$A:$A,import!M:M),"mm",""))
</f>
        <v>#REF!</v>
      </c>
      <c r="P29" s="342" t="str">
        <f t="shared" si="78"/>
        <v>#REF!</v>
      </c>
      <c r="Q29" s="343" t="str">
        <f t="shared" si="78"/>
        <v>#REF!</v>
      </c>
      <c r="R29" s="341" t="str">
        <f t="shared" si="70"/>
        <v>#REF!</v>
      </c>
      <c r="S29" s="110" t="s">
        <v>956</v>
      </c>
      <c r="T2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TRIM(TRANSPOSE(SPLIT(S29,"",""))), 0))
        ),
      ""シリコン"",""シリコーン"&amp;"ハイドロゲル素材"")
    )
  ),
"""")
"),"モイスト,UVカット")</f>
        <v>モイスト,UVカット</v>
      </c>
      <c r="U29" s="344" t="str">
        <f t="shared" si="8"/>
        <v>#REF!</v>
      </c>
      <c r="V29" s="119" t="str">
        <f t="shared" si="9"/>
        <v>/Users/asano/Desktop/data_sample/Links/bandle.jpg</v>
      </c>
      <c r="W29" s="345" t="s">
        <v>1065</v>
      </c>
      <c r="X29" s="345" t="s">
        <v>1066</v>
      </c>
      <c r="Y29" s="345" t="s">
        <v>1067</v>
      </c>
      <c r="Z29" s="345" t="s">
        <v>1068</v>
      </c>
      <c r="AA29" s="110" t="str">
        <f t="shared" si="71"/>
        <v>/Users/asano/Desktop/data_sample/images/1day/アイクローゼット/モクモクベーグル/thumbnail.jpg</v>
      </c>
      <c r="AB29" s="110" t="str">
        <f t="shared" si="72"/>
        <v>/Users/asano/Desktop/data_sample/images/1day/アイクローゼット/モクモクベーグル/lens.jpg</v>
      </c>
      <c r="AC29" s="110" t="str">
        <f t="shared" si="73"/>
        <v>/Users/asano/Desktop/data_sample/images/1day/アイクローゼット/モクモクベーグル/黒目/black.jpg</v>
      </c>
      <c r="AD29" s="110" t="str">
        <f t="shared" si="74"/>
        <v>/Users/asano/Desktop/data_sample/images/1day/アイクローゼット/モクモクベーグル/茶目/brown.jpg</v>
      </c>
      <c r="AE29" s="346" t="str">
        <f t="shared" ref="AE29:AF29" si="79">IFERROR(XLOOKUP($E29&amp;$F29,import!$A:$A,import!I:I),""
)</f>
        <v/>
      </c>
      <c r="AF29" s="346" t="str">
        <f t="shared" si="79"/>
        <v/>
      </c>
      <c r="AG29" s="119" t="str">
        <f>IFERROR(__xludf.DUMMYFUNCTION(" IF(
  ISNUMBER(S29),
  ""度なし（±0.00）〜""&amp;IF(ABS(S29)&lt;100, TEXT(S29, ""0.00""), """"),
  IFERROR(""度なし（±0.00）〜""&amp;
    TEXT(
      VALUE(REGEXEXTRACT(ASC(TO_TEXT(S29)),
        ""(?:^|[^0-9])([+-]?\d{1,2}(?:\.\d+)?)(?:[^0-9]|$)""
      )),
      ""0.00""
   "&amp;" ),
    ""度なしのみ""
  )
)
"),"度なしのみ")</f>
        <v>度なしのみ</v>
      </c>
      <c r="AH29" s="347"/>
      <c r="AI29" s="347"/>
      <c r="AJ29" s="110"/>
      <c r="AK29" s="110" t="s">
        <v>1069</v>
      </c>
      <c r="AL29" s="110" t="str">
        <f t="shared" si="76"/>
        <v>#REF!</v>
      </c>
      <c r="AM29" s="110"/>
      <c r="AN29" s="110" t="str">
        <f t="shared" si="77"/>
        <v>NG</v>
      </c>
      <c r="AO29" s="343">
        <v>8.0</v>
      </c>
      <c r="AP29" s="110"/>
      <c r="AQ29" s="343">
        <v>8.0</v>
      </c>
      <c r="AR29" s="110"/>
    </row>
    <row r="30">
      <c r="A30" s="332" t="b">
        <v>1</v>
      </c>
      <c r="B30" s="349" t="b">
        <v>1</v>
      </c>
      <c r="C30" s="350" t="str">
        <f t="shared" si="66"/>
        <v>-</v>
      </c>
      <c r="D30" s="110"/>
      <c r="E30" s="110" t="s">
        <v>306</v>
      </c>
      <c r="F30" s="110" t="s">
        <v>954</v>
      </c>
      <c r="G30" s="335">
        <v>501.0</v>
      </c>
      <c r="H30" s="110" t="s">
        <v>126</v>
      </c>
      <c r="I30" s="110" t="s">
        <v>168</v>
      </c>
      <c r="J30" s="110" t="s">
        <v>189</v>
      </c>
      <c r="K30" s="110" t="s">
        <v>292</v>
      </c>
      <c r="L30" s="338" t="str">
        <f t="shared" si="67"/>
        <v>#REF!</v>
      </c>
      <c r="M30" s="339" t="str">
        <f>IFERROR(__xludf.DUMMYFUNCTION("REGEXEXTRACT(
  XLOOKUP($E30&amp;$F30, import!$A:$A, import!C:C),
  ""/(\d+)""
)
"),"#REF!")</f>
        <v>#REF!</v>
      </c>
      <c r="N30" s="340">
        <v>-10.0</v>
      </c>
      <c r="O30" s="341" t="str">
        <f t="shared" ref="O30:Q30" si="80">VALUE(SUBSTITUTE(XLOOKUP($E30&amp;$F30,import!$A:$A,import!M:M),"mm",""))
</f>
        <v>#REF!</v>
      </c>
      <c r="P30" s="342" t="str">
        <f t="shared" si="80"/>
        <v>#REF!</v>
      </c>
      <c r="Q30" s="343" t="str">
        <f t="shared" si="80"/>
        <v>#REF!</v>
      </c>
      <c r="R30" s="341" t="str">
        <f t="shared" si="70"/>
        <v>#REF!</v>
      </c>
      <c r="S30" s="110" t="s">
        <v>955</v>
      </c>
      <c r="T30" s="110" t="s">
        <v>956</v>
      </c>
      <c r="U30" s="348" t="str">
        <f t="shared" si="8"/>
        <v>#REF!</v>
      </c>
      <c r="V30" s="119" t="str">
        <f t="shared" si="9"/>
        <v>/Users/asano/Desktop/data_sample/Links/bandle.jpg</v>
      </c>
      <c r="W30" s="345" t="s">
        <v>1070</v>
      </c>
      <c r="X30" s="345" t="s">
        <v>1071</v>
      </c>
      <c r="Y30" s="345" t="s">
        <v>1072</v>
      </c>
      <c r="Z30" s="345" t="s">
        <v>1073</v>
      </c>
      <c r="AA30" s="110" t="str">
        <f t="shared" si="71"/>
        <v>/Users/asano/Desktop/data_sample/images/1month/アイクローゼット/ガウスショコラ/thumbnail.jpg</v>
      </c>
      <c r="AB30" s="110" t="str">
        <f t="shared" si="72"/>
        <v>/Users/asano/Desktop/data_sample/images/1month/アイクローゼット/ガウスショコラ/lens.jpg</v>
      </c>
      <c r="AC30" s="110" t="str">
        <f t="shared" si="73"/>
        <v>/Users/asano/Desktop/data_sample/images/1month/アイクローゼット/ガウスショコラ/黒目/black.jpg</v>
      </c>
      <c r="AD30" s="110" t="str">
        <f t="shared" si="74"/>
        <v>/Users/asano/Desktop/data_sample/images/1month/アイクローゼット/ガウスショコラ/茶目/brown.jpg</v>
      </c>
      <c r="AE30" s="346" t="str">
        <f t="shared" ref="AE30:AF30" si="81">IFERROR(XLOOKUP($E30&amp;$F30,import!$A:$A,import!I:I),""
)</f>
        <v/>
      </c>
      <c r="AF30" s="346" t="str">
        <f t="shared" si="81"/>
        <v/>
      </c>
      <c r="AG30" s="119" t="str">
        <f>IFERROR(__xludf.DUMMYFUNCTION(" IF(
  ISNUMBER(S30),
  ""度なし（±0.00）〜""&amp;IF(ABS(S30)&lt;100, TEXT(S30, ""0.00""), """"),
  IFERROR(""度なし（±0.00）〜""&amp;
    TEXT(
      VALUE(REGEXEXTRACT(ASC(TO_TEXT(S30)),
        ""(?:^|[^0-9])([+-]?\d{1,2}(?:\.\d+)?)(?:[^0-9]|$)""
      )),
      ""0.00""
   "&amp;" ),
    ""度なしのみ""
  )
)
"),"度なし（±0.00）〜8.00")</f>
        <v>度なし（±0.00）〜8.00</v>
      </c>
      <c r="AH30" s="347"/>
      <c r="AI30" s="347"/>
      <c r="AJ30" s="110"/>
      <c r="AK30" s="110" t="s">
        <v>961</v>
      </c>
      <c r="AL30" s="110" t="str">
        <f t="shared" si="76"/>
        <v>#REF!</v>
      </c>
      <c r="AM30" s="110"/>
      <c r="AN30" s="110" t="str">
        <f t="shared" ref="AN30:AN675" si="84">IF(COUNTIFS( '単語帳印刷用CSV出力済み'!B:B, G30), "OK", "NG")</f>
        <v>NG</v>
      </c>
      <c r="AO30" s="343">
        <v>12.0</v>
      </c>
      <c r="AP30" s="110"/>
      <c r="AQ30" s="343">
        <v>12.0</v>
      </c>
      <c r="AR30" s="110"/>
    </row>
    <row r="31">
      <c r="A31" s="332" t="b">
        <v>1</v>
      </c>
      <c r="B31" s="349" t="b">
        <v>1</v>
      </c>
      <c r="C31" s="350" t="str">
        <f t="shared" si="66"/>
        <v>-</v>
      </c>
      <c r="D31" s="110"/>
      <c r="E31" s="110" t="s">
        <v>306</v>
      </c>
      <c r="F31" s="110" t="s">
        <v>968</v>
      </c>
      <c r="G31" s="335">
        <v>502.0</v>
      </c>
      <c r="H31" s="110" t="s">
        <v>126</v>
      </c>
      <c r="I31" s="110" t="s">
        <v>168</v>
      </c>
      <c r="J31" s="110" t="s">
        <v>371</v>
      </c>
      <c r="K31" s="110" t="s">
        <v>292</v>
      </c>
      <c r="L31" s="338" t="str">
        <f t="shared" si="67"/>
        <v>#REF!</v>
      </c>
      <c r="M31" s="339" t="str">
        <f>IFERROR(__xludf.DUMMYFUNCTION("REGEXEXTRACT(
  XLOOKUP($E31&amp;$F31, import!$A:$A, import!C:C),
  ""/(\d+)""
)
"),"#REF!")</f>
        <v>#REF!</v>
      </c>
      <c r="N31" s="340" t="str">
        <f t="shared" ref="N31:N43" si="85">-(XLOOKUP($E31&amp;$F31,import!$A:$A,import!AB:AB))</f>
        <v>#REF!</v>
      </c>
      <c r="O31" s="341" t="str">
        <f t="shared" ref="O31:Q31" si="82">VALUE(SUBSTITUTE(XLOOKUP($E31&amp;$F31,import!$A:$A,import!M:M),"mm",""))
</f>
        <v>#REF!</v>
      </c>
      <c r="P31" s="342" t="str">
        <f t="shared" si="82"/>
        <v>#REF!</v>
      </c>
      <c r="Q31" s="343" t="str">
        <f t="shared" si="82"/>
        <v>#REF!</v>
      </c>
      <c r="R31" s="341" t="str">
        <f t="shared" si="70"/>
        <v>#REF!</v>
      </c>
      <c r="S31" s="110" t="s">
        <v>1074</v>
      </c>
      <c r="T31" s="110" t="s">
        <v>956</v>
      </c>
      <c r="U31" s="348" t="str">
        <f t="shared" si="8"/>
        <v>#REF!</v>
      </c>
      <c r="V31" s="119" t="str">
        <f t="shared" si="9"/>
        <v>/Users/asano/Desktop/data_sample/Links/bandle.jpg</v>
      </c>
      <c r="W31" s="345" t="s">
        <v>1075</v>
      </c>
      <c r="X31" s="345" t="s">
        <v>1076</v>
      </c>
      <c r="Y31" s="345" t="s">
        <v>1077</v>
      </c>
      <c r="Z31" s="345" t="s">
        <v>1078</v>
      </c>
      <c r="AA31" s="110" t="str">
        <f t="shared" si="71"/>
        <v>/Users/asano/Desktop/data_sample/images/1month/アイクローゼット/クリアベージュ/thumbnail.jpg</v>
      </c>
      <c r="AB31" s="110" t="str">
        <f t="shared" si="72"/>
        <v>/Users/asano/Desktop/data_sample/images/1month/アイクローゼット/クリアベージュ/lens.jpg</v>
      </c>
      <c r="AC31" s="110" t="str">
        <f t="shared" si="73"/>
        <v>/Users/asano/Desktop/data_sample/images/1month/アイクローゼット/クリアベージュ/黒目/black.jpg</v>
      </c>
      <c r="AD31" s="110" t="str">
        <f t="shared" si="74"/>
        <v>/Users/asano/Desktop/data_sample/images/1month/アイクローゼット/クリアベージュ/茶目/brown.jpg</v>
      </c>
      <c r="AE31" s="346" t="str">
        <f t="shared" ref="AE31:AF31" si="83">IFERROR(XLOOKUP($E31&amp;$F31,import!$A:$A,import!I:I),""
)</f>
        <v/>
      </c>
      <c r="AF31" s="346" t="str">
        <f t="shared" si="83"/>
        <v/>
      </c>
      <c r="AG31" s="119" t="str">
        <f>IFERROR(__xludf.DUMMYFUNCTION(" IF(
  ISNUMBER(S31),
  ""度なし（±0.00）〜""&amp;IF(ABS(S31)&lt;100, TEXT(S31, ""0.00""), """"),
  IFERROR(""度なし（±0.00）〜""&amp;
    TEXT(
      VALUE(REGEXEXTRACT(ASC(TO_TEXT(S31)),
        ""(?:^|[^0-9])([+-]?\d{1,2}(?:\.\d+)?)(?:[^0-9]|$)""
      )),
      ""0.00""
   "&amp;" ),
    ""度なしのみ""
  )
)
"),"度なし（±0.00）〜10.00")</f>
        <v>度なし（±0.00）〜10.00</v>
      </c>
      <c r="AH31" s="347"/>
      <c r="AI31" s="347"/>
      <c r="AJ31" s="110"/>
      <c r="AK31" s="110" t="s">
        <v>974</v>
      </c>
      <c r="AL31" s="110" t="str">
        <f t="shared" si="76"/>
        <v>#REF!</v>
      </c>
      <c r="AM31" s="110"/>
      <c r="AN31" s="110" t="str">
        <f t="shared" si="84"/>
        <v>NG</v>
      </c>
      <c r="AO31" s="343">
        <v>12.0</v>
      </c>
      <c r="AP31" s="110"/>
      <c r="AQ31" s="343">
        <v>12.0</v>
      </c>
      <c r="AR31" s="110"/>
    </row>
    <row r="32">
      <c r="A32" s="332" t="b">
        <v>1</v>
      </c>
      <c r="B32" s="349" t="b">
        <v>1</v>
      </c>
      <c r="C32" s="350" t="str">
        <f t="shared" si="66"/>
        <v>-</v>
      </c>
      <c r="D32" s="110"/>
      <c r="E32" s="110" t="s">
        <v>306</v>
      </c>
      <c r="F32" s="110" t="s">
        <v>981</v>
      </c>
      <c r="G32" s="335">
        <v>503.0</v>
      </c>
      <c r="H32" s="110" t="s">
        <v>126</v>
      </c>
      <c r="I32" s="110" t="s">
        <v>168</v>
      </c>
      <c r="J32" s="110" t="s">
        <v>378</v>
      </c>
      <c r="K32" s="110" t="s">
        <v>292</v>
      </c>
      <c r="L32" s="338" t="str">
        <f t="shared" si="67"/>
        <v>#REF!</v>
      </c>
      <c r="M32" s="339" t="str">
        <f>IFERROR(__xludf.DUMMYFUNCTION("REGEXEXTRACT(
  XLOOKUP($E32&amp;$F32, import!$A:$A, import!C:C),
  ""/(\d+)""
)
"),"#REF!")</f>
        <v>#REF!</v>
      </c>
      <c r="N32" s="340" t="str">
        <f t="shared" si="85"/>
        <v>#REF!</v>
      </c>
      <c r="O32" s="341" t="str">
        <f t="shared" ref="O32:Q32" si="86">VALUE(SUBSTITUTE(XLOOKUP($E32&amp;$F32,import!$A:$A,import!M:M),"mm",""))
</f>
        <v>#REF!</v>
      </c>
      <c r="P32" s="342" t="str">
        <f t="shared" si="86"/>
        <v>#REF!</v>
      </c>
      <c r="Q32" s="343" t="str">
        <f t="shared" si="86"/>
        <v>#REF!</v>
      </c>
      <c r="R32" s="341" t="str">
        <f t="shared" si="70"/>
        <v>#REF!</v>
      </c>
      <c r="S32" s="110"/>
      <c r="T3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TRIM(TRANSPOSE(SPLIT(S32,"",""))), 0))
        ),
      ""シリコン"",""シリコーン"&amp;"ハイドロゲル素材"")
    )
  ),
"""")
"),"")</f>
        <v/>
      </c>
      <c r="U32" s="348" t="str">
        <f t="shared" si="8"/>
        <v>#REF!</v>
      </c>
      <c r="V32" s="119" t="str">
        <f t="shared" si="9"/>
        <v>/Users/asano/Desktop/data_sample/Links/bandle.jpg</v>
      </c>
      <c r="W32" s="345" t="s">
        <v>1079</v>
      </c>
      <c r="X32" s="345" t="s">
        <v>1080</v>
      </c>
      <c r="Y32" s="345" t="s">
        <v>1081</v>
      </c>
      <c r="Z32" s="345" t="s">
        <v>1082</v>
      </c>
      <c r="AA32" s="110" t="str">
        <f t="shared" si="71"/>
        <v>/Users/asano/Desktop/data_sample/images/1month/アイクローゼット/さつまいも/thumbnail.jpg</v>
      </c>
      <c r="AB32" s="110" t="str">
        <f t="shared" si="72"/>
        <v>/Users/asano/Desktop/data_sample/images/1month/アイクローゼット/さつまいも/lens.jpg</v>
      </c>
      <c r="AC32" s="110" t="str">
        <f t="shared" si="73"/>
        <v>/Users/asano/Desktop/data_sample/images/1month/アイクローゼット/さつまいも/黒目/black.jpg</v>
      </c>
      <c r="AD32" s="110" t="str">
        <f t="shared" si="74"/>
        <v>/Users/asano/Desktop/data_sample/images/1month/アイクローゼット/さつまいも/茶目/brown.jpg</v>
      </c>
      <c r="AE32" s="346" t="str">
        <f t="shared" ref="AE32:AF32" si="87">IFERROR(XLOOKUP($E32&amp;$F32,import!$A:$A,import!I:I),""
)</f>
        <v/>
      </c>
      <c r="AF32" s="346" t="str">
        <f t="shared" si="87"/>
        <v/>
      </c>
      <c r="AG32" s="119" t="str">
        <f>IFERROR(__xludf.DUMMYFUNCTION(" IF(
  ISNUMBER(S32),
  ""度なし（±0.00）〜""&amp;IF(ABS(S32)&lt;100, TEXT(S32, ""0.00""), """"),
  IFERROR(""度なし（±0.00）〜""&amp;
    TEXT(
      VALUE(REGEXEXTRACT(ASC(TO_TEXT(S32)),
        ""(?:^|[^0-9])([+-]?\d{1,2}(?:\.\d+)?)(?:[^0-9]|$)""
      )),
      ""0.00""
   "&amp;" ),
    ""度なしのみ""
  )
)
"),"度なしのみ")</f>
        <v>度なしのみ</v>
      </c>
      <c r="AH32" s="347"/>
      <c r="AI32" s="347"/>
      <c r="AJ32" s="110"/>
      <c r="AK32" s="110" t="s">
        <v>986</v>
      </c>
      <c r="AL32" s="110" t="str">
        <f t="shared" si="76"/>
        <v>#REF!</v>
      </c>
      <c r="AM32" s="110"/>
      <c r="AN32" s="110" t="str">
        <f t="shared" si="84"/>
        <v>NG</v>
      </c>
      <c r="AO32" s="343">
        <v>8.0</v>
      </c>
      <c r="AP32" s="110"/>
      <c r="AQ32" s="343">
        <v>8.0</v>
      </c>
      <c r="AR32" s="110"/>
    </row>
    <row r="33">
      <c r="A33" s="332" t="b">
        <v>1</v>
      </c>
      <c r="B33" s="349" t="b">
        <v>1</v>
      </c>
      <c r="C33" s="350" t="str">
        <f t="shared" si="66"/>
        <v>-</v>
      </c>
      <c r="D33" s="110"/>
      <c r="E33" s="110" t="s">
        <v>306</v>
      </c>
      <c r="F33" s="110" t="s">
        <v>987</v>
      </c>
      <c r="G33" s="335">
        <v>504.0</v>
      </c>
      <c r="H33" s="110" t="s">
        <v>126</v>
      </c>
      <c r="I33" s="110" t="s">
        <v>168</v>
      </c>
      <c r="J33" s="110" t="s">
        <v>381</v>
      </c>
      <c r="K33" s="110" t="s">
        <v>292</v>
      </c>
      <c r="L33" s="338" t="str">
        <f t="shared" si="67"/>
        <v>#REF!</v>
      </c>
      <c r="M33" s="339" t="str">
        <f>IFERROR(__xludf.DUMMYFUNCTION("REGEXEXTRACT(
  XLOOKUP($E33&amp;$F33, import!$A:$A, import!C:C),
  ""/(\d+)""
)
"),"#REF!")</f>
        <v>#REF!</v>
      </c>
      <c r="N33" s="340" t="str">
        <f t="shared" si="85"/>
        <v>#REF!</v>
      </c>
      <c r="O33" s="341" t="str">
        <f t="shared" ref="O33:Q33" si="88">VALUE(SUBSTITUTE(XLOOKUP($E33&amp;$F33,import!$A:$A,import!M:M),"mm",""))
</f>
        <v>#REF!</v>
      </c>
      <c r="P33" s="342" t="str">
        <f t="shared" si="88"/>
        <v>#REF!</v>
      </c>
      <c r="Q33" s="343" t="str">
        <f t="shared" si="88"/>
        <v>#REF!</v>
      </c>
      <c r="R33" s="341" t="str">
        <f t="shared" si="70"/>
        <v>#REF!</v>
      </c>
      <c r="S33" s="343" t="str">
        <f t="array" ref="S33">XLOOKUP($E33&amp;$F33,import!$A:$A,import!T:T)</f>
        <v>#REF!</v>
      </c>
      <c r="T3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TRIM(TRANSPOSE(SPLIT(S33,"",""))), 0))
        ),
      ""シリコン"",""シリコーン"&amp;"ハイドロゲル素材"")
    )
  ),
"""")
"),"")</f>
        <v/>
      </c>
      <c r="U33" s="348" t="str">
        <f t="shared" si="8"/>
        <v>#REF!</v>
      </c>
      <c r="V33" s="119" t="str">
        <f t="shared" si="9"/>
        <v>/Users/asano/Desktop/data_sample/Links/bandle.jpg</v>
      </c>
      <c r="W33" s="345" t="s">
        <v>1083</v>
      </c>
      <c r="X33" s="345" t="s">
        <v>1084</v>
      </c>
      <c r="Y33" s="345" t="s">
        <v>1085</v>
      </c>
      <c r="Z33" s="345" t="s">
        <v>1086</v>
      </c>
      <c r="AA33" s="110" t="str">
        <f t="shared" si="71"/>
        <v>/Users/asano/Desktop/data_sample/images/1month/アイクローゼット/しずく/thumbnail.jpg</v>
      </c>
      <c r="AB33" s="110" t="str">
        <f t="shared" si="72"/>
        <v>/Users/asano/Desktop/data_sample/images/1month/アイクローゼット/しずく/lens.jpg</v>
      </c>
      <c r="AC33" s="110" t="str">
        <f t="shared" si="73"/>
        <v>/Users/asano/Desktop/data_sample/images/1month/アイクローゼット/しずく/黒目/black.jpg</v>
      </c>
      <c r="AD33" s="110" t="str">
        <f t="shared" si="74"/>
        <v>/Users/asano/Desktop/data_sample/images/1month/アイクローゼット/しずく/茶目/brown.jpg</v>
      </c>
      <c r="AE33" s="346" t="str">
        <f t="shared" ref="AE33:AF33" si="89">IFERROR(XLOOKUP($E33&amp;$F33,import!$A:$A,import!I:I),""
)</f>
        <v/>
      </c>
      <c r="AF33" s="346" t="str">
        <f t="shared" si="89"/>
        <v/>
      </c>
      <c r="AG33" s="119" t="str">
        <f>IFERROR(__xludf.DUMMYFUNCTION(" IF(
  ISNUMBER(S33),
  ""度なし（±0.00）〜""&amp;IF(ABS(S33)&lt;100, TEXT(S33, ""0.00""), """"),
  IFERROR(""度なし（±0.00）〜""&amp;
    TEXT(
      VALUE(REGEXEXTRACT(ASC(TO_TEXT(S33)),
        ""(?:^|[^0-9])([+-]?\d{1,2}(?:\.\d+)?)(?:[^0-9]|$)""
      )),
      ""0.00""
   "&amp;" ),
    ""度なしのみ""
  )
)
"),"度なしのみ")</f>
        <v>度なしのみ</v>
      </c>
      <c r="AH33" s="347"/>
      <c r="AI33" s="347"/>
      <c r="AJ33" s="110"/>
      <c r="AK33" s="110" t="s">
        <v>992</v>
      </c>
      <c r="AL33" s="110" t="str">
        <f t="shared" si="76"/>
        <v>#REF!</v>
      </c>
      <c r="AM33" s="110"/>
      <c r="AN33" s="110" t="str">
        <f t="shared" si="84"/>
        <v>NG</v>
      </c>
      <c r="AO33" s="343">
        <v>12.0</v>
      </c>
      <c r="AP33" s="110"/>
      <c r="AQ33" s="343">
        <v>12.0</v>
      </c>
      <c r="AR33" s="110"/>
    </row>
    <row r="34">
      <c r="A34" s="332" t="b">
        <v>1</v>
      </c>
      <c r="B34" s="349" t="b">
        <v>1</v>
      </c>
      <c r="C34" s="350" t="str">
        <f t="shared" si="66"/>
        <v>-</v>
      </c>
      <c r="D34" s="110"/>
      <c r="E34" s="110" t="s">
        <v>306</v>
      </c>
      <c r="F34" s="110" t="s">
        <v>993</v>
      </c>
      <c r="G34" s="335">
        <v>505.0</v>
      </c>
      <c r="H34" s="110" t="s">
        <v>126</v>
      </c>
      <c r="I34" s="110" t="s">
        <v>168</v>
      </c>
      <c r="J34" s="110" t="s">
        <v>386</v>
      </c>
      <c r="K34" s="110" t="s">
        <v>292</v>
      </c>
      <c r="L34" s="338" t="str">
        <f t="shared" si="67"/>
        <v>#REF!</v>
      </c>
      <c r="M34" s="339" t="str">
        <f>IFERROR(__xludf.DUMMYFUNCTION("REGEXEXTRACT(
  XLOOKUP($E34&amp;$F34, import!$A:$A, import!C:C),
  ""/(\d+)""
)
"),"#REF!")</f>
        <v>#REF!</v>
      </c>
      <c r="N34" s="340" t="str">
        <f t="shared" si="85"/>
        <v>#REF!</v>
      </c>
      <c r="O34" s="341" t="str">
        <f t="shared" ref="O34:Q34" si="90">VALUE(SUBSTITUTE(XLOOKUP($E34&amp;$F34,import!$A:$A,import!M:M),"mm",""))
</f>
        <v>#REF!</v>
      </c>
      <c r="P34" s="342" t="str">
        <f t="shared" si="90"/>
        <v>#REF!</v>
      </c>
      <c r="Q34" s="343" t="str">
        <f t="shared" si="90"/>
        <v>#REF!</v>
      </c>
      <c r="R34" s="341" t="str">
        <f t="shared" si="70"/>
        <v>#REF!</v>
      </c>
      <c r="S34" s="110" t="s">
        <v>955</v>
      </c>
      <c r="T34" s="110" t="s">
        <v>956</v>
      </c>
      <c r="U34" s="348" t="str">
        <f t="shared" si="8"/>
        <v>#REF!</v>
      </c>
      <c r="V34" s="119" t="str">
        <f t="shared" si="9"/>
        <v>/Users/asano/Desktop/data_sample/Links/bandle.jpg</v>
      </c>
      <c r="W34" s="345" t="s">
        <v>1087</v>
      </c>
      <c r="X34" s="345" t="s">
        <v>1088</v>
      </c>
      <c r="Y34" s="345" t="s">
        <v>1089</v>
      </c>
      <c r="Z34" s="345" t="s">
        <v>1090</v>
      </c>
      <c r="AA34" s="110" t="str">
        <f t="shared" si="71"/>
        <v>/Users/asano/Desktop/data_sample/images/1month/アイクローゼット/シナモンエンジェル/thumbnail.jpg</v>
      </c>
      <c r="AB34" s="110" t="str">
        <f t="shared" si="72"/>
        <v>/Users/asano/Desktop/data_sample/images/1month/アイクローゼット/シナモンエンジェル/lens.jpg</v>
      </c>
      <c r="AC34" s="110" t="str">
        <f t="shared" si="73"/>
        <v>/Users/asano/Desktop/data_sample/images/1month/アイクローゼット/シナモンエンジェル/黒目/black.jpg</v>
      </c>
      <c r="AD34" s="110" t="str">
        <f t="shared" si="74"/>
        <v>/Users/asano/Desktop/data_sample/images/1month/アイクローゼット/シナモンエンジェル/茶目/brown.jpg</v>
      </c>
      <c r="AE34" s="346" t="str">
        <f t="shared" ref="AE34:AF34" si="91">IFERROR(XLOOKUP($E34&amp;$F34,import!$A:$A,import!I:I),""
)</f>
        <v/>
      </c>
      <c r="AF34" s="346" t="str">
        <f t="shared" si="91"/>
        <v/>
      </c>
      <c r="AG34" s="119" t="str">
        <f>IFERROR(__xludf.DUMMYFUNCTION(" IF(
  ISNUMBER(S34),
  ""度なし（±0.00）〜""&amp;IF(ABS(S34)&lt;100, TEXT(S34, ""0.00""), """"),
  IFERROR(""度なし（±0.00）〜""&amp;
    TEXT(
      VALUE(REGEXEXTRACT(ASC(TO_TEXT(S34)),
        ""(?:^|[^0-9])([+-]?\d{1,2}(?:\.\d+)?)(?:[^0-9]|$)""
      )),
      ""0.00""
   "&amp;" ),
    ""度なしのみ""
  )
)
"),"度なし（±0.00）〜8.00")</f>
        <v>度なし（±0.00）〜8.00</v>
      </c>
      <c r="AH34" s="347"/>
      <c r="AI34" s="347"/>
      <c r="AJ34" s="110"/>
      <c r="AK34" s="110" t="s">
        <v>998</v>
      </c>
      <c r="AL34" s="110" t="str">
        <f t="shared" si="76"/>
        <v>#REF!</v>
      </c>
      <c r="AM34" s="110"/>
      <c r="AN34" s="110" t="str">
        <f t="shared" si="84"/>
        <v>NG</v>
      </c>
      <c r="AO34" s="343">
        <v>12.0</v>
      </c>
      <c r="AP34" s="110"/>
      <c r="AQ34" s="343">
        <v>12.0</v>
      </c>
      <c r="AR34" s="110"/>
    </row>
    <row r="35">
      <c r="A35" s="332" t="b">
        <v>1</v>
      </c>
      <c r="B35" s="349" t="b">
        <v>1</v>
      </c>
      <c r="C35" s="350" t="str">
        <f t="shared" si="66"/>
        <v>-</v>
      </c>
      <c r="D35" s="110"/>
      <c r="E35" s="110" t="s">
        <v>306</v>
      </c>
      <c r="F35" s="110" t="s">
        <v>1091</v>
      </c>
      <c r="G35" s="335">
        <v>506.0</v>
      </c>
      <c r="H35" s="110" t="s">
        <v>126</v>
      </c>
      <c r="I35" s="110" t="s">
        <v>168</v>
      </c>
      <c r="J35" s="110" t="s">
        <v>391</v>
      </c>
      <c r="K35" s="110" t="s">
        <v>292</v>
      </c>
      <c r="L35" s="338" t="str">
        <f t="shared" si="67"/>
        <v>#REF!</v>
      </c>
      <c r="M35" s="339" t="str">
        <f>IFERROR(__xludf.DUMMYFUNCTION("REGEXEXTRACT(
  XLOOKUP($E35&amp;$F35, import!$A:$A, import!C:C),
  ""/(\d+)""
)
"),"#REF!")</f>
        <v>#REF!</v>
      </c>
      <c r="N35" s="340" t="str">
        <f t="shared" si="85"/>
        <v>#REF!</v>
      </c>
      <c r="O35" s="341" t="str">
        <f t="shared" ref="O35:Q35" si="92">VALUE(SUBSTITUTE(XLOOKUP($E35&amp;$F35,import!$A:$A,import!M:M),"mm",""))
</f>
        <v>#REF!</v>
      </c>
      <c r="P35" s="342" t="str">
        <f t="shared" si="92"/>
        <v>#REF!</v>
      </c>
      <c r="Q35" s="343" t="str">
        <f t="shared" si="92"/>
        <v>#REF!</v>
      </c>
      <c r="R35" s="341" t="str">
        <f t="shared" si="70"/>
        <v>#REF!</v>
      </c>
      <c r="S35" s="110" t="s">
        <v>955</v>
      </c>
      <c r="T35" s="110" t="s">
        <v>956</v>
      </c>
      <c r="U35" s="348" t="str">
        <f t="shared" si="8"/>
        <v>#REF!</v>
      </c>
      <c r="V35" s="119" t="str">
        <f t="shared" si="9"/>
        <v>/Users/asano/Desktop/data_sample/Links/bandle.jpg</v>
      </c>
      <c r="W35" s="345" t="s">
        <v>1092</v>
      </c>
      <c r="X35" s="345" t="s">
        <v>1093</v>
      </c>
      <c r="Y35" s="345" t="s">
        <v>1094</v>
      </c>
      <c r="Z35" s="345" t="s">
        <v>1095</v>
      </c>
      <c r="AA35" s="110" t="str">
        <f t="shared" si="71"/>
        <v>/Users/asano/Desktop/data_sample/images/1month/アイクローゼット/シナモンラテ/thumbnail.jpg</v>
      </c>
      <c r="AB35" s="110" t="str">
        <f t="shared" si="72"/>
        <v>/Users/asano/Desktop/data_sample/images/1month/アイクローゼット/シナモンラテ/lens.jpg</v>
      </c>
      <c r="AC35" s="110" t="str">
        <f t="shared" si="73"/>
        <v>/Users/asano/Desktop/data_sample/images/1month/アイクローゼット/シナモンラテ/黒目/black.jpg</v>
      </c>
      <c r="AD35" s="110" t="str">
        <f t="shared" si="74"/>
        <v>/Users/asano/Desktop/data_sample/images/1month/アイクローゼット/シナモンラテ/茶目/brown.jpg</v>
      </c>
      <c r="AE35" s="346" t="str">
        <f t="shared" ref="AE35:AF35" si="93">IFERROR(XLOOKUP($E35&amp;$F35,import!$A:$A,import!I:I),""
)</f>
        <v/>
      </c>
      <c r="AF35" s="346" t="str">
        <f t="shared" si="93"/>
        <v/>
      </c>
      <c r="AG35" s="119" t="str">
        <f>IFERROR(__xludf.DUMMYFUNCTION(" IF(
  ISNUMBER(S35),
  ""度なし（±0.00）〜""&amp;IF(ABS(S35)&lt;100, TEXT(S35, ""0.00""), """"),
  IFERROR(""度なし（±0.00）〜""&amp;
    TEXT(
      VALUE(REGEXEXTRACT(ASC(TO_TEXT(S35)),
        ""(?:^|[^0-9])([+-]?\d{1,2}(?:\.\d+)?)(?:[^0-9]|$)""
      )),
      ""0.00""
   "&amp;" ),
    ""度なしのみ""
  )
)
"),"度なし（±0.00）〜8.00")</f>
        <v>度なし（±0.00）〜8.00</v>
      </c>
      <c r="AH35" s="347"/>
      <c r="AI35" s="347"/>
      <c r="AJ35" s="110"/>
      <c r="AK35" s="110" t="s">
        <v>1096</v>
      </c>
      <c r="AL35" s="110" t="str">
        <f t="shared" si="76"/>
        <v>#REF!</v>
      </c>
      <c r="AM35" s="110"/>
      <c r="AN35" s="110" t="str">
        <f t="shared" si="84"/>
        <v>NG</v>
      </c>
      <c r="AO35" s="343">
        <v>12.0</v>
      </c>
      <c r="AP35" s="110"/>
      <c r="AQ35" s="343">
        <v>12.0</v>
      </c>
      <c r="AR35" s="110"/>
    </row>
    <row r="36">
      <c r="A36" s="332" t="b">
        <v>1</v>
      </c>
      <c r="B36" s="349" t="b">
        <v>1</v>
      </c>
      <c r="C36" s="350" t="str">
        <f t="shared" si="66"/>
        <v>-</v>
      </c>
      <c r="D36" s="110"/>
      <c r="E36" s="110" t="s">
        <v>306</v>
      </c>
      <c r="F36" s="110" t="s">
        <v>999</v>
      </c>
      <c r="G36" s="335">
        <v>507.0</v>
      </c>
      <c r="H36" s="110" t="s">
        <v>126</v>
      </c>
      <c r="I36" s="110" t="s">
        <v>168</v>
      </c>
      <c r="J36" s="110" t="s">
        <v>393</v>
      </c>
      <c r="K36" s="110" t="s">
        <v>292</v>
      </c>
      <c r="L36" s="338" t="str">
        <f t="shared" si="67"/>
        <v>#REF!</v>
      </c>
      <c r="M36" s="339" t="str">
        <f>IFERROR(__xludf.DUMMYFUNCTION("REGEXEXTRACT(
  XLOOKUP($E36&amp;$F36, import!$A:$A, import!C:C),
  ""/(\d+)""
)
"),"#REF!")</f>
        <v>#REF!</v>
      </c>
      <c r="N36" s="340" t="str">
        <f t="shared" si="85"/>
        <v>#REF!</v>
      </c>
      <c r="O36" s="341" t="str">
        <f t="shared" ref="O36:Q36" si="94">VALUE(SUBSTITUTE(XLOOKUP($E36&amp;$F36,import!$A:$A,import!M:M),"mm",""))
</f>
        <v>#REF!</v>
      </c>
      <c r="P36" s="342" t="str">
        <f t="shared" si="94"/>
        <v>#REF!</v>
      </c>
      <c r="Q36" s="343" t="str">
        <f t="shared" si="94"/>
        <v>#REF!</v>
      </c>
      <c r="R36" s="341" t="str">
        <f t="shared" si="70"/>
        <v>#REF!</v>
      </c>
      <c r="S36" s="110" t="s">
        <v>955</v>
      </c>
      <c r="T36" s="110" t="s">
        <v>956</v>
      </c>
      <c r="U36" s="348" t="str">
        <f t="shared" si="8"/>
        <v>#REF!</v>
      </c>
      <c r="V36" s="119" t="str">
        <f t="shared" si="9"/>
        <v>/Users/asano/Desktop/data_sample/Links/bandle.jpg</v>
      </c>
      <c r="W36" s="345" t="s">
        <v>1097</v>
      </c>
      <c r="X36" s="345" t="s">
        <v>1098</v>
      </c>
      <c r="Y36" s="345" t="s">
        <v>1099</v>
      </c>
      <c r="Z36" s="345" t="s">
        <v>1100</v>
      </c>
      <c r="AA36" s="110" t="str">
        <f t="shared" si="71"/>
        <v>/Users/asano/Desktop/data_sample/images/1month/アイクローゼット/ショコラベーグル/thumbnail.jpg</v>
      </c>
      <c r="AB36" s="110" t="str">
        <f t="shared" si="72"/>
        <v>/Users/asano/Desktop/data_sample/images/1month/アイクローゼット/ショコラベーグル/lens.jpg</v>
      </c>
      <c r="AC36" s="110" t="str">
        <f t="shared" si="73"/>
        <v>/Users/asano/Desktop/data_sample/images/1month/アイクローゼット/ショコラベーグル/黒目/black.jpg</v>
      </c>
      <c r="AD36" s="110" t="str">
        <f t="shared" si="74"/>
        <v>/Users/asano/Desktop/data_sample/images/1month/アイクローゼット/ショコラベーグル/茶目/brown.jpg</v>
      </c>
      <c r="AE36" s="346" t="str">
        <f t="shared" ref="AE36:AF36" si="95">IFERROR(XLOOKUP($E36&amp;$F36,import!$A:$A,import!I:I),""
)</f>
        <v/>
      </c>
      <c r="AF36" s="346" t="str">
        <f t="shared" si="95"/>
        <v/>
      </c>
      <c r="AG36" s="119" t="str">
        <f>IFERROR(__xludf.DUMMYFUNCTION(" IF(
  ISNUMBER(S36),
  ""度なし（±0.00）〜""&amp;IF(ABS(S36)&lt;100, TEXT(S36, ""0.00""), """"),
  IFERROR(""度なし（±0.00）〜""&amp;
    TEXT(
      VALUE(REGEXEXTRACT(ASC(TO_TEXT(S36)),
        ""(?:^|[^0-9])([+-]?\d{1,2}(?:\.\d+)?)(?:[^0-9]|$)""
      )),
      ""0.00""
   "&amp;" ),
    ""度なしのみ""
  )
)
"),"度なし（±0.00）〜8.00")</f>
        <v>度なし（±0.00）〜8.00</v>
      </c>
      <c r="AH36" s="347"/>
      <c r="AI36" s="347"/>
      <c r="AJ36" s="110"/>
      <c r="AK36" s="110" t="s">
        <v>1004</v>
      </c>
      <c r="AL36" s="110" t="str">
        <f t="shared" si="76"/>
        <v>#REF!</v>
      </c>
      <c r="AM36" s="110"/>
      <c r="AN36" s="110" t="str">
        <f t="shared" si="84"/>
        <v>NG</v>
      </c>
      <c r="AO36" s="343">
        <v>12.0</v>
      </c>
      <c r="AP36" s="110"/>
      <c r="AQ36" s="343">
        <v>12.0</v>
      </c>
      <c r="AR36" s="110"/>
    </row>
    <row r="37">
      <c r="A37" s="332" t="b">
        <v>1</v>
      </c>
      <c r="B37" s="349" t="b">
        <v>1</v>
      </c>
      <c r="C37" s="350" t="str">
        <f t="shared" si="66"/>
        <v>-</v>
      </c>
      <c r="D37" s="110"/>
      <c r="E37" s="110" t="s">
        <v>306</v>
      </c>
      <c r="F37" s="110" t="s">
        <v>1005</v>
      </c>
      <c r="G37" s="335">
        <v>508.0</v>
      </c>
      <c r="H37" s="110" t="s">
        <v>126</v>
      </c>
      <c r="I37" s="110" t="s">
        <v>168</v>
      </c>
      <c r="J37" s="110" t="s">
        <v>397</v>
      </c>
      <c r="K37" s="110" t="s">
        <v>292</v>
      </c>
      <c r="L37" s="338" t="str">
        <f t="shared" si="67"/>
        <v>#REF!</v>
      </c>
      <c r="M37" s="339" t="str">
        <f>IFERROR(__xludf.DUMMYFUNCTION("REGEXEXTRACT(
  XLOOKUP($E37&amp;$F37, import!$A:$A, import!C:C),
  ""/(\d+)""
)
"),"#REF!")</f>
        <v>#REF!</v>
      </c>
      <c r="N37" s="340" t="str">
        <f t="shared" si="85"/>
        <v>#REF!</v>
      </c>
      <c r="O37" s="341" t="str">
        <f t="shared" ref="O37:Q37" si="96">VALUE(SUBSTITUTE(XLOOKUP($E37&amp;$F37,import!$A:$A,import!M:M),"mm",""))
</f>
        <v>#REF!</v>
      </c>
      <c r="P37" s="342" t="str">
        <f t="shared" si="96"/>
        <v>#REF!</v>
      </c>
      <c r="Q37" s="343" t="str">
        <f t="shared" si="96"/>
        <v>#REF!</v>
      </c>
      <c r="R37" s="341" t="str">
        <f t="shared" si="70"/>
        <v>#REF!</v>
      </c>
      <c r="S37" s="110" t="s">
        <v>955</v>
      </c>
      <c r="T37" s="110" t="s">
        <v>956</v>
      </c>
      <c r="U37" s="348" t="str">
        <f t="shared" si="8"/>
        <v>#REF!</v>
      </c>
      <c r="V37" s="119" t="str">
        <f t="shared" si="9"/>
        <v>/Users/asano/Desktop/data_sample/Links/bandle.jpg</v>
      </c>
      <c r="W37" s="345" t="s">
        <v>1101</v>
      </c>
      <c r="X37" s="345" t="s">
        <v>1102</v>
      </c>
      <c r="Y37" s="345" t="s">
        <v>1103</v>
      </c>
      <c r="Z37" s="345" t="s">
        <v>1104</v>
      </c>
      <c r="AA37" s="110" t="str">
        <f t="shared" si="71"/>
        <v>/Users/asano/Desktop/data_sample/images/1month/アイクローゼット/シルエットキャメル/thumbnail.jpg</v>
      </c>
      <c r="AB37" s="110" t="str">
        <f t="shared" si="72"/>
        <v>/Users/asano/Desktop/data_sample/images/1month/アイクローゼット/シルエットキャメル/lens.jpg</v>
      </c>
      <c r="AC37" s="110" t="str">
        <f t="shared" si="73"/>
        <v>/Users/asano/Desktop/data_sample/images/1month/アイクローゼット/シルエットキャメル/黒目/black.jpg</v>
      </c>
      <c r="AD37" s="110" t="str">
        <f t="shared" si="74"/>
        <v>/Users/asano/Desktop/data_sample/images/1month/アイクローゼット/シルエットキャメル/茶目/brown.jpg</v>
      </c>
      <c r="AE37" s="346" t="str">
        <f t="shared" ref="AE37:AF37" si="97">IFERROR(XLOOKUP($E37&amp;$F37,import!$A:$A,import!I:I),""
)</f>
        <v/>
      </c>
      <c r="AF37" s="346" t="str">
        <f t="shared" si="97"/>
        <v/>
      </c>
      <c r="AG37" s="119" t="str">
        <f>IFERROR(__xludf.DUMMYFUNCTION(" IF(
  ISNUMBER(S37),
  ""度なし（±0.00）〜""&amp;IF(ABS(S37)&lt;100, TEXT(S37, ""0.00""), """"),
  IFERROR(""度なし（±0.00）〜""&amp;
    TEXT(
      VALUE(REGEXEXTRACT(ASC(TO_TEXT(S37)),
        ""(?:^|[^0-9])([+-]?\d{1,2}(?:\.\d+)?)(?:[^0-9]|$)""
      )),
      ""0.00""
   "&amp;" ),
    ""度なしのみ""
  )
)
"),"度なし（±0.00）〜8.00")</f>
        <v>度なし（±0.00）〜8.00</v>
      </c>
      <c r="AH37" s="347"/>
      <c r="AI37" s="347"/>
      <c r="AJ37" s="110"/>
      <c r="AK37" s="110" t="s">
        <v>1105</v>
      </c>
      <c r="AL37" s="110" t="str">
        <f t="shared" si="76"/>
        <v>#REF!</v>
      </c>
      <c r="AM37" s="110"/>
      <c r="AN37" s="110" t="str">
        <f t="shared" si="84"/>
        <v>NG</v>
      </c>
      <c r="AO37" s="343">
        <v>12.0</v>
      </c>
      <c r="AP37" s="110"/>
      <c r="AQ37" s="343">
        <v>12.0</v>
      </c>
      <c r="AR37" s="110"/>
    </row>
    <row r="38">
      <c r="A38" s="332" t="b">
        <v>1</v>
      </c>
      <c r="B38" s="349" t="b">
        <v>1</v>
      </c>
      <c r="C38" s="350" t="str">
        <f t="shared" si="66"/>
        <v>-</v>
      </c>
      <c r="D38" s="110"/>
      <c r="E38" s="110" t="s">
        <v>306</v>
      </c>
      <c r="F38" s="110" t="s">
        <v>1015</v>
      </c>
      <c r="G38" s="335">
        <v>509.0</v>
      </c>
      <c r="H38" s="110" t="s">
        <v>126</v>
      </c>
      <c r="I38" s="110" t="s">
        <v>168</v>
      </c>
      <c r="J38" s="110" t="s">
        <v>402</v>
      </c>
      <c r="K38" s="110" t="s">
        <v>292</v>
      </c>
      <c r="L38" s="338" t="str">
        <f t="shared" si="67"/>
        <v>#REF!</v>
      </c>
      <c r="M38" s="339" t="str">
        <f>IFERROR(__xludf.DUMMYFUNCTION("REGEXEXTRACT(
  XLOOKUP($E38&amp;$F38, import!$A:$A, import!C:C),
  ""/(\d+)""
)
"),"#REF!")</f>
        <v>#REF!</v>
      </c>
      <c r="N38" s="340" t="str">
        <f t="shared" si="85"/>
        <v>#REF!</v>
      </c>
      <c r="O38" s="341" t="str">
        <f t="shared" ref="O38:Q38" si="98">VALUE(SUBSTITUTE(XLOOKUP($E38&amp;$F38,import!$A:$A,import!M:M),"mm",""))
</f>
        <v>#REF!</v>
      </c>
      <c r="P38" s="342" t="str">
        <f t="shared" si="98"/>
        <v>#REF!</v>
      </c>
      <c r="Q38" s="343" t="str">
        <f t="shared" si="98"/>
        <v>#REF!</v>
      </c>
      <c r="R38" s="341" t="str">
        <f t="shared" si="70"/>
        <v>#REF!</v>
      </c>
      <c r="S38" s="110" t="s">
        <v>955</v>
      </c>
      <c r="T38" s="110" t="s">
        <v>956</v>
      </c>
      <c r="U38" s="348" t="str">
        <f t="shared" si="8"/>
        <v>#REF!</v>
      </c>
      <c r="V38" s="119" t="str">
        <f t="shared" si="9"/>
        <v>/Users/asano/Desktop/data_sample/Links/bandle.jpg</v>
      </c>
      <c r="W38" s="345" t="s">
        <v>1106</v>
      </c>
      <c r="X38" s="345" t="s">
        <v>1107</v>
      </c>
      <c r="Y38" s="345" t="s">
        <v>1108</v>
      </c>
      <c r="Z38" s="345" t="s">
        <v>1109</v>
      </c>
      <c r="AA38" s="110" t="str">
        <f t="shared" si="71"/>
        <v>/Users/asano/Desktop/data_sample/images/1month/アイクローゼット/ピーナッツベーグル/thumbnail.jpg</v>
      </c>
      <c r="AB38" s="110" t="str">
        <f t="shared" si="72"/>
        <v>/Users/asano/Desktop/data_sample/images/1month/アイクローゼット/ピーナッツベーグル/lens.jpg</v>
      </c>
      <c r="AC38" s="110" t="str">
        <f t="shared" si="73"/>
        <v>/Users/asano/Desktop/data_sample/images/1month/アイクローゼット/ピーナッツベーグル/黒目/black.jpg</v>
      </c>
      <c r="AD38" s="110" t="str">
        <f t="shared" si="74"/>
        <v>/Users/asano/Desktop/data_sample/images/1month/アイクローゼット/ピーナッツベーグル/茶目/brown.jpg</v>
      </c>
      <c r="AE38" s="346" t="str">
        <f t="shared" ref="AE38:AF38" si="99">IFERROR(XLOOKUP($E38&amp;$F38,import!$A:$A,import!I:I),""
)</f>
        <v/>
      </c>
      <c r="AF38" s="346" t="str">
        <f t="shared" si="99"/>
        <v/>
      </c>
      <c r="AG38" s="119" t="str">
        <f>IFERROR(__xludf.DUMMYFUNCTION(" IF(
  ISNUMBER(S38),
  ""度なし（±0.00）〜""&amp;IF(ABS(S38)&lt;100, TEXT(S38, ""0.00""), """"),
  IFERROR(""度なし（±0.00）〜""&amp;
    TEXT(
      VALUE(REGEXEXTRACT(ASC(TO_TEXT(S38)),
        ""(?:^|[^0-9])([+-]?\d{1,2}(?:\.\d+)?)(?:[^0-9]|$)""
      )),
      ""0.00""
   "&amp;" ),
    ""度なしのみ""
  )
)
"),"度なし（±0.00）〜8.00")</f>
        <v>度なし（±0.00）〜8.00</v>
      </c>
      <c r="AH38" s="347"/>
      <c r="AI38" s="347"/>
      <c r="AJ38" s="110"/>
      <c r="AK38" s="110" t="s">
        <v>1020</v>
      </c>
      <c r="AL38" s="110" t="str">
        <f t="shared" si="76"/>
        <v>#REF!</v>
      </c>
      <c r="AM38" s="110"/>
      <c r="AN38" s="110" t="str">
        <f t="shared" si="84"/>
        <v>NG</v>
      </c>
      <c r="AO38" s="343">
        <v>12.0</v>
      </c>
      <c r="AP38" s="110"/>
      <c r="AQ38" s="343">
        <v>12.0</v>
      </c>
      <c r="AR38" s="110"/>
    </row>
    <row r="39">
      <c r="A39" s="332" t="b">
        <v>1</v>
      </c>
      <c r="B39" s="349" t="b">
        <v>1</v>
      </c>
      <c r="C39" s="350" t="str">
        <f t="shared" si="66"/>
        <v>-</v>
      </c>
      <c r="D39" s="110"/>
      <c r="E39" s="110" t="s">
        <v>306</v>
      </c>
      <c r="F39" s="110" t="s">
        <v>1021</v>
      </c>
      <c r="G39" s="335">
        <v>510.0</v>
      </c>
      <c r="H39" s="110" t="s">
        <v>126</v>
      </c>
      <c r="I39" s="110" t="s">
        <v>168</v>
      </c>
      <c r="J39" s="110" t="s">
        <v>410</v>
      </c>
      <c r="K39" s="110" t="s">
        <v>292</v>
      </c>
      <c r="L39" s="338" t="str">
        <f t="shared" si="67"/>
        <v>#REF!</v>
      </c>
      <c r="M39" s="339" t="str">
        <f>IFERROR(__xludf.DUMMYFUNCTION("REGEXEXTRACT(
  XLOOKUP($E39&amp;$F39, import!$A:$A, import!C:C),
  ""/(\d+)""
)
"),"#REF!")</f>
        <v>#REF!</v>
      </c>
      <c r="N39" s="340" t="str">
        <f t="shared" si="85"/>
        <v>#REF!</v>
      </c>
      <c r="O39" s="341" t="str">
        <f t="shared" ref="O39:Q39" si="100">VALUE(SUBSTITUTE(XLOOKUP($E39&amp;$F39,import!$A:$A,import!M:M),"mm",""))
</f>
        <v>#REF!</v>
      </c>
      <c r="P39" s="342" t="str">
        <f t="shared" si="100"/>
        <v>#REF!</v>
      </c>
      <c r="Q39" s="343" t="str">
        <f t="shared" si="100"/>
        <v>#REF!</v>
      </c>
      <c r="R39" s="341" t="str">
        <f t="shared" si="70"/>
        <v>#REF!</v>
      </c>
      <c r="S39" s="343" t="str">
        <f t="array" ref="S39">XLOOKUP($E39&amp;$F39,import!$A:$A,import!T:T)</f>
        <v>#REF!</v>
      </c>
      <c r="T3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TRIM(TRANSPOSE(SPLIT(S39,"",""))), 0))
        ),
      ""シリコン"",""シリコーン"&amp;"ハイドロゲル素材"")
    )
  ),
"""")
"),"")</f>
        <v/>
      </c>
      <c r="U39" s="348" t="str">
        <f t="shared" si="8"/>
        <v>#REF!</v>
      </c>
      <c r="V39" s="119" t="str">
        <f t="shared" si="9"/>
        <v>/Users/asano/Desktop/data_sample/Links/bandle.jpg</v>
      </c>
      <c r="W39" s="345" t="s">
        <v>1110</v>
      </c>
      <c r="X39" s="345" t="s">
        <v>1111</v>
      </c>
      <c r="Y39" s="345" t="s">
        <v>1112</v>
      </c>
      <c r="Z39" s="345" t="s">
        <v>1113</v>
      </c>
      <c r="AA39" s="110" t="str">
        <f t="shared" si="71"/>
        <v>/Users/asano/Desktop/data_sample/images/1month/アイクローゼット/ほっぺ/thumbnail.jpg</v>
      </c>
      <c r="AB39" s="110" t="str">
        <f t="shared" si="72"/>
        <v>/Users/asano/Desktop/data_sample/images/1month/アイクローゼット/ほっぺ/lens.jpg</v>
      </c>
      <c r="AC39" s="110" t="str">
        <f t="shared" si="73"/>
        <v>/Users/asano/Desktop/data_sample/images/1month/アイクローゼット/ほっぺ/黒目/black.jpg</v>
      </c>
      <c r="AD39" s="110" t="str">
        <f t="shared" si="74"/>
        <v>/Users/asano/Desktop/data_sample/images/1month/アイクローゼット/ほっぺ/茶目/brown.jpg</v>
      </c>
      <c r="AE39" s="346" t="str">
        <f t="shared" ref="AE39:AF39" si="101">IFERROR(XLOOKUP($E39&amp;$F39,import!$A:$A,import!I:I),""
)</f>
        <v/>
      </c>
      <c r="AF39" s="346" t="str">
        <f t="shared" si="101"/>
        <v/>
      </c>
      <c r="AG39" s="119" t="str">
        <f>IFERROR(__xludf.DUMMYFUNCTION(" IF(
  ISNUMBER(S39),
  ""度なし（±0.00）〜""&amp;IF(ABS(S39)&lt;100, TEXT(S39, ""0.00""), """"),
  IFERROR(""度なし（±0.00）〜""&amp;
    TEXT(
      VALUE(REGEXEXTRACT(ASC(TO_TEXT(S39)),
        ""(?:^|[^0-9])([+-]?\d{1,2}(?:\.\d+)?)(?:[^0-9]|$)""
      )),
      ""0.00""
   "&amp;" ),
    ""度なしのみ""
  )
)
"),"度なしのみ")</f>
        <v>度なしのみ</v>
      </c>
      <c r="AH39" s="347"/>
      <c r="AI39" s="347"/>
      <c r="AJ39" s="110"/>
      <c r="AK39" s="110" t="s">
        <v>1026</v>
      </c>
      <c r="AL39" s="110" t="str">
        <f t="shared" si="76"/>
        <v>#REF!</v>
      </c>
      <c r="AM39" s="110"/>
      <c r="AN39" s="110" t="str">
        <f t="shared" si="84"/>
        <v>NG</v>
      </c>
      <c r="AO39" s="343">
        <v>12.0</v>
      </c>
      <c r="AP39" s="110"/>
      <c r="AQ39" s="343">
        <v>12.0</v>
      </c>
      <c r="AR39" s="110"/>
    </row>
    <row r="40">
      <c r="A40" s="332" t="b">
        <v>1</v>
      </c>
      <c r="B40" s="349" t="b">
        <v>1</v>
      </c>
      <c r="C40" s="350" t="str">
        <f t="shared" si="66"/>
        <v>-</v>
      </c>
      <c r="D40" s="110"/>
      <c r="E40" s="110" t="s">
        <v>306</v>
      </c>
      <c r="F40" s="110" t="s">
        <v>1027</v>
      </c>
      <c r="G40" s="335">
        <v>511.0</v>
      </c>
      <c r="H40" s="110" t="s">
        <v>126</v>
      </c>
      <c r="I40" s="110" t="s">
        <v>168</v>
      </c>
      <c r="J40" s="110" t="s">
        <v>414</v>
      </c>
      <c r="K40" s="110" t="s">
        <v>292</v>
      </c>
      <c r="L40" s="338" t="str">
        <f t="shared" si="67"/>
        <v>#REF!</v>
      </c>
      <c r="M40" s="339" t="str">
        <f>IFERROR(__xludf.DUMMYFUNCTION("REGEXEXTRACT(
  XLOOKUP($E40&amp;$F40, import!$A:$A, import!C:C),
  ""/(\d+)""
)
"),"#REF!")</f>
        <v>#REF!</v>
      </c>
      <c r="N40" s="340" t="str">
        <f t="shared" si="85"/>
        <v>#REF!</v>
      </c>
      <c r="O40" s="341" t="str">
        <f t="shared" ref="O40:Q40" si="102">VALUE(SUBSTITUTE(XLOOKUP($E40&amp;$F40,import!$A:$A,import!M:M),"mm",""))
</f>
        <v>#REF!</v>
      </c>
      <c r="P40" s="342" t="str">
        <f t="shared" si="102"/>
        <v>#REF!</v>
      </c>
      <c r="Q40" s="343" t="str">
        <f t="shared" si="102"/>
        <v>#REF!</v>
      </c>
      <c r="R40" s="341" t="str">
        <f t="shared" si="70"/>
        <v>#REF!</v>
      </c>
      <c r="S40" s="110" t="s">
        <v>955</v>
      </c>
      <c r="T40" s="110" t="s">
        <v>956</v>
      </c>
      <c r="U40" s="348" t="str">
        <f t="shared" si="8"/>
        <v>#REF!</v>
      </c>
      <c r="V40" s="119" t="str">
        <f t="shared" si="9"/>
        <v>/Users/asano/Desktop/data_sample/Links/bandle.jpg</v>
      </c>
      <c r="W40" s="345" t="s">
        <v>1114</v>
      </c>
      <c r="X40" s="345" t="s">
        <v>1115</v>
      </c>
      <c r="Y40" s="345" t="s">
        <v>1116</v>
      </c>
      <c r="Z40" s="345" t="s">
        <v>1117</v>
      </c>
      <c r="AA40" s="110" t="str">
        <f t="shared" si="71"/>
        <v>/Users/asano/Desktop/data_sample/images/1month/アイクローゼット/ホログレー/thumbnail.jpg</v>
      </c>
      <c r="AB40" s="110" t="str">
        <f t="shared" si="72"/>
        <v>/Users/asano/Desktop/data_sample/images/1month/アイクローゼット/ホログレー/lens.jpg</v>
      </c>
      <c r="AC40" s="110" t="str">
        <f t="shared" si="73"/>
        <v>/Users/asano/Desktop/data_sample/images/1month/アイクローゼット/ホログレー/黒目/black.jpg</v>
      </c>
      <c r="AD40" s="110" t="str">
        <f t="shared" si="74"/>
        <v>/Users/asano/Desktop/data_sample/images/1month/アイクローゼット/ホログレー/茶目/brown.jpg</v>
      </c>
      <c r="AE40" s="346" t="str">
        <f t="shared" ref="AE40:AF40" si="103">IFERROR(XLOOKUP($E40&amp;$F40,import!$A:$A,import!I:I),""
)</f>
        <v/>
      </c>
      <c r="AF40" s="346" t="str">
        <f t="shared" si="103"/>
        <v/>
      </c>
      <c r="AG40" s="119" t="str">
        <f>IFERROR(__xludf.DUMMYFUNCTION(" IF(
  ISNUMBER(S40),
  ""度なし（±0.00）〜""&amp;IF(ABS(S40)&lt;100, TEXT(S40, ""0.00""), """"),
  IFERROR(""度なし（±0.00）〜""&amp;
    TEXT(
      VALUE(REGEXEXTRACT(ASC(TO_TEXT(S40)),
        ""(?:^|[^0-9])([+-]?\d{1,2}(?:\.\d+)?)(?:[^0-9]|$)""
      )),
      ""0.00""
   "&amp;" ),
    ""度なしのみ""
  )
)
"),"度なし（±0.00）〜8.00")</f>
        <v>度なし（±0.00）〜8.00</v>
      </c>
      <c r="AH40" s="347"/>
      <c r="AI40" s="347"/>
      <c r="AJ40" s="110"/>
      <c r="AK40" s="110" t="s">
        <v>1032</v>
      </c>
      <c r="AL40" s="110" t="str">
        <f t="shared" si="76"/>
        <v>#REF!</v>
      </c>
      <c r="AM40" s="110"/>
      <c r="AN40" s="110" t="str">
        <f t="shared" si="84"/>
        <v>NG</v>
      </c>
      <c r="AO40" s="343">
        <v>12.0</v>
      </c>
      <c r="AP40" s="110"/>
      <c r="AQ40" s="343">
        <v>12.0</v>
      </c>
      <c r="AR40" s="110"/>
    </row>
    <row r="41">
      <c r="A41" s="332" t="b">
        <v>1</v>
      </c>
      <c r="B41" s="349" t="b">
        <v>1</v>
      </c>
      <c r="C41" s="350" t="str">
        <f t="shared" si="66"/>
        <v>-</v>
      </c>
      <c r="D41" s="110"/>
      <c r="E41" s="110" t="s">
        <v>306</v>
      </c>
      <c r="F41" s="110" t="s">
        <v>1033</v>
      </c>
      <c r="G41" s="335">
        <v>512.0</v>
      </c>
      <c r="H41" s="110" t="s">
        <v>126</v>
      </c>
      <c r="I41" s="110" t="s">
        <v>168</v>
      </c>
      <c r="J41" s="110" t="s">
        <v>417</v>
      </c>
      <c r="K41" s="110" t="s">
        <v>292</v>
      </c>
      <c r="L41" s="338" t="str">
        <f t="shared" si="67"/>
        <v>#REF!</v>
      </c>
      <c r="M41" s="339" t="str">
        <f>IFERROR(__xludf.DUMMYFUNCTION("REGEXEXTRACT(
  XLOOKUP($E41&amp;$F41, import!$A:$A, import!C:C),
  ""/(\d+)""
)
"),"#REF!")</f>
        <v>#REF!</v>
      </c>
      <c r="N41" s="340" t="str">
        <f t="shared" si="85"/>
        <v>#REF!</v>
      </c>
      <c r="O41" s="341" t="str">
        <f t="shared" ref="O41:Q41" si="104">VALUE(SUBSTITUTE(XLOOKUP($E41&amp;$F41,import!$A:$A,import!M:M),"mm",""))
</f>
        <v>#REF!</v>
      </c>
      <c r="P41" s="342" t="str">
        <f t="shared" si="104"/>
        <v>#REF!</v>
      </c>
      <c r="Q41" s="343" t="str">
        <f t="shared" si="104"/>
        <v>#REF!</v>
      </c>
      <c r="R41" s="341" t="str">
        <f t="shared" si="70"/>
        <v>#REF!</v>
      </c>
      <c r="S41" s="110" t="s">
        <v>955</v>
      </c>
      <c r="T41" s="110" t="s">
        <v>956</v>
      </c>
      <c r="U41" s="348" t="str">
        <f t="shared" si="8"/>
        <v>#REF!</v>
      </c>
      <c r="V41" s="119" t="str">
        <f t="shared" si="9"/>
        <v>/Users/asano/Desktop/data_sample/Links/bandle.jpg</v>
      </c>
      <c r="W41" s="345" t="s">
        <v>1118</v>
      </c>
      <c r="X41" s="345" t="s">
        <v>1119</v>
      </c>
      <c r="Y41" s="345" t="s">
        <v>1120</v>
      </c>
      <c r="Z41" s="345" t="s">
        <v>1121</v>
      </c>
      <c r="AA41" s="110" t="str">
        <f t="shared" si="71"/>
        <v>/Users/asano/Desktop/data_sample/images/1month/アイクローゼット/ホロブラウン/thumbnail.jpg</v>
      </c>
      <c r="AB41" s="110" t="str">
        <f t="shared" si="72"/>
        <v>/Users/asano/Desktop/data_sample/images/1month/アイクローゼット/ホロブラウン/lens.jpg</v>
      </c>
      <c r="AC41" s="110" t="str">
        <f t="shared" si="73"/>
        <v>/Users/asano/Desktop/data_sample/images/1month/アイクローゼット/ホロブラウン/黒目/black.jpg</v>
      </c>
      <c r="AD41" s="110" t="str">
        <f t="shared" si="74"/>
        <v>/Users/asano/Desktop/data_sample/images/1month/アイクローゼット/ホロブラウン/茶目/brown.jpg</v>
      </c>
      <c r="AE41" s="346" t="str">
        <f t="shared" ref="AE41:AF41" si="105">IFERROR(XLOOKUP($E41&amp;$F41,import!$A:$A,import!I:I),""
)</f>
        <v/>
      </c>
      <c r="AF41" s="346" t="str">
        <f t="shared" si="105"/>
        <v/>
      </c>
      <c r="AG41" s="119" t="str">
        <f>IFERROR(__xludf.DUMMYFUNCTION(" IF(
  ISNUMBER(S41),
  ""度なし（±0.00）〜""&amp;IF(ABS(S41)&lt;100, TEXT(S41, ""0.00""), """"),
  IFERROR(""度なし（±0.00）〜""&amp;
    TEXT(
      VALUE(REGEXEXTRACT(ASC(TO_TEXT(S41)),
        ""(?:^|[^0-9])([+-]?\d{1,2}(?:\.\d+)?)(?:[^0-9]|$)""
      )),
      ""0.00""
   "&amp;" ),
    ""度なしのみ""
  )
)
"),"度なし（±0.00）〜8.00")</f>
        <v>度なし（±0.00）〜8.00</v>
      </c>
      <c r="AH41" s="347"/>
      <c r="AI41" s="347"/>
      <c r="AJ41" s="110"/>
      <c r="AK41" s="110" t="s">
        <v>1038</v>
      </c>
      <c r="AL41" s="110" t="str">
        <f t="shared" si="76"/>
        <v>#REF!</v>
      </c>
      <c r="AM41" s="110"/>
      <c r="AN41" s="110" t="str">
        <f t="shared" si="84"/>
        <v>NG</v>
      </c>
      <c r="AO41" s="343">
        <v>12.0</v>
      </c>
      <c r="AP41" s="110" t="s">
        <v>953</v>
      </c>
      <c r="AQ41" s="343">
        <v>18.0</v>
      </c>
      <c r="AR41" s="110"/>
    </row>
    <row r="42">
      <c r="A42" s="332" t="b">
        <v>1</v>
      </c>
      <c r="B42" s="349" t="b">
        <v>1</v>
      </c>
      <c r="C42" s="350" t="str">
        <f t="shared" si="66"/>
        <v>-</v>
      </c>
      <c r="D42" s="110"/>
      <c r="E42" s="110" t="s">
        <v>306</v>
      </c>
      <c r="F42" s="110" t="s">
        <v>1039</v>
      </c>
      <c r="G42" s="335">
        <v>513.0</v>
      </c>
      <c r="H42" s="336" t="s">
        <v>126</v>
      </c>
      <c r="I42" s="110" t="s">
        <v>168</v>
      </c>
      <c r="J42" s="110" t="s">
        <v>420</v>
      </c>
      <c r="K42" s="110" t="s">
        <v>292</v>
      </c>
      <c r="L42" s="338" t="str">
        <f t="shared" si="67"/>
        <v>#REF!</v>
      </c>
      <c r="M42" s="339" t="str">
        <f>IFERROR(__xludf.DUMMYFUNCTION("REGEXEXTRACT(
  XLOOKUP($E42&amp;$F42, import!$A:$A, import!C:C),
  ""/(\d+)""
)
"),"#REF!")</f>
        <v>#REF!</v>
      </c>
      <c r="N42" s="340" t="str">
        <f t="shared" si="85"/>
        <v>#REF!</v>
      </c>
      <c r="O42" s="341" t="str">
        <f t="shared" ref="O42:Q42" si="106">VALUE(SUBSTITUTE(XLOOKUP($E42&amp;$F42,import!$A:$A,import!M:M),"mm",""))
</f>
        <v>#REF!</v>
      </c>
      <c r="P42" s="342" t="str">
        <f t="shared" si="106"/>
        <v>#REF!</v>
      </c>
      <c r="Q42" s="343" t="str">
        <f t="shared" si="106"/>
        <v>#REF!</v>
      </c>
      <c r="R42" s="341" t="str">
        <f t="shared" si="70"/>
        <v>#REF!</v>
      </c>
      <c r="S42" s="110" t="s">
        <v>955</v>
      </c>
      <c r="T42" s="110" t="s">
        <v>956</v>
      </c>
      <c r="U42" s="348" t="str">
        <f t="shared" si="8"/>
        <v>#REF!</v>
      </c>
      <c r="V42" s="119" t="str">
        <f t="shared" si="9"/>
        <v>/Users/asano/Desktop/data_sample/Links/bandle.jpg</v>
      </c>
      <c r="W42" s="345" t="s">
        <v>1122</v>
      </c>
      <c r="X42" s="345" t="s">
        <v>1123</v>
      </c>
      <c r="Y42" s="345" t="s">
        <v>1124</v>
      </c>
      <c r="Z42" s="345" t="s">
        <v>1125</v>
      </c>
      <c r="AA42" s="110" t="str">
        <f t="shared" si="71"/>
        <v>/Users/asano/Desktop/data_sample/images/1month/アイクローゼット/ホロベージュ/thumbnail.jpg</v>
      </c>
      <c r="AB42" s="110" t="str">
        <f t="shared" si="72"/>
        <v>/Users/asano/Desktop/data_sample/images/1month/アイクローゼット/ホロベージュ/lens.jpg</v>
      </c>
      <c r="AC42" s="110" t="str">
        <f t="shared" si="73"/>
        <v>/Users/asano/Desktop/data_sample/images/1month/アイクローゼット/ホロベージュ/黒目/black.jpg</v>
      </c>
      <c r="AD42" s="110" t="str">
        <f t="shared" si="74"/>
        <v>/Users/asano/Desktop/data_sample/images/1month/アイクローゼット/ホロベージュ/茶目/brown.jpg</v>
      </c>
      <c r="AE42" s="346" t="str">
        <f t="shared" ref="AE42:AF42" si="107">IFERROR(XLOOKUP($E42&amp;$F42,import!$A:$A,import!I:I),""
)</f>
        <v/>
      </c>
      <c r="AF42" s="346" t="str">
        <f t="shared" si="107"/>
        <v/>
      </c>
      <c r="AG42" s="119" t="str">
        <f>IFERROR(__xludf.DUMMYFUNCTION(" IF(
  ISNUMBER(S42),
  ""度なし（±0.00）〜""&amp;IF(ABS(S42)&lt;100, TEXT(S42, ""0.00""), """"),
  IFERROR(""度なし（±0.00）〜""&amp;
    TEXT(
      VALUE(REGEXEXTRACT(ASC(TO_TEXT(S42)),
        ""(?:^|[^0-9])([+-]?\d{1,2}(?:\.\d+)?)(?:[^0-9]|$)""
      )),
      ""0.00""
   "&amp;" ),
    ""度なしのみ""
  )
)
"),"度なし（±0.00）〜8.00")</f>
        <v>度なし（±0.00）〜8.00</v>
      </c>
      <c r="AH42" s="347"/>
      <c r="AI42" s="347"/>
      <c r="AJ42" s="110"/>
      <c r="AK42" s="110" t="s">
        <v>1044</v>
      </c>
      <c r="AL42" s="110" t="str">
        <f t="shared" si="76"/>
        <v>#REF!</v>
      </c>
      <c r="AM42" s="110"/>
      <c r="AN42" s="110" t="str">
        <f t="shared" si="84"/>
        <v>NG</v>
      </c>
      <c r="AO42" s="343">
        <v>12.0</v>
      </c>
      <c r="AP42" s="110" t="s">
        <v>953</v>
      </c>
      <c r="AQ42" s="343">
        <v>18.0</v>
      </c>
      <c r="AR42" s="110"/>
    </row>
    <row r="43">
      <c r="A43" s="332" t="b">
        <v>1</v>
      </c>
      <c r="B43" s="349" t="b">
        <v>1</v>
      </c>
      <c r="C43" s="350" t="str">
        <f t="shared" si="66"/>
        <v>-</v>
      </c>
      <c r="D43" s="110"/>
      <c r="E43" s="110" t="s">
        <v>306</v>
      </c>
      <c r="F43" s="110" t="s">
        <v>1051</v>
      </c>
      <c r="G43" s="335">
        <v>514.0</v>
      </c>
      <c r="H43" s="110" t="s">
        <v>126</v>
      </c>
      <c r="I43" s="110" t="s">
        <v>168</v>
      </c>
      <c r="J43" s="110" t="s">
        <v>423</v>
      </c>
      <c r="K43" s="110" t="s">
        <v>292</v>
      </c>
      <c r="L43" s="338" t="str">
        <f t="shared" si="67"/>
        <v>#REF!</v>
      </c>
      <c r="M43" s="339" t="str">
        <f>IFERROR(__xludf.DUMMYFUNCTION("REGEXEXTRACT(
  XLOOKUP($E43&amp;$F43, import!$A:$A, import!C:C),
  ""/(\d+)""
)
"),"#REF!")</f>
        <v>#REF!</v>
      </c>
      <c r="N43" s="340" t="str">
        <f t="shared" si="85"/>
        <v>#REF!</v>
      </c>
      <c r="O43" s="341" t="str">
        <f t="shared" ref="O43:Q43" si="108">VALUE(SUBSTITUTE(XLOOKUP($E43&amp;$F43,import!$A:$A,import!M:M),"mm",""))
</f>
        <v>#REF!</v>
      </c>
      <c r="P43" s="342" t="str">
        <f t="shared" si="108"/>
        <v>#REF!</v>
      </c>
      <c r="Q43" s="343" t="str">
        <f t="shared" si="108"/>
        <v>#REF!</v>
      </c>
      <c r="R43" s="341" t="str">
        <f t="shared" si="70"/>
        <v>#REF!</v>
      </c>
      <c r="S43" s="343" t="str">
        <f t="array" ref="S43">XLOOKUP($E43&amp;$F43,import!$A:$A,import!T:T)</f>
        <v>#REF!</v>
      </c>
      <c r="T4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TRIM(TRANSPOSE(SPLIT(S43,"",""))), 0))
        ),
      ""シリコン"",""シリコーン"&amp;"ハイドロゲル素材"")
    )
  ),
"""")
"),"")</f>
        <v/>
      </c>
      <c r="U43" s="348" t="str">
        <f t="shared" si="8"/>
        <v>#REF!</v>
      </c>
      <c r="V43" s="119" t="str">
        <f t="shared" si="9"/>
        <v>/Users/asano/Desktop/data_sample/Links/bandle.jpg</v>
      </c>
      <c r="W43" s="345" t="s">
        <v>1126</v>
      </c>
      <c r="X43" s="345" t="s">
        <v>1127</v>
      </c>
      <c r="Y43" s="345" t="s">
        <v>1128</v>
      </c>
      <c r="Z43" s="345" t="s">
        <v>1129</v>
      </c>
      <c r="AA43" s="110" t="str">
        <f t="shared" si="71"/>
        <v>/Users/asano/Desktop/data_sample/images/1month/アイクローゼット/みずあめ/thumbnail.jpg</v>
      </c>
      <c r="AB43" s="110" t="str">
        <f t="shared" si="72"/>
        <v>/Users/asano/Desktop/data_sample/images/1month/アイクローゼット/みずあめ/lens.jpg</v>
      </c>
      <c r="AC43" s="110" t="str">
        <f t="shared" si="73"/>
        <v>/Users/asano/Desktop/data_sample/images/1month/アイクローゼット/みずあめ/黒目/black.jpg</v>
      </c>
      <c r="AD43" s="110" t="str">
        <f t="shared" si="74"/>
        <v>/Users/asano/Desktop/data_sample/images/1month/アイクローゼット/みずあめ/茶目/brown.jpg</v>
      </c>
      <c r="AE43" s="346" t="str">
        <f t="shared" ref="AE43:AF43" si="109">IFERROR(XLOOKUP($E43&amp;$F43,import!$A:$A,import!I:I),""
)</f>
        <v/>
      </c>
      <c r="AF43" s="346" t="str">
        <f t="shared" si="109"/>
        <v/>
      </c>
      <c r="AG43" s="119" t="str">
        <f>IFERROR(__xludf.DUMMYFUNCTION(" IF(
  ISNUMBER(S43),
  ""度なし（±0.00）〜""&amp;IF(ABS(S43)&lt;100, TEXT(S43, ""0.00""), """"),
  IFERROR(""度なし（±0.00）〜""&amp;
    TEXT(
      VALUE(REGEXEXTRACT(ASC(TO_TEXT(S43)),
        ""(?:^|[^0-9])([+-]?\d{1,2}(?:\.\d+)?)(?:[^0-9]|$)""
      )),
      ""0.00""
   "&amp;" ),
    ""度なしのみ""
  )
)
"),"度なしのみ")</f>
        <v>度なしのみ</v>
      </c>
      <c r="AH43" s="347"/>
      <c r="AI43" s="347"/>
      <c r="AJ43" s="110"/>
      <c r="AK43" s="110" t="s">
        <v>1056</v>
      </c>
      <c r="AL43" s="110" t="str">
        <f t="shared" si="76"/>
        <v>#REF!</v>
      </c>
      <c r="AM43" s="110"/>
      <c r="AN43" s="110" t="str">
        <f t="shared" si="84"/>
        <v>NG</v>
      </c>
      <c r="AO43" s="343">
        <v>12.0</v>
      </c>
      <c r="AP43" s="110"/>
      <c r="AQ43" s="343">
        <v>12.0</v>
      </c>
      <c r="AR43" s="110"/>
    </row>
    <row r="44">
      <c r="A44" s="332" t="b">
        <v>1</v>
      </c>
      <c r="B44" s="349" t="b">
        <v>0</v>
      </c>
      <c r="C44" s="350" t="str">
        <f t="shared" si="66"/>
        <v>-</v>
      </c>
      <c r="D44" s="110"/>
      <c r="E44" s="110" t="s">
        <v>306</v>
      </c>
      <c r="F44" s="110" t="s">
        <v>1057</v>
      </c>
      <c r="G44" s="335">
        <v>515.0</v>
      </c>
      <c r="H44" s="110" t="s">
        <v>126</v>
      </c>
      <c r="I44" s="110" t="s">
        <v>168</v>
      </c>
      <c r="J44" s="110" t="s">
        <v>427</v>
      </c>
      <c r="K44" s="110" t="s">
        <v>292</v>
      </c>
      <c r="L44" s="338" t="str">
        <f t="shared" si="67"/>
        <v>#REF!</v>
      </c>
      <c r="M44" s="339" t="str">
        <f>IFERROR(__xludf.DUMMYFUNCTION("REGEXEXTRACT(
  XLOOKUP($E44&amp;$F44, import!$A:$A, import!C:C),
  ""/(\d+)""
)
"),"#REF!")</f>
        <v>#REF!</v>
      </c>
      <c r="N44" s="339" t="s">
        <v>1064</v>
      </c>
      <c r="O44" s="341" t="str">
        <f t="shared" ref="O44:Q44" si="110">VALUE(SUBSTITUTE(XLOOKUP($E44&amp;$F44,import!$A:$A,import!M:M),"mm",""))
</f>
        <v>#REF!</v>
      </c>
      <c r="P44" s="342" t="str">
        <f t="shared" si="110"/>
        <v>#REF!</v>
      </c>
      <c r="Q44" s="343" t="str">
        <f t="shared" si="110"/>
        <v>#REF!</v>
      </c>
      <c r="R44" s="341" t="str">
        <f t="shared" si="70"/>
        <v>#REF!</v>
      </c>
      <c r="S44" s="110" t="s">
        <v>956</v>
      </c>
      <c r="T4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TRIM(TRANSPOSE(SPLIT(S44,"",""))), 0))
        ),
      ""シリコン"",""シリコーン"&amp;"ハイドロゲル素材"")
    )
  ),
"""")
"),"モイスト,UVカット")</f>
        <v>モイスト,UVカット</v>
      </c>
      <c r="U44" s="348" t="str">
        <f t="shared" si="8"/>
        <v>#REF!</v>
      </c>
      <c r="V44" s="119" t="str">
        <f t="shared" si="9"/>
        <v>/Users/asano/Desktop/data_sample/Links/bandle.jpg</v>
      </c>
      <c r="W44" s="345" t="s">
        <v>1130</v>
      </c>
      <c r="X44" s="345" t="s">
        <v>1131</v>
      </c>
      <c r="Y44" s="345" t="s">
        <v>1132</v>
      </c>
      <c r="Z44" s="345" t="s">
        <v>1133</v>
      </c>
      <c r="AA44" s="110" t="str">
        <f t="shared" si="71"/>
        <v>/Users/asano/Desktop/data_sample/images/1month/アイクローゼット/ミルクティベーグル/thumbnail.jpg</v>
      </c>
      <c r="AB44" s="110" t="str">
        <f t="shared" si="72"/>
        <v>/Users/asano/Desktop/data_sample/images/1month/アイクローゼット/ミルクティベーグル/lens.jpg</v>
      </c>
      <c r="AC44" s="110" t="str">
        <f t="shared" si="73"/>
        <v>/Users/asano/Desktop/data_sample/images/1month/アイクローゼット/ミルクティベーグル/黒目/black.jpg</v>
      </c>
      <c r="AD44" s="110" t="str">
        <f t="shared" si="74"/>
        <v>/Users/asano/Desktop/data_sample/images/1month/アイクローゼット/ミルクティベーグル/茶目/brown.jpg</v>
      </c>
      <c r="AE44" s="346" t="str">
        <f t="shared" ref="AE44:AF44" si="111">IFERROR(XLOOKUP($E44&amp;$F44,import!$A:$A,import!I:I),""
)</f>
        <v/>
      </c>
      <c r="AF44" s="346" t="str">
        <f t="shared" si="111"/>
        <v/>
      </c>
      <c r="AG44" s="119" t="str">
        <f>IFERROR(__xludf.DUMMYFUNCTION(" IF(
  ISNUMBER(S44),
  ""度なし（±0.00）〜""&amp;IF(ABS(S44)&lt;100, TEXT(S44, ""0.00""), """"),
  IFERROR(""度なし（±0.00）〜""&amp;
    TEXT(
      VALUE(REGEXEXTRACT(ASC(TO_TEXT(S44)),
        ""(?:^|[^0-9])([+-]?\d{1,2}(?:\.\d+)?)(?:[^0-9]|$)""
      )),
      ""0.00""
   "&amp;" ),
    ""度なしのみ""
  )
)
"),"度なしのみ")</f>
        <v>度なしのみ</v>
      </c>
      <c r="AH44" s="347"/>
      <c r="AI44" s="347"/>
      <c r="AJ44" s="110"/>
      <c r="AK44" s="110" t="s">
        <v>1062</v>
      </c>
      <c r="AL44" s="110" t="str">
        <f t="shared" si="76"/>
        <v>#REF!</v>
      </c>
      <c r="AM44" s="110"/>
      <c r="AN44" s="110" t="str">
        <f t="shared" si="84"/>
        <v>NG</v>
      </c>
      <c r="AO44" s="343">
        <v>8.0</v>
      </c>
      <c r="AP44" s="110"/>
      <c r="AQ44" s="343">
        <v>8.0</v>
      </c>
      <c r="AR44" s="110"/>
    </row>
    <row r="45">
      <c r="A45" s="332" t="b">
        <v>1</v>
      </c>
      <c r="B45" s="349" t="b">
        <v>1</v>
      </c>
      <c r="C45" s="350" t="str">
        <f t="shared" si="66"/>
        <v>-</v>
      </c>
      <c r="D45" s="110"/>
      <c r="E45" s="110" t="s">
        <v>306</v>
      </c>
      <c r="F45" s="110" t="s">
        <v>1134</v>
      </c>
      <c r="G45" s="335">
        <v>516.0</v>
      </c>
      <c r="H45" s="110" t="s">
        <v>126</v>
      </c>
      <c r="I45" s="110" t="s">
        <v>168</v>
      </c>
      <c r="J45" s="110" t="s">
        <v>432</v>
      </c>
      <c r="K45" s="110" t="s">
        <v>292</v>
      </c>
      <c r="L45" s="338" t="str">
        <f t="shared" si="67"/>
        <v>#REF!</v>
      </c>
      <c r="M45" s="339" t="str">
        <f>IFERROR(__xludf.DUMMYFUNCTION("REGEXEXTRACT(
  XLOOKUP($E45&amp;$F45, import!$A:$A, import!C:C),
  ""/(\d+)""
)
"),"#REF!")</f>
        <v>#REF!</v>
      </c>
      <c r="N45" s="340" t="str">
        <f t="array" ref="N45">-(XLOOKUP($E45&amp;$F45,import!$A:$A,import!AB:AB))</f>
        <v>#REF!</v>
      </c>
      <c r="O45" s="341" t="str">
        <f t="shared" ref="O45:Q45" si="112">VALUE(SUBSTITUTE(XLOOKUP($E45&amp;$F45,import!$A:$A,import!M:M),"mm",""))
</f>
        <v>#REF!</v>
      </c>
      <c r="P45" s="342" t="str">
        <f t="shared" si="112"/>
        <v>#REF!</v>
      </c>
      <c r="Q45" s="343" t="str">
        <f t="shared" si="112"/>
        <v>#REF!</v>
      </c>
      <c r="R45" s="341">
        <v>38.0</v>
      </c>
      <c r="S45" s="110" t="s">
        <v>955</v>
      </c>
      <c r="T45" s="355" t="s">
        <v>956</v>
      </c>
      <c r="U45" s="348" t="str">
        <f t="shared" si="8"/>
        <v>#REF!</v>
      </c>
      <c r="V45" s="119" t="str">
        <f t="shared" si="9"/>
        <v>/Users/asano/Desktop/data_sample/Links/bandle.jpg</v>
      </c>
      <c r="W45" s="345" t="s">
        <v>1135</v>
      </c>
      <c r="X45" s="345" t="s">
        <v>1136</v>
      </c>
      <c r="Y45" s="345" t="s">
        <v>1137</v>
      </c>
      <c r="Z45" s="345" t="s">
        <v>1138</v>
      </c>
      <c r="AA45" s="110" t="str">
        <f t="shared" si="71"/>
        <v>/Users/asano/Desktop/data_sample/images/1month/アイクローゼット/ロゼベージュ/thumbnail.jpg</v>
      </c>
      <c r="AB45" s="110" t="str">
        <f t="shared" si="72"/>
        <v>/Users/asano/Desktop/data_sample/images/1month/アイクローゼット/ロゼベージュ/lens.jpg</v>
      </c>
      <c r="AC45" s="110" t="str">
        <f t="shared" si="73"/>
        <v>/Users/asano/Desktop/data_sample/images/1month/アイクローゼット/ロゼベージュ/黒目/black.jpg</v>
      </c>
      <c r="AD45" s="110" t="str">
        <f t="shared" si="74"/>
        <v>/Users/asano/Desktop/data_sample/images/1month/アイクローゼット/ロゼベージュ/茶目/brown.jpg</v>
      </c>
      <c r="AE45" s="346" t="str">
        <f t="shared" ref="AE45:AF45" si="113">IFERROR(XLOOKUP($E45&amp;$F45,import!$A:$A,import!I:I),""
)</f>
        <v/>
      </c>
      <c r="AF45" s="346" t="str">
        <f t="shared" si="113"/>
        <v/>
      </c>
      <c r="AG45" s="119" t="str">
        <f>IFERROR(__xludf.DUMMYFUNCTION(" IF(
  ISNUMBER(S45),
  ""度なし（±0.00）〜""&amp;IF(ABS(S45)&lt;100, TEXT(S45, ""0.00""), """"),
  IFERROR(""度なし（±0.00）〜""&amp;
    TEXT(
      VALUE(REGEXEXTRACT(ASC(TO_TEXT(S45)),
        ""(?:^|[^0-9])([+-]?\d{1,2}(?:\.\d+)?)(?:[^0-9]|$)""
      )),
      ""0.00""
   "&amp;" ),
    ""度なしのみ""
  )
)
"),"度なし（±0.00）〜8.00")</f>
        <v>度なし（±0.00）〜8.00</v>
      </c>
      <c r="AH45" s="347"/>
      <c r="AI45" s="347"/>
      <c r="AJ45" s="110"/>
      <c r="AK45" s="110" t="s">
        <v>1139</v>
      </c>
      <c r="AL45" s="110" t="str">
        <f t="shared" si="76"/>
        <v>#REF!</v>
      </c>
      <c r="AM45" s="110"/>
      <c r="AN45" s="110" t="str">
        <f t="shared" si="84"/>
        <v>NG</v>
      </c>
      <c r="AO45" s="343">
        <v>12.0</v>
      </c>
      <c r="AP45" s="110"/>
      <c r="AQ45" s="343">
        <v>12.0</v>
      </c>
      <c r="AR45" s="110"/>
    </row>
    <row r="46">
      <c r="A46" s="332" t="b">
        <v>1</v>
      </c>
      <c r="B46" s="349" t="b">
        <v>1</v>
      </c>
      <c r="C46" s="350" t="str">
        <f t="shared" si="66"/>
        <v>-</v>
      </c>
      <c r="D46" s="110"/>
      <c r="E46" s="110" t="s">
        <v>450</v>
      </c>
      <c r="F46" s="110" t="s">
        <v>1140</v>
      </c>
      <c r="G46" s="335">
        <v>601.0</v>
      </c>
      <c r="H46" s="110" t="s">
        <v>126</v>
      </c>
      <c r="I46" s="110" t="s">
        <v>168</v>
      </c>
      <c r="J46" s="110" t="s">
        <v>451</v>
      </c>
      <c r="K46" s="337" t="s">
        <v>170</v>
      </c>
      <c r="L46" s="338" t="str">
        <f t="shared" si="67"/>
        <v>#REF!</v>
      </c>
      <c r="M46" s="339" t="str">
        <f>IFERROR(__xludf.DUMMYFUNCTION("REGEXEXTRACT(
  XLOOKUP($E46&amp;$F46, import!$A:$A, import!C:C),
  ""/(\d+)""
)
"),"#REF!")</f>
        <v>#REF!</v>
      </c>
      <c r="N46" s="339" t="s">
        <v>1064</v>
      </c>
      <c r="O46" s="341" t="str">
        <f t="shared" ref="O46:Q46" si="114">VALUE(SUBSTITUTE(XLOOKUP($E46&amp;$F46,import!$A:$A,import!M:M),"mm",""))
</f>
        <v>#REF!</v>
      </c>
      <c r="P46" s="342" t="str">
        <f t="shared" si="114"/>
        <v>#REF!</v>
      </c>
      <c r="Q46" s="343" t="str">
        <f t="shared" si="114"/>
        <v>#REF!</v>
      </c>
      <c r="R46" s="341" t="str">
        <f t="shared" ref="R46:R72" si="117">VALUE(SUBSTITUTE(XLOOKUP($E46&amp;$F46,import!$A:$A,import!AA:AA),"%","")) 
</f>
        <v>#REF!</v>
      </c>
      <c r="S46" s="110" t="str">
        <f t="array" ref="S46">XLOOKUP($E46&amp;$F46,import!$A:$A,import!T:T)</f>
        <v>#REF!</v>
      </c>
      <c r="T4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TRIM(TRANSPOSE(SPLIT(S46,"",""))), 0))
        ),
      ""シリコン"",""シリコーン"&amp;"ハイドロゲル素材"")
    )
  ),
"""")
"),"")</f>
        <v/>
      </c>
      <c r="U46" s="344" t="str">
        <f t="shared" si="8"/>
        <v>#REF!</v>
      </c>
      <c r="V46" s="119" t="str">
        <f t="shared" si="9"/>
        <v>/Users/asano/Desktop/data_sample/Links/bandle.jpg</v>
      </c>
      <c r="W46" s="345" t="s">
        <v>1141</v>
      </c>
      <c r="X46" s="345" t="s">
        <v>1142</v>
      </c>
      <c r="Y46" s="345" t="s">
        <v>1143</v>
      </c>
      <c r="Z46" s="345" t="s">
        <v>1144</v>
      </c>
      <c r="AA46" s="110" t="str">
        <f t="shared" si="71"/>
        <v>/Users/asano/Desktop/data_sample/images/1day/アイクローゼット/アクアブラウン/thumbnail.jpg</v>
      </c>
      <c r="AB46" s="110" t="str">
        <f t="shared" si="72"/>
        <v>/Users/asano/Desktop/data_sample/images/1day/アイクローゼット/アクアブラウン/lens.jpg</v>
      </c>
      <c r="AC46" s="110" t="str">
        <f t="shared" si="73"/>
        <v>/Users/asano/Desktop/data_sample/images/1day/アイクローゼット/アクアブラウン/黒目/black.jpg</v>
      </c>
      <c r="AD46" s="110" t="str">
        <f t="shared" si="74"/>
        <v>/Users/asano/Desktop/data_sample/images/1day/アイクローゼット/アクアブラウン/茶目/brown.jpg</v>
      </c>
      <c r="AE46" s="346" t="str">
        <f t="shared" ref="AE46:AF46" si="115">IFERROR(XLOOKUP($E46&amp;$F46,import!$A:$A,import!I:I),""
)</f>
        <v/>
      </c>
      <c r="AF46" s="346" t="str">
        <f t="shared" si="115"/>
        <v/>
      </c>
      <c r="AG46" s="119" t="str">
        <f>IFERROR(__xludf.DUMMYFUNCTION(" IF(
  ISNUMBER(S46),
  ""度なし（±0.00）〜""&amp;IF(ABS(S46)&lt;100, TEXT(S46, ""0.00""), """"),
  IFERROR(""度なし（±0.00）〜""&amp;
    TEXT(
      VALUE(REGEXEXTRACT(ASC(TO_TEXT(S46)),
        ""(?:^|[^0-9])([+-]?\d{1,2}(?:\.\d+)?)(?:[^0-9]|$)""
      )),
      ""0.00""
   "&amp;" ),
    ""度なしのみ""
  )
)
"),"度なしのみ")</f>
        <v>度なしのみ</v>
      </c>
      <c r="AH46" s="347"/>
      <c r="AI46" s="347"/>
      <c r="AJ46" s="110"/>
      <c r="AK46" s="110" t="s">
        <v>1145</v>
      </c>
      <c r="AL46" s="110" t="str">
        <f t="shared" si="76"/>
        <v>#REF!</v>
      </c>
      <c r="AM46" s="110"/>
      <c r="AN46" s="110" t="str">
        <f t="shared" si="84"/>
        <v>NG</v>
      </c>
      <c r="AO46" s="343">
        <v>8.0</v>
      </c>
      <c r="AP46" s="110"/>
      <c r="AQ46" s="343">
        <v>8.0</v>
      </c>
      <c r="AR46" s="110"/>
    </row>
    <row r="47">
      <c r="A47" s="332" t="b">
        <v>1</v>
      </c>
      <c r="B47" s="349" t="b">
        <v>1</v>
      </c>
      <c r="C47" s="350" t="str">
        <f t="shared" si="66"/>
        <v>-</v>
      </c>
      <c r="D47" s="110"/>
      <c r="E47" s="110" t="s">
        <v>450</v>
      </c>
      <c r="F47" s="110" t="s">
        <v>1146</v>
      </c>
      <c r="G47" s="335">
        <v>602.0</v>
      </c>
      <c r="H47" s="110" t="s">
        <v>126</v>
      </c>
      <c r="I47" s="110" t="s">
        <v>168</v>
      </c>
      <c r="J47" s="110" t="s">
        <v>453</v>
      </c>
      <c r="K47" s="337" t="s">
        <v>170</v>
      </c>
      <c r="L47" s="338" t="str">
        <f t="shared" si="67"/>
        <v>#REF!</v>
      </c>
      <c r="M47" s="339" t="str">
        <f>IFERROR(__xludf.DUMMYFUNCTION("REGEXEXTRACT(
  XLOOKUP($E47&amp;$F47, import!$A:$A, import!C:C),
  ""/(\d+)""
)
"),"#REF!")</f>
        <v>#REF!</v>
      </c>
      <c r="N47" s="339">
        <v>-6.0</v>
      </c>
      <c r="O47" s="341" t="str">
        <f t="shared" ref="O47:Q47" si="116">VALUE(SUBSTITUTE(XLOOKUP($E47&amp;$F47,import!$A:$A,import!M:M),"mm",""))
</f>
        <v>#REF!</v>
      </c>
      <c r="P47" s="342" t="str">
        <f t="shared" si="116"/>
        <v>#REF!</v>
      </c>
      <c r="Q47" s="343" t="str">
        <f t="shared" si="116"/>
        <v>#REF!</v>
      </c>
      <c r="R47" s="341" t="str">
        <f t="shared" si="117"/>
        <v>#REF!</v>
      </c>
      <c r="S47" s="110" t="s">
        <v>1147</v>
      </c>
      <c r="T4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TRIM(TRANSPOSE(SPLIT(S47,"",""))), 0))
        ),
      ""シリコン"",""シリコーン"&amp;"ハイドロゲル素材"")
    )
  ),
"""")
"),"モイスト,UVカット")</f>
        <v>モイスト,UVカット</v>
      </c>
      <c r="U47" s="344" t="str">
        <f t="shared" si="8"/>
        <v>#REF!</v>
      </c>
      <c r="V47" s="119" t="str">
        <f t="shared" si="9"/>
        <v>/Users/asano/Desktop/data_sample/Links/bandle.jpg</v>
      </c>
      <c r="W47" s="345" t="s">
        <v>1148</v>
      </c>
      <c r="X47" s="345" t="s">
        <v>1149</v>
      </c>
      <c r="Y47" s="345" t="s">
        <v>1150</v>
      </c>
      <c r="Z47" s="345" t="s">
        <v>1151</v>
      </c>
      <c r="AA47" s="110" t="str">
        <f t="shared" si="71"/>
        <v>/Users/asano/Desktop/data_sample/images/1day/アイクローゼット/アクアブラック/thumbnail.jpg</v>
      </c>
      <c r="AB47" s="110" t="str">
        <f t="shared" si="72"/>
        <v>/Users/asano/Desktop/data_sample/images/1day/アイクローゼット/アクアブラック/lens.jpg</v>
      </c>
      <c r="AC47" s="110" t="str">
        <f t="shared" si="73"/>
        <v>/Users/asano/Desktop/data_sample/images/1day/アイクローゼット/アクアブラック/黒目/black.jpg</v>
      </c>
      <c r="AD47" s="110" t="str">
        <f t="shared" si="74"/>
        <v>/Users/asano/Desktop/data_sample/images/1day/アイクローゼット/アクアブラック/茶目/brown.jpg</v>
      </c>
      <c r="AE47" s="346" t="str">
        <f t="shared" ref="AE47:AF47" si="118">IFERROR(XLOOKUP($E47&amp;$F47,import!$A:$A,import!I:I),""
)</f>
        <v/>
      </c>
      <c r="AF47" s="346" t="str">
        <f t="shared" si="118"/>
        <v/>
      </c>
      <c r="AG47" s="119" t="str">
        <f>IFERROR(__xludf.DUMMYFUNCTION(" IF(
  ISNUMBER(S47),
  ""度なし（±0.00）〜""&amp;IF(ABS(S47)&lt;100, TEXT(S47, ""0.00""), """"),
  IFERROR(""度なし（±0.00）〜""&amp;
    TEXT(
      VALUE(REGEXEXTRACT(ASC(TO_TEXT(S47)),
        ""(?:^|[^0-9])([+-]?\d{1,2}(?:\.\d+)?)(?:[^0-9]|$)""
      )),
      ""0.00""
   "&amp;" ),
    ""度なしのみ""
  )
)
"),"度なし（±0.00）〜6.00")</f>
        <v>度なし（±0.00）〜6.00</v>
      </c>
      <c r="AH47" s="347"/>
      <c r="AI47" s="347"/>
      <c r="AJ47" s="110"/>
      <c r="AK47" s="110" t="s">
        <v>1152</v>
      </c>
      <c r="AL47" s="110" t="str">
        <f t="shared" si="76"/>
        <v>#REF!</v>
      </c>
      <c r="AM47" s="110"/>
      <c r="AN47" s="110" t="str">
        <f t="shared" si="84"/>
        <v>NG</v>
      </c>
      <c r="AO47" s="343">
        <v>12.0</v>
      </c>
      <c r="AP47" s="110"/>
      <c r="AQ47" s="343">
        <v>12.0</v>
      </c>
      <c r="AR47" s="110"/>
    </row>
    <row r="48">
      <c r="A48" s="332" t="b">
        <v>1</v>
      </c>
      <c r="B48" s="349" t="b">
        <v>1</v>
      </c>
      <c r="C48" s="350" t="str">
        <f t="shared" si="66"/>
        <v>-</v>
      </c>
      <c r="D48" s="110"/>
      <c r="E48" s="110" t="s">
        <v>450</v>
      </c>
      <c r="F48" s="110" t="s">
        <v>1153</v>
      </c>
      <c r="G48" s="335">
        <v>603.0</v>
      </c>
      <c r="H48" s="110" t="s">
        <v>126</v>
      </c>
      <c r="I48" s="110" t="s">
        <v>168</v>
      </c>
      <c r="J48" s="110" t="s">
        <v>456</v>
      </c>
      <c r="K48" s="337" t="s">
        <v>170</v>
      </c>
      <c r="L48" s="338" t="str">
        <f t="shared" si="67"/>
        <v>#REF!</v>
      </c>
      <c r="M48" s="339" t="str">
        <f>IFERROR(__xludf.DUMMYFUNCTION("REGEXEXTRACT(
  XLOOKUP($E48&amp;$F48, import!$A:$A, import!C:C),
  ""/(\d+)""
)
"),"#REF!")</f>
        <v>#REF!</v>
      </c>
      <c r="N48" s="340" t="str">
        <f t="array" ref="N48">-(XLOOKUP($E48&amp;$F48,import!$A:$A,import!AB:AB))</f>
        <v>#REF!</v>
      </c>
      <c r="O48" s="341" t="str">
        <f t="shared" ref="O48:Q48" si="119">VALUE(SUBSTITUTE(XLOOKUP($E48&amp;$F48,import!$A:$A,import!M:M),"mm",""))
</f>
        <v>#REF!</v>
      </c>
      <c r="P48" s="342" t="str">
        <f t="shared" si="119"/>
        <v>#REF!</v>
      </c>
      <c r="Q48" s="343" t="str">
        <f t="shared" si="119"/>
        <v>#REF!</v>
      </c>
      <c r="R48" s="341" t="str">
        <f t="shared" si="117"/>
        <v>#REF!</v>
      </c>
      <c r="S48" s="110" t="s">
        <v>955</v>
      </c>
      <c r="T48" s="110" t="s">
        <v>956</v>
      </c>
      <c r="U48" s="344" t="str">
        <f t="shared" si="8"/>
        <v>#REF!</v>
      </c>
      <c r="V48" s="119" t="str">
        <f t="shared" si="9"/>
        <v>/Users/asano/Desktop/data_sample/Links/bandle.jpg</v>
      </c>
      <c r="W48" s="345" t="s">
        <v>1154</v>
      </c>
      <c r="X48" s="345" t="s">
        <v>1155</v>
      </c>
      <c r="Y48" s="345" t="s">
        <v>1156</v>
      </c>
      <c r="Z48" s="345" t="s">
        <v>1157</v>
      </c>
      <c r="AA48" s="110" t="str">
        <f t="shared" si="71"/>
        <v>/Users/asano/Desktop/data_sample/images/1day/アイクローゼット/イナズマピンク/thumbnail.jpg</v>
      </c>
      <c r="AB48" s="110" t="str">
        <f t="shared" si="72"/>
        <v>/Users/asano/Desktop/data_sample/images/1day/アイクローゼット/イナズマピンク/lens.jpg</v>
      </c>
      <c r="AC48" s="110" t="str">
        <f t="shared" si="73"/>
        <v>/Users/asano/Desktop/data_sample/images/1day/アイクローゼット/イナズマピンク/黒目/black.jpg</v>
      </c>
      <c r="AD48" s="110" t="str">
        <f t="shared" si="74"/>
        <v>/Users/asano/Desktop/data_sample/images/1day/アイクローゼット/イナズマピンク/茶目/brown.jpg</v>
      </c>
      <c r="AE48" s="346" t="str">
        <f t="shared" ref="AE48:AF48" si="120">IFERROR(XLOOKUP($E48&amp;$F48,import!$A:$A,import!I:I),""
)</f>
        <v/>
      </c>
      <c r="AF48" s="346" t="str">
        <f t="shared" si="120"/>
        <v/>
      </c>
      <c r="AG48" s="119" t="str">
        <f>IFERROR(__xludf.DUMMYFUNCTION(" IF(
  ISNUMBER(S48),
  ""度なし（±0.00）〜""&amp;IF(ABS(S48)&lt;100, TEXT(S48, ""0.00""), """"),
  IFERROR(""度なし（±0.00）〜""&amp;
    TEXT(
      VALUE(REGEXEXTRACT(ASC(TO_TEXT(S48)),
        ""(?:^|[^0-9])([+-]?\d{1,2}(?:\.\d+)?)(?:[^0-9]|$)""
      )),
      ""0.00""
   "&amp;" ),
    ""度なしのみ""
  )
)
"),"度なし（±0.00）〜8.00")</f>
        <v>度なし（±0.00）〜8.00</v>
      </c>
      <c r="AH48" s="347"/>
      <c r="AI48" s="347"/>
      <c r="AJ48" s="110"/>
      <c r="AK48" s="110" t="s">
        <v>1158</v>
      </c>
      <c r="AL48" s="110" t="str">
        <f t="shared" si="76"/>
        <v>#REF!</v>
      </c>
      <c r="AM48" s="110"/>
      <c r="AN48" s="110" t="str">
        <f t="shared" si="84"/>
        <v>NG</v>
      </c>
      <c r="AO48" s="343">
        <v>12.0</v>
      </c>
      <c r="AP48" s="110" t="s">
        <v>953</v>
      </c>
      <c r="AQ48" s="343">
        <v>18.0</v>
      </c>
      <c r="AR48" s="110"/>
    </row>
    <row r="49">
      <c r="A49" s="332" t="b">
        <v>1</v>
      </c>
      <c r="B49" s="349" t="b">
        <v>1</v>
      </c>
      <c r="C49" s="350" t="str">
        <f t="shared" si="66"/>
        <v>-</v>
      </c>
      <c r="D49" s="110"/>
      <c r="E49" s="110" t="s">
        <v>450</v>
      </c>
      <c r="F49" s="110" t="s">
        <v>1159</v>
      </c>
      <c r="G49" s="335">
        <v>604.0</v>
      </c>
      <c r="H49" s="110" t="s">
        <v>126</v>
      </c>
      <c r="I49" s="110" t="s">
        <v>168</v>
      </c>
      <c r="J49" s="110" t="s">
        <v>458</v>
      </c>
      <c r="K49" s="337" t="s">
        <v>170</v>
      </c>
      <c r="L49" s="338" t="str">
        <f t="shared" si="67"/>
        <v>#REF!</v>
      </c>
      <c r="M49" s="339" t="str">
        <f>IFERROR(__xludf.DUMMYFUNCTION("REGEXEXTRACT(
  XLOOKUP($E49&amp;$F49, import!$A:$A, import!C:C),
  ""/(\d+)""
)
"),"#REF!")</f>
        <v>#REF!</v>
      </c>
      <c r="N49" s="340">
        <v>-8.0</v>
      </c>
      <c r="O49" s="341" t="str">
        <f t="shared" ref="O49:Q49" si="121">VALUE(SUBSTITUTE(XLOOKUP($E49&amp;$F49,import!$A:$A,import!M:M),"mm",""))
</f>
        <v>#REF!</v>
      </c>
      <c r="P49" s="342" t="str">
        <f t="shared" si="121"/>
        <v>#REF!</v>
      </c>
      <c r="Q49" s="343" t="str">
        <f t="shared" si="121"/>
        <v>#REF!</v>
      </c>
      <c r="R49" s="341" t="str">
        <f t="shared" si="117"/>
        <v>#REF!</v>
      </c>
      <c r="S49" s="110" t="s">
        <v>955</v>
      </c>
      <c r="T49" s="110" t="s">
        <v>956</v>
      </c>
      <c r="U49" s="344" t="str">
        <f t="shared" si="8"/>
        <v>#REF!</v>
      </c>
      <c r="V49" s="119" t="str">
        <f t="shared" si="9"/>
        <v>/Users/asano/Desktop/data_sample/Links/bandle.jpg</v>
      </c>
      <c r="W49" s="345" t="s">
        <v>1160</v>
      </c>
      <c r="X49" s="345" t="s">
        <v>1161</v>
      </c>
      <c r="Y49" s="345" t="s">
        <v>1162</v>
      </c>
      <c r="Z49" s="345" t="s">
        <v>1163</v>
      </c>
      <c r="AA49" s="110" t="str">
        <f t="shared" si="71"/>
        <v>/Users/asano/Desktop/data_sample/images/1day/アイクローゼット/こっぺぱん/thumbnail.jpg</v>
      </c>
      <c r="AB49" s="110" t="str">
        <f t="shared" si="72"/>
        <v>/Users/asano/Desktop/data_sample/images/1day/アイクローゼット/こっぺぱん/lens.jpg</v>
      </c>
      <c r="AC49" s="110" t="str">
        <f t="shared" si="73"/>
        <v>/Users/asano/Desktop/data_sample/images/1day/アイクローゼット/こっぺぱん/黒目/black.jpg</v>
      </c>
      <c r="AD49" s="110" t="str">
        <f t="shared" si="74"/>
        <v>/Users/asano/Desktop/data_sample/images/1day/アイクローゼット/こっぺぱん/茶目/brown.jpg</v>
      </c>
      <c r="AE49" s="346" t="str">
        <f t="shared" ref="AE49:AF49" si="122">IFERROR(XLOOKUP($E49&amp;$F49,import!$A:$A,import!I:I),""
)</f>
        <v/>
      </c>
      <c r="AF49" s="346" t="str">
        <f t="shared" si="122"/>
        <v/>
      </c>
      <c r="AG49" s="119" t="str">
        <f>IFERROR(__xludf.DUMMYFUNCTION(" IF(
  ISNUMBER(S49),
  ""度なし（±0.00）〜""&amp;IF(ABS(S49)&lt;100, TEXT(S49, ""0.00""), """"),
  IFERROR(""度なし（±0.00）〜""&amp;
    TEXT(
      VALUE(REGEXEXTRACT(ASC(TO_TEXT(S49)),
        ""(?:^|[^0-9])([+-]?\d{1,2}(?:\.\d+)?)(?:[^0-9]|$)""
      )),
      ""0.00""
   "&amp;" ),
    ""度なしのみ""
  )
)
"),"度なし（±0.00）〜8.00")</f>
        <v>度なし（±0.00）〜8.00</v>
      </c>
      <c r="AH49" s="347"/>
      <c r="AI49" s="347"/>
      <c r="AJ49" s="110"/>
      <c r="AK49" s="110" t="s">
        <v>1164</v>
      </c>
      <c r="AL49" s="110" t="str">
        <f t="shared" si="76"/>
        <v>#REF!</v>
      </c>
      <c r="AM49" s="110"/>
      <c r="AN49" s="110" t="str">
        <f t="shared" si="84"/>
        <v>NG</v>
      </c>
      <c r="AO49" s="343">
        <v>12.0</v>
      </c>
      <c r="AP49" s="110"/>
      <c r="AQ49" s="343">
        <v>12.0</v>
      </c>
      <c r="AR49" s="110"/>
    </row>
    <row r="50">
      <c r="A50" s="332" t="b">
        <v>1</v>
      </c>
      <c r="B50" s="349" t="b">
        <v>1</v>
      </c>
      <c r="C50" s="350" t="str">
        <f t="shared" si="66"/>
        <v>-</v>
      </c>
      <c r="D50" s="110"/>
      <c r="E50" s="110" t="s">
        <v>450</v>
      </c>
      <c r="F50" s="110" t="s">
        <v>1165</v>
      </c>
      <c r="G50" s="335">
        <v>605.0</v>
      </c>
      <c r="H50" s="110" t="s">
        <v>126</v>
      </c>
      <c r="I50" s="110" t="s">
        <v>168</v>
      </c>
      <c r="J50" s="110" t="s">
        <v>463</v>
      </c>
      <c r="K50" s="337" t="s">
        <v>170</v>
      </c>
      <c r="L50" s="338" t="str">
        <f t="shared" si="67"/>
        <v>#REF!</v>
      </c>
      <c r="M50" s="339" t="str">
        <f>IFERROR(__xludf.DUMMYFUNCTION("REGEXEXTRACT(
  XLOOKUP($E50&amp;$F50, import!$A:$A, import!C:C),
  ""/(\d+)""
)
"),"#REF!")</f>
        <v>#REF!</v>
      </c>
      <c r="N50" s="340" t="str">
        <f t="shared" ref="N50:N53" si="125">-(XLOOKUP($E50&amp;$F50,import!$A:$A,import!AB:AB))</f>
        <v>#REF!</v>
      </c>
      <c r="O50" s="341" t="str">
        <f t="shared" ref="O50:Q50" si="123">VALUE(SUBSTITUTE(XLOOKUP($E50&amp;$F50,import!$A:$A,import!M:M),"mm",""))
</f>
        <v>#REF!</v>
      </c>
      <c r="P50" s="342" t="str">
        <f t="shared" si="123"/>
        <v>#REF!</v>
      </c>
      <c r="Q50" s="343" t="str">
        <f t="shared" si="123"/>
        <v>#REF!</v>
      </c>
      <c r="R50" s="341" t="str">
        <f t="shared" si="117"/>
        <v>#REF!</v>
      </c>
      <c r="S50" s="110" t="s">
        <v>955</v>
      </c>
      <c r="T50" s="110" t="s">
        <v>956</v>
      </c>
      <c r="U50" s="344" t="str">
        <f t="shared" si="8"/>
        <v>#REF!</v>
      </c>
      <c r="V50" s="119" t="str">
        <f t="shared" si="9"/>
        <v>/Users/asano/Desktop/data_sample/Links/bandle.jpg</v>
      </c>
      <c r="W50" s="345" t="s">
        <v>1166</v>
      </c>
      <c r="X50" s="345" t="s">
        <v>1167</v>
      </c>
      <c r="Y50" s="345" t="s">
        <v>1168</v>
      </c>
      <c r="Z50" s="345" t="s">
        <v>1169</v>
      </c>
      <c r="AA50" s="110" t="str">
        <f t="shared" si="71"/>
        <v>/Users/asano/Desktop/data_sample/images/1day/アイクローゼット/シラタマブラウン/thumbnail.jpg</v>
      </c>
      <c r="AB50" s="110" t="str">
        <f t="shared" si="72"/>
        <v>/Users/asano/Desktop/data_sample/images/1day/アイクローゼット/シラタマブラウン/lens.jpg</v>
      </c>
      <c r="AC50" s="110" t="str">
        <f t="shared" si="73"/>
        <v>/Users/asano/Desktop/data_sample/images/1day/アイクローゼット/シラタマブラウン/黒目/black.jpg</v>
      </c>
      <c r="AD50" s="110" t="str">
        <f t="shared" si="74"/>
        <v>/Users/asano/Desktop/data_sample/images/1day/アイクローゼット/シラタマブラウン/茶目/brown.jpg</v>
      </c>
      <c r="AE50" s="346" t="str">
        <f t="shared" ref="AE50:AF50" si="124">IFERROR(XLOOKUP($E50&amp;$F50,import!$A:$A,import!I:I),""
)</f>
        <v/>
      </c>
      <c r="AF50" s="346" t="str">
        <f t="shared" si="124"/>
        <v/>
      </c>
      <c r="AG50" s="119" t="str">
        <f>IFERROR(__xludf.DUMMYFUNCTION(" IF(
  ISNUMBER(S50),
  ""度なし（±0.00）〜""&amp;IF(ABS(S50)&lt;100, TEXT(S50, ""0.00""), """"),
  IFERROR(""度なし（±0.00）〜""&amp;
    TEXT(
      VALUE(REGEXEXTRACT(ASC(TO_TEXT(S50)),
        ""(?:^|[^0-9])([+-]?\d{1,2}(?:\.\d+)?)(?:[^0-9]|$)""
      )),
      ""0.00""
   "&amp;" ),
    ""度なしのみ""
  )
)
"),"度なし（±0.00）〜8.00")</f>
        <v>度なし（±0.00）〜8.00</v>
      </c>
      <c r="AH50" s="347"/>
      <c r="AI50" s="347"/>
      <c r="AJ50" s="110"/>
      <c r="AK50" s="110" t="s">
        <v>1170</v>
      </c>
      <c r="AL50" s="110" t="str">
        <f t="shared" si="76"/>
        <v>#REF!</v>
      </c>
      <c r="AM50" s="110"/>
      <c r="AN50" s="110" t="str">
        <f t="shared" si="84"/>
        <v>NG</v>
      </c>
      <c r="AO50" s="343">
        <v>12.0</v>
      </c>
      <c r="AP50" s="110"/>
      <c r="AQ50" s="343">
        <v>12.0</v>
      </c>
      <c r="AR50" s="110"/>
    </row>
    <row r="51">
      <c r="A51" s="332" t="b">
        <v>1</v>
      </c>
      <c r="B51" s="349" t="b">
        <v>1</v>
      </c>
      <c r="C51" s="350" t="str">
        <f t="shared" si="66"/>
        <v>-</v>
      </c>
      <c r="D51" s="110"/>
      <c r="E51" s="110" t="s">
        <v>450</v>
      </c>
      <c r="F51" s="110" t="s">
        <v>1171</v>
      </c>
      <c r="G51" s="335">
        <v>606.0</v>
      </c>
      <c r="H51" s="110" t="s">
        <v>126</v>
      </c>
      <c r="I51" s="110" t="s">
        <v>168</v>
      </c>
      <c r="J51" s="110" t="s">
        <v>466</v>
      </c>
      <c r="K51" s="337" t="s">
        <v>170</v>
      </c>
      <c r="L51" s="338" t="str">
        <f t="shared" si="67"/>
        <v>#REF!</v>
      </c>
      <c r="M51" s="339" t="str">
        <f>IFERROR(__xludf.DUMMYFUNCTION("REGEXEXTRACT(
  XLOOKUP($E51&amp;$F51, import!$A:$A, import!C:C),
  ""/(\d+)""
)
"),"#REF!")</f>
        <v>#REF!</v>
      </c>
      <c r="N51" s="340" t="str">
        <f t="shared" si="125"/>
        <v>#REF!</v>
      </c>
      <c r="O51" s="341" t="str">
        <f t="shared" ref="O51:Q51" si="126">VALUE(SUBSTITUTE(XLOOKUP($E51&amp;$F51,import!$A:$A,import!M:M),"mm",""))
</f>
        <v>#REF!</v>
      </c>
      <c r="P51" s="342" t="str">
        <f t="shared" si="126"/>
        <v>#REF!</v>
      </c>
      <c r="Q51" s="343" t="str">
        <f t="shared" si="126"/>
        <v>#REF!</v>
      </c>
      <c r="R51" s="341" t="str">
        <f t="shared" si="117"/>
        <v>#REF!</v>
      </c>
      <c r="S51" s="110" t="s">
        <v>955</v>
      </c>
      <c r="T51" s="110" t="s">
        <v>956</v>
      </c>
      <c r="U51" s="344" t="str">
        <f t="shared" si="8"/>
        <v>#REF!</v>
      </c>
      <c r="V51" s="119" t="str">
        <f t="shared" si="9"/>
        <v>/Users/asano/Desktop/data_sample/Links/bandle.jpg</v>
      </c>
      <c r="W51" s="345" t="s">
        <v>1172</v>
      </c>
      <c r="X51" s="345" t="s">
        <v>1173</v>
      </c>
      <c r="Y51" s="345" t="s">
        <v>1174</v>
      </c>
      <c r="Z51" s="345" t="s">
        <v>1175</v>
      </c>
      <c r="AA51" s="110" t="str">
        <f t="shared" si="71"/>
        <v>/Users/asano/Desktop/data_sample/images/1day/アイクローゼット/パウダー/thumbnail.jpg</v>
      </c>
      <c r="AB51" s="110" t="str">
        <f t="shared" si="72"/>
        <v>/Users/asano/Desktop/data_sample/images/1day/アイクローゼット/パウダー/lens.jpg</v>
      </c>
      <c r="AC51" s="110" t="str">
        <f t="shared" si="73"/>
        <v>/Users/asano/Desktop/data_sample/images/1day/アイクローゼット/パウダー/黒目/black.jpg</v>
      </c>
      <c r="AD51" s="110" t="str">
        <f t="shared" si="74"/>
        <v>/Users/asano/Desktop/data_sample/images/1day/アイクローゼット/パウダー/茶目/brown.jpg</v>
      </c>
      <c r="AE51" s="346" t="str">
        <f t="shared" ref="AE51:AF51" si="127">IFERROR(XLOOKUP($E51&amp;$F51,import!$A:$A,import!I:I),""
)</f>
        <v/>
      </c>
      <c r="AF51" s="346" t="str">
        <f t="shared" si="127"/>
        <v/>
      </c>
      <c r="AG51" s="119" t="str">
        <f>IFERROR(__xludf.DUMMYFUNCTION(" IF(
  ISNUMBER(S51),
  ""度なし（±0.00）〜""&amp;IF(ABS(S51)&lt;100, TEXT(S51, ""0.00""), """"),
  IFERROR(""度なし（±0.00）〜""&amp;
    TEXT(
      VALUE(REGEXEXTRACT(ASC(TO_TEXT(S51)),
        ""(?:^|[^0-9])([+-]?\d{1,2}(?:\.\d+)?)(?:[^0-9]|$)""
      )),
      ""0.00""
   "&amp;" ),
    ""度なしのみ""
  )
)
"),"度なし（±0.00）〜8.00")</f>
        <v>度なし（±0.00）〜8.00</v>
      </c>
      <c r="AH51" s="347"/>
      <c r="AI51" s="347"/>
      <c r="AJ51" s="110"/>
      <c r="AK51" s="110" t="s">
        <v>1176</v>
      </c>
      <c r="AL51" s="110" t="str">
        <f t="shared" si="76"/>
        <v>#REF!</v>
      </c>
      <c r="AM51" s="110"/>
      <c r="AN51" s="110" t="str">
        <f t="shared" si="84"/>
        <v>NG</v>
      </c>
      <c r="AO51" s="343">
        <v>12.0</v>
      </c>
      <c r="AP51" s="110"/>
      <c r="AQ51" s="343">
        <v>12.0</v>
      </c>
      <c r="AR51" s="110"/>
    </row>
    <row r="52">
      <c r="A52" s="332" t="b">
        <v>1</v>
      </c>
      <c r="B52" s="349" t="b">
        <v>1</v>
      </c>
      <c r="C52" s="350" t="str">
        <f t="shared" si="66"/>
        <v>-</v>
      </c>
      <c r="D52" s="110"/>
      <c r="E52" s="110" t="s">
        <v>450</v>
      </c>
      <c r="F52" s="110" t="s">
        <v>1177</v>
      </c>
      <c r="G52" s="335">
        <v>607.0</v>
      </c>
      <c r="H52" s="110" t="s">
        <v>126</v>
      </c>
      <c r="I52" s="110" t="s">
        <v>168</v>
      </c>
      <c r="J52" s="110" t="s">
        <v>470</v>
      </c>
      <c r="K52" s="337" t="s">
        <v>170</v>
      </c>
      <c r="L52" s="338" t="str">
        <f t="shared" si="67"/>
        <v>#REF!</v>
      </c>
      <c r="M52" s="339" t="str">
        <f>IFERROR(__xludf.DUMMYFUNCTION("REGEXEXTRACT(
  XLOOKUP($E52&amp;$F52, import!$A:$A, import!C:C),
  ""/(\d+)""
)
"),"#REF!")</f>
        <v>#REF!</v>
      </c>
      <c r="N52" s="340" t="str">
        <f t="shared" si="125"/>
        <v>#REF!</v>
      </c>
      <c r="O52" s="341" t="str">
        <f t="shared" ref="O52:Q52" si="128">VALUE(SUBSTITUTE(XLOOKUP($E52&amp;$F52,import!$A:$A,import!M:M),"mm",""))
</f>
        <v>#REF!</v>
      </c>
      <c r="P52" s="342" t="str">
        <f t="shared" si="128"/>
        <v>#REF!</v>
      </c>
      <c r="Q52" s="343" t="str">
        <f t="shared" si="128"/>
        <v>#REF!</v>
      </c>
      <c r="R52" s="341" t="str">
        <f t="shared" si="117"/>
        <v>#REF!</v>
      </c>
      <c r="S52" s="110" t="s">
        <v>955</v>
      </c>
      <c r="T52" s="110" t="s">
        <v>956</v>
      </c>
      <c r="U52" s="344" t="str">
        <f t="shared" si="8"/>
        <v>#REF!</v>
      </c>
      <c r="V52" s="119" t="str">
        <f t="shared" si="9"/>
        <v>/Users/asano/Desktop/data_sample/Links/bandle.jpg</v>
      </c>
      <c r="W52" s="345" t="s">
        <v>1178</v>
      </c>
      <c r="X52" s="345" t="s">
        <v>1179</v>
      </c>
      <c r="Y52" s="345" t="s">
        <v>1180</v>
      </c>
      <c r="Z52" s="345" t="s">
        <v>1181</v>
      </c>
      <c r="AA52" s="110" t="str">
        <f t="shared" si="71"/>
        <v>/Users/asano/Desktop/data_sample/images/1day/アイクローゼット/ピンクグレープ/thumbnail.jpg</v>
      </c>
      <c r="AB52" s="110" t="str">
        <f t="shared" si="72"/>
        <v>/Users/asano/Desktop/data_sample/images/1day/アイクローゼット/ピンクグレープ/lens.jpg</v>
      </c>
      <c r="AC52" s="110" t="str">
        <f t="shared" si="73"/>
        <v>/Users/asano/Desktop/data_sample/images/1day/アイクローゼット/ピンクグレープ/黒目/black.jpg</v>
      </c>
      <c r="AD52" s="110" t="str">
        <f t="shared" si="74"/>
        <v>/Users/asano/Desktop/data_sample/images/1day/アイクローゼット/ピンクグレープ/茶目/brown.jpg</v>
      </c>
      <c r="AE52" s="346" t="str">
        <f t="shared" ref="AE52:AF52" si="129">IFERROR(XLOOKUP($E52&amp;$F52,import!$A:$A,import!I:I),""
)</f>
        <v/>
      </c>
      <c r="AF52" s="346" t="str">
        <f t="shared" si="129"/>
        <v/>
      </c>
      <c r="AG52" s="119" t="str">
        <f>IFERROR(__xludf.DUMMYFUNCTION(" IF(
  ISNUMBER(S52),
  ""度なし（±0.00）〜""&amp;IF(ABS(S52)&lt;100, TEXT(S52, ""0.00""), """"),
  IFERROR(""度なし（±0.00）〜""&amp;
    TEXT(
      VALUE(REGEXEXTRACT(ASC(TO_TEXT(S52)),
        ""(?:^|[^0-9])([+-]?\d{1,2}(?:\.\d+)?)(?:[^0-9]|$)""
      )),
      ""0.00""
   "&amp;" ),
    ""度なしのみ""
  )
)
"),"度なし（±0.00）〜8.00")</f>
        <v>度なし（±0.00）〜8.00</v>
      </c>
      <c r="AH52" s="347"/>
      <c r="AI52" s="347"/>
      <c r="AJ52" s="110"/>
      <c r="AK52" s="110" t="s">
        <v>1182</v>
      </c>
      <c r="AL52" s="110" t="str">
        <f t="shared" si="76"/>
        <v>#REF!</v>
      </c>
      <c r="AM52" s="110"/>
      <c r="AN52" s="110" t="str">
        <f t="shared" si="84"/>
        <v>NG</v>
      </c>
      <c r="AO52" s="343">
        <v>12.0</v>
      </c>
      <c r="AP52" s="110"/>
      <c r="AQ52" s="343">
        <v>12.0</v>
      </c>
      <c r="AR52" s="110"/>
    </row>
    <row r="53">
      <c r="A53" s="332" t="b">
        <v>1</v>
      </c>
      <c r="B53" s="349" t="b">
        <v>1</v>
      </c>
      <c r="C53" s="350" t="str">
        <f t="shared" si="66"/>
        <v>-</v>
      </c>
      <c r="D53" s="110"/>
      <c r="E53" s="110" t="s">
        <v>450</v>
      </c>
      <c r="F53" s="110" t="s">
        <v>1183</v>
      </c>
      <c r="G53" s="335">
        <v>608.0</v>
      </c>
      <c r="H53" s="110" t="s">
        <v>126</v>
      </c>
      <c r="I53" s="110" t="s">
        <v>168</v>
      </c>
      <c r="J53" s="110" t="s">
        <v>474</v>
      </c>
      <c r="K53" s="337" t="s">
        <v>170</v>
      </c>
      <c r="L53" s="338" t="str">
        <f t="shared" si="67"/>
        <v>#REF!</v>
      </c>
      <c r="M53" s="339" t="str">
        <f>IFERROR(__xludf.DUMMYFUNCTION("REGEXEXTRACT(
  XLOOKUP($E53&amp;$F53, import!$A:$A, import!C:C),
  ""/(\d+)""
)
"),"#REF!")</f>
        <v>#REF!</v>
      </c>
      <c r="N53" s="340" t="str">
        <f t="shared" si="125"/>
        <v>#REF!</v>
      </c>
      <c r="O53" s="341" t="str">
        <f t="shared" ref="O53:Q53" si="130">VALUE(SUBSTITUTE(XLOOKUP($E53&amp;$F53,import!$A:$A,import!M:M),"mm",""))
</f>
        <v>#REF!</v>
      </c>
      <c r="P53" s="342" t="str">
        <f t="shared" si="130"/>
        <v>#REF!</v>
      </c>
      <c r="Q53" s="343" t="str">
        <f t="shared" si="130"/>
        <v>#REF!</v>
      </c>
      <c r="R53" s="341" t="str">
        <f t="shared" si="117"/>
        <v>#REF!</v>
      </c>
      <c r="S53" s="110" t="s">
        <v>955</v>
      </c>
      <c r="T53" s="110" t="s">
        <v>956</v>
      </c>
      <c r="U53" s="344" t="str">
        <f t="shared" si="8"/>
        <v>#REF!</v>
      </c>
      <c r="V53" s="119" t="str">
        <f t="shared" si="9"/>
        <v>/Users/asano/Desktop/data_sample/Links/bandle.jpg</v>
      </c>
      <c r="W53" s="345" t="s">
        <v>1184</v>
      </c>
      <c r="X53" s="345" t="s">
        <v>1185</v>
      </c>
      <c r="Y53" s="345" t="s">
        <v>1186</v>
      </c>
      <c r="Z53" s="345" t="s">
        <v>1187</v>
      </c>
      <c r="AA53" s="110" t="str">
        <f t="shared" si="71"/>
        <v>/Users/asano/Desktop/data_sample/images/1day/アイクローゼット/フワトログレージュ/thumbnail.jpg</v>
      </c>
      <c r="AB53" s="110" t="str">
        <f t="shared" si="72"/>
        <v>/Users/asano/Desktop/data_sample/images/1day/アイクローゼット/フワトログレージュ/lens.jpg</v>
      </c>
      <c r="AC53" s="110" t="str">
        <f t="shared" si="73"/>
        <v>/Users/asano/Desktop/data_sample/images/1day/アイクローゼット/フワトログレージュ/黒目/black.jpg</v>
      </c>
      <c r="AD53" s="110" t="str">
        <f t="shared" si="74"/>
        <v>/Users/asano/Desktop/data_sample/images/1day/アイクローゼット/フワトログレージュ/茶目/brown.jpg</v>
      </c>
      <c r="AE53" s="346" t="str">
        <f t="shared" ref="AE53:AF53" si="131">IFERROR(XLOOKUP($E53&amp;$F53,import!$A:$A,import!I:I),""
)</f>
        <v/>
      </c>
      <c r="AF53" s="346" t="str">
        <f t="shared" si="131"/>
        <v/>
      </c>
      <c r="AG53" s="119" t="str">
        <f>IFERROR(__xludf.DUMMYFUNCTION(" IF(
  ISNUMBER(S53),
  ""度なし（±0.00）〜""&amp;IF(ABS(S53)&lt;100, TEXT(S53, ""0.00""), """"),
  IFERROR(""度なし（±0.00）〜""&amp;
    TEXT(
      VALUE(REGEXEXTRACT(ASC(TO_TEXT(S53)),
        ""(?:^|[^0-9])([+-]?\d{1,2}(?:\.\d+)?)(?:[^0-9]|$)""
      )),
      ""0.00""
   "&amp;" ),
    ""度なしのみ""
  )
)
"),"度なし（±0.00）〜8.00")</f>
        <v>度なし（±0.00）〜8.00</v>
      </c>
      <c r="AH53" s="347"/>
      <c r="AI53" s="347"/>
      <c r="AJ53" s="110"/>
      <c r="AK53" s="110" t="s">
        <v>1188</v>
      </c>
      <c r="AL53" s="110" t="str">
        <f t="shared" si="76"/>
        <v>#REF!</v>
      </c>
      <c r="AM53" s="110"/>
      <c r="AN53" s="110" t="str">
        <f t="shared" si="84"/>
        <v>NG</v>
      </c>
      <c r="AO53" s="343">
        <v>12.0</v>
      </c>
      <c r="AP53" s="110"/>
      <c r="AQ53" s="343">
        <v>12.0</v>
      </c>
      <c r="AR53" s="110"/>
    </row>
    <row r="54">
      <c r="A54" s="332" t="b">
        <v>1</v>
      </c>
      <c r="B54" s="349" t="b">
        <v>1</v>
      </c>
      <c r="C54" s="350" t="str">
        <f t="shared" si="66"/>
        <v>-</v>
      </c>
      <c r="D54" s="110"/>
      <c r="E54" s="110" t="s">
        <v>450</v>
      </c>
      <c r="F54" s="110" t="s">
        <v>1189</v>
      </c>
      <c r="G54" s="335">
        <v>609.0</v>
      </c>
      <c r="H54" s="110" t="s">
        <v>126</v>
      </c>
      <c r="I54" s="110" t="s">
        <v>168</v>
      </c>
      <c r="J54" s="110" t="s">
        <v>476</v>
      </c>
      <c r="K54" s="337" t="s">
        <v>170</v>
      </c>
      <c r="L54" s="338" t="str">
        <f t="shared" si="67"/>
        <v>#REF!</v>
      </c>
      <c r="M54" s="339" t="str">
        <f>IFERROR(__xludf.DUMMYFUNCTION("REGEXEXTRACT(
  XLOOKUP($E54&amp;$F54, import!$A:$A, import!C:C),
  ""/(\d+)""
)
"),"#REF!")</f>
        <v>#REF!</v>
      </c>
      <c r="N54" s="340">
        <v>-9.0</v>
      </c>
      <c r="O54" s="341" t="str">
        <f t="shared" ref="O54:Q54" si="132">VALUE(SUBSTITUTE(XLOOKUP($E54&amp;$F54,import!$A:$A,import!M:M),"mm",""))
</f>
        <v>#REF!</v>
      </c>
      <c r="P54" s="342" t="str">
        <f t="shared" si="132"/>
        <v>#REF!</v>
      </c>
      <c r="Q54" s="343" t="str">
        <f t="shared" si="132"/>
        <v>#REF!</v>
      </c>
      <c r="R54" s="341" t="str">
        <f t="shared" si="117"/>
        <v>#REF!</v>
      </c>
      <c r="S54" s="110" t="s">
        <v>955</v>
      </c>
      <c r="T54" s="110" t="s">
        <v>956</v>
      </c>
      <c r="U54" s="344" t="str">
        <f t="shared" si="8"/>
        <v>#REF!</v>
      </c>
      <c r="V54" s="119" t="str">
        <f t="shared" si="9"/>
        <v>/Users/asano/Desktop/data_sample/Links/bandle.jpg</v>
      </c>
      <c r="W54" s="345" t="s">
        <v>1190</v>
      </c>
      <c r="X54" s="345" t="s">
        <v>1191</v>
      </c>
      <c r="Y54" s="345" t="s">
        <v>1192</v>
      </c>
      <c r="Z54" s="345" t="s">
        <v>1193</v>
      </c>
      <c r="AA54" s="110" t="str">
        <f t="shared" si="71"/>
        <v>/Users/asano/Desktop/data_sample/images/1day/アイクローゼット/マシュマロ/thumbnail.jpg</v>
      </c>
      <c r="AB54" s="110" t="str">
        <f t="shared" si="72"/>
        <v>/Users/asano/Desktop/data_sample/images/1day/アイクローゼット/マシュマロ/lens.jpg</v>
      </c>
      <c r="AC54" s="110" t="str">
        <f t="shared" si="73"/>
        <v>/Users/asano/Desktop/data_sample/images/1day/アイクローゼット/マシュマロ/黒目/black.jpg</v>
      </c>
      <c r="AD54" s="110" t="str">
        <f t="shared" si="74"/>
        <v>/Users/asano/Desktop/data_sample/images/1day/アイクローゼット/マシュマロ/茶目/brown.jpg</v>
      </c>
      <c r="AE54" s="346" t="str">
        <f t="shared" ref="AE54:AF54" si="133">IFERROR(XLOOKUP($E54&amp;$F54,import!$A:$A,import!I:I),""
)</f>
        <v/>
      </c>
      <c r="AF54" s="346" t="str">
        <f t="shared" si="133"/>
        <v/>
      </c>
      <c r="AG54" s="119" t="str">
        <f>IFERROR(__xludf.DUMMYFUNCTION(" IF(
  ISNUMBER(S54),
  ""度なし（±0.00）〜""&amp;IF(ABS(S54)&lt;100, TEXT(S54, ""0.00""), """"),
  IFERROR(""度なし（±0.00）〜""&amp;
    TEXT(
      VALUE(REGEXEXTRACT(ASC(TO_TEXT(S54)),
        ""(?:^|[^0-9])([+-]?\d{1,2}(?:\.\d+)?)(?:[^0-9]|$)""
      )),
      ""0.00""
   "&amp;" ),
    ""度なしのみ""
  )
)
"),"度なし（±0.00）〜8.00")</f>
        <v>度なし（±0.00）〜8.00</v>
      </c>
      <c r="AH54" s="347"/>
      <c r="AI54" s="347"/>
      <c r="AJ54" s="110"/>
      <c r="AK54" s="110" t="s">
        <v>1194</v>
      </c>
      <c r="AL54" s="110" t="str">
        <f t="shared" si="76"/>
        <v>#REF!</v>
      </c>
      <c r="AM54" s="110"/>
      <c r="AN54" s="110" t="str">
        <f t="shared" si="84"/>
        <v>NG</v>
      </c>
      <c r="AO54" s="343">
        <v>12.0</v>
      </c>
      <c r="AP54" s="110"/>
      <c r="AQ54" s="343">
        <v>12.0</v>
      </c>
      <c r="AR54" s="110"/>
    </row>
    <row r="55">
      <c r="A55" s="332" t="b">
        <v>1</v>
      </c>
      <c r="B55" s="349" t="b">
        <v>1</v>
      </c>
      <c r="C55" s="350" t="str">
        <f t="shared" si="66"/>
        <v>-</v>
      </c>
      <c r="D55" s="110"/>
      <c r="E55" s="110" t="s">
        <v>461</v>
      </c>
      <c r="F55" s="110" t="s">
        <v>1159</v>
      </c>
      <c r="G55" s="335">
        <v>701.0</v>
      </c>
      <c r="H55" s="110" t="s">
        <v>126</v>
      </c>
      <c r="I55" s="110" t="s">
        <v>168</v>
      </c>
      <c r="J55" s="110" t="s">
        <v>458</v>
      </c>
      <c r="K55" s="110" t="s">
        <v>292</v>
      </c>
      <c r="L55" s="338" t="str">
        <f t="shared" si="67"/>
        <v>#REF!</v>
      </c>
      <c r="M55" s="339" t="str">
        <f>IFERROR(__xludf.DUMMYFUNCTION("REGEXEXTRACT(
  XLOOKUP($E55&amp;$F55, import!$A:$A, import!C:C),
  ""/(\d+)""
)
"),"#REF!")</f>
        <v>#REF!</v>
      </c>
      <c r="N55" s="340">
        <v>-8.0</v>
      </c>
      <c r="O55" s="341" t="str">
        <f t="shared" ref="O55:Q55" si="134">VALUE(SUBSTITUTE(XLOOKUP($E55&amp;$F55,import!$A:$A,import!M:M),"mm",""))
</f>
        <v>#REF!</v>
      </c>
      <c r="P55" s="342" t="str">
        <f t="shared" si="134"/>
        <v>#REF!</v>
      </c>
      <c r="Q55" s="343" t="str">
        <f t="shared" si="134"/>
        <v>#REF!</v>
      </c>
      <c r="R55" s="341" t="str">
        <f t="shared" si="117"/>
        <v>#REF!</v>
      </c>
      <c r="S55" s="110" t="s">
        <v>955</v>
      </c>
      <c r="T55" s="110" t="s">
        <v>956</v>
      </c>
      <c r="U55" s="348" t="str">
        <f t="shared" si="8"/>
        <v>#REF!</v>
      </c>
      <c r="V55" s="119" t="str">
        <f t="shared" si="9"/>
        <v>/Users/asano/Desktop/data_sample/Links/bandle.jpg</v>
      </c>
      <c r="W55" s="345" t="s">
        <v>1195</v>
      </c>
      <c r="X55" s="345" t="s">
        <v>1196</v>
      </c>
      <c r="Y55" s="345" t="s">
        <v>1197</v>
      </c>
      <c r="Z55" s="345" t="s">
        <v>1198</v>
      </c>
      <c r="AA55" s="110" t="str">
        <f t="shared" si="71"/>
        <v>/Users/asano/Desktop/data_sample/images/1month/アイクローゼット/こっぺぱん/thumbnail.jpg</v>
      </c>
      <c r="AB55" s="110" t="str">
        <f t="shared" si="72"/>
        <v>/Users/asano/Desktop/data_sample/images/1month/アイクローゼット/こっぺぱん/lens.jpg</v>
      </c>
      <c r="AC55" s="110" t="str">
        <f t="shared" si="73"/>
        <v>/Users/asano/Desktop/data_sample/images/1month/アイクローゼット/こっぺぱん/黒目/black.jpg</v>
      </c>
      <c r="AD55" s="110" t="str">
        <f t="shared" si="74"/>
        <v>/Users/asano/Desktop/data_sample/images/1month/アイクローゼット/こっぺぱん/茶目/brown.jpg</v>
      </c>
      <c r="AE55" s="346" t="str">
        <f t="shared" ref="AE55:AF55" si="135">IFERROR(XLOOKUP($E55&amp;$F55,import!$A:$A,import!I:I),""
)</f>
        <v/>
      </c>
      <c r="AF55" s="346" t="str">
        <f t="shared" si="135"/>
        <v/>
      </c>
      <c r="AG55" s="119" t="str">
        <f>IFERROR(__xludf.DUMMYFUNCTION(" IF(
  ISNUMBER(S55),
  ""度なし（±0.00）〜""&amp;IF(ABS(S55)&lt;100, TEXT(S55, ""0.00""), """"),
  IFERROR(""度なし（±0.00）〜""&amp;
    TEXT(
      VALUE(REGEXEXTRACT(ASC(TO_TEXT(S55)),
        ""(?:^|[^0-9])([+-]?\d{1,2}(?:\.\d+)?)(?:[^0-9]|$)""
      )),
      ""0.00""
   "&amp;" ),
    ""度なしのみ""
  )
)
"),"度なし（±0.00）〜8.00")</f>
        <v>度なし（±0.00）〜8.00</v>
      </c>
      <c r="AH55" s="347"/>
      <c r="AI55" s="347"/>
      <c r="AJ55" s="110"/>
      <c r="AK55" s="110" t="s">
        <v>1164</v>
      </c>
      <c r="AL55" s="110" t="str">
        <f t="shared" si="76"/>
        <v>#REF!</v>
      </c>
      <c r="AM55" s="110"/>
      <c r="AN55" s="110" t="str">
        <f t="shared" si="84"/>
        <v>NG</v>
      </c>
      <c r="AO55" s="343">
        <v>12.0</v>
      </c>
      <c r="AP55" s="110"/>
      <c r="AQ55" s="343">
        <v>12.0</v>
      </c>
      <c r="AR55" s="110"/>
    </row>
    <row r="56">
      <c r="A56" s="332" t="b">
        <v>1</v>
      </c>
      <c r="B56" s="349" t="b">
        <v>1</v>
      </c>
      <c r="C56" s="350" t="str">
        <f t="shared" si="66"/>
        <v>-</v>
      </c>
      <c r="D56" s="110"/>
      <c r="E56" s="110" t="s">
        <v>461</v>
      </c>
      <c r="F56" s="110" t="s">
        <v>1165</v>
      </c>
      <c r="G56" s="335">
        <v>702.0</v>
      </c>
      <c r="H56" s="110" t="s">
        <v>126</v>
      </c>
      <c r="I56" s="110" t="s">
        <v>168</v>
      </c>
      <c r="J56" s="110" t="s">
        <v>463</v>
      </c>
      <c r="K56" s="110" t="s">
        <v>292</v>
      </c>
      <c r="L56" s="338" t="str">
        <f t="shared" si="67"/>
        <v>#REF!</v>
      </c>
      <c r="M56" s="339" t="str">
        <f>IFERROR(__xludf.DUMMYFUNCTION("REGEXEXTRACT(
  XLOOKUP($E56&amp;$F56, import!$A:$A, import!C:C),
  ""/(\d+)""
)
"),"#REF!")</f>
        <v>#REF!</v>
      </c>
      <c r="N56" s="340" t="str">
        <f t="shared" ref="N56:N60" si="138">-(XLOOKUP($E56&amp;$F56,import!$A:$A,import!AB:AB))</f>
        <v>#REF!</v>
      </c>
      <c r="O56" s="341" t="str">
        <f t="shared" ref="O56:Q56" si="136">VALUE(SUBSTITUTE(XLOOKUP($E56&amp;$F56,import!$A:$A,import!M:M),"mm",""))
</f>
        <v>#REF!</v>
      </c>
      <c r="P56" s="342" t="str">
        <f t="shared" si="136"/>
        <v>#REF!</v>
      </c>
      <c r="Q56" s="343" t="str">
        <f t="shared" si="136"/>
        <v>#REF!</v>
      </c>
      <c r="R56" s="341" t="str">
        <f t="shared" si="117"/>
        <v>#REF!</v>
      </c>
      <c r="S56" s="110" t="s">
        <v>955</v>
      </c>
      <c r="T56" s="110" t="s">
        <v>956</v>
      </c>
      <c r="U56" s="348" t="str">
        <f t="shared" si="8"/>
        <v>#REF!</v>
      </c>
      <c r="V56" s="119" t="str">
        <f t="shared" si="9"/>
        <v>/Users/asano/Desktop/data_sample/Links/bandle.jpg</v>
      </c>
      <c r="W56" s="345" t="s">
        <v>1199</v>
      </c>
      <c r="X56" s="345" t="s">
        <v>1200</v>
      </c>
      <c r="Y56" s="345" t="s">
        <v>1201</v>
      </c>
      <c r="Z56" s="345" t="s">
        <v>1202</v>
      </c>
      <c r="AA56" s="110" t="str">
        <f t="shared" si="71"/>
        <v>/Users/asano/Desktop/data_sample/images/1month/アイクローゼット/シラタマブラウン/thumbnail.jpg</v>
      </c>
      <c r="AB56" s="110" t="str">
        <f t="shared" si="72"/>
        <v>/Users/asano/Desktop/data_sample/images/1month/アイクローゼット/シラタマブラウン/lens.jpg</v>
      </c>
      <c r="AC56" s="110" t="str">
        <f t="shared" si="73"/>
        <v>/Users/asano/Desktop/data_sample/images/1month/アイクローゼット/シラタマブラウン/黒目/black.jpg</v>
      </c>
      <c r="AD56" s="110" t="str">
        <f t="shared" si="74"/>
        <v>/Users/asano/Desktop/data_sample/images/1month/アイクローゼット/シラタマブラウン/茶目/brown.jpg</v>
      </c>
      <c r="AE56" s="346" t="str">
        <f t="shared" ref="AE56:AF56" si="137">IFERROR(XLOOKUP($E56&amp;$F56,import!$A:$A,import!I:I),""
)</f>
        <v/>
      </c>
      <c r="AF56" s="346" t="str">
        <f t="shared" si="137"/>
        <v/>
      </c>
      <c r="AG56" s="119" t="str">
        <f>IFERROR(__xludf.DUMMYFUNCTION(" IF(
  ISNUMBER(S56),
  ""度なし（±0.00）〜""&amp;IF(ABS(S56)&lt;100, TEXT(S56, ""0.00""), """"),
  IFERROR(""度なし（±0.00）〜""&amp;
    TEXT(
      VALUE(REGEXEXTRACT(ASC(TO_TEXT(S56)),
        ""(?:^|[^0-9])([+-]?\d{1,2}(?:\.\d+)?)(?:[^0-9]|$)""
      )),
      ""0.00""
   "&amp;" ),
    ""度なしのみ""
  )
)
"),"度なし（±0.00）〜8.00")</f>
        <v>度なし（±0.00）〜8.00</v>
      </c>
      <c r="AH56" s="347"/>
      <c r="AI56" s="347"/>
      <c r="AJ56" s="110"/>
      <c r="AK56" s="110" t="s">
        <v>1170</v>
      </c>
      <c r="AL56" s="110" t="str">
        <f t="shared" si="76"/>
        <v>#REF!</v>
      </c>
      <c r="AM56" s="110"/>
      <c r="AN56" s="110" t="str">
        <f t="shared" si="84"/>
        <v>NG</v>
      </c>
      <c r="AO56" s="343">
        <v>12.0</v>
      </c>
      <c r="AP56" s="110"/>
      <c r="AQ56" s="343">
        <v>12.0</v>
      </c>
      <c r="AR56" s="110"/>
    </row>
    <row r="57">
      <c r="A57" s="332" t="b">
        <v>1</v>
      </c>
      <c r="B57" s="349" t="b">
        <v>1</v>
      </c>
      <c r="C57" s="350" t="str">
        <f t="shared" si="66"/>
        <v>-</v>
      </c>
      <c r="D57" s="110"/>
      <c r="E57" s="110" t="s">
        <v>461</v>
      </c>
      <c r="F57" s="110" t="s">
        <v>1203</v>
      </c>
      <c r="G57" s="335">
        <v>703.0</v>
      </c>
      <c r="H57" s="110" t="s">
        <v>126</v>
      </c>
      <c r="I57" s="110" t="s">
        <v>168</v>
      </c>
      <c r="J57" s="110" t="s">
        <v>468</v>
      </c>
      <c r="K57" s="110" t="s">
        <v>292</v>
      </c>
      <c r="L57" s="338" t="str">
        <f t="shared" si="67"/>
        <v>#REF!</v>
      </c>
      <c r="M57" s="339" t="str">
        <f>IFERROR(__xludf.DUMMYFUNCTION("REGEXEXTRACT(
  XLOOKUP($E57&amp;$F57, import!$A:$A, import!C:C),
  ""/(\d+)""
)
"),"#REF!")</f>
        <v>#REF!</v>
      </c>
      <c r="N57" s="340" t="str">
        <f t="shared" si="138"/>
        <v>#REF!</v>
      </c>
      <c r="O57" s="341" t="str">
        <f t="shared" ref="O57:Q57" si="139">VALUE(SUBSTITUTE(XLOOKUP($E57&amp;$F57,import!$A:$A,import!M:M),"mm",""))
</f>
        <v>#REF!</v>
      </c>
      <c r="P57" s="342" t="str">
        <f t="shared" si="139"/>
        <v>#REF!</v>
      </c>
      <c r="Q57" s="343" t="str">
        <f t="shared" si="139"/>
        <v>#REF!</v>
      </c>
      <c r="R57" s="341" t="str">
        <f t="shared" si="117"/>
        <v>#REF!</v>
      </c>
      <c r="S57" s="110" t="s">
        <v>955</v>
      </c>
      <c r="T57" s="110" t="s">
        <v>956</v>
      </c>
      <c r="U57" s="348" t="str">
        <f t="shared" si="8"/>
        <v>#REF!</v>
      </c>
      <c r="V57" s="119" t="str">
        <f t="shared" si="9"/>
        <v>/Users/asano/Desktop/data_sample/Links/bandle.jpg</v>
      </c>
      <c r="W57" s="345" t="s">
        <v>1204</v>
      </c>
      <c r="X57" s="345" t="s">
        <v>1205</v>
      </c>
      <c r="Y57" s="345" t="s">
        <v>1206</v>
      </c>
      <c r="Z57" s="345" t="s">
        <v>1207</v>
      </c>
      <c r="AA57" s="110" t="str">
        <f t="shared" si="71"/>
        <v>/Users/asano/Desktop/data_sample/images/1month/アイクローゼット/ひよこベージュ/thumbnail.jpg</v>
      </c>
      <c r="AB57" s="110" t="str">
        <f t="shared" si="72"/>
        <v>/Users/asano/Desktop/data_sample/images/1month/アイクローゼット/ひよこベージュ/lens.jpg</v>
      </c>
      <c r="AC57" s="110" t="str">
        <f t="shared" si="73"/>
        <v>/Users/asano/Desktop/data_sample/images/1month/アイクローゼット/ひよこベージュ/黒目/black.jpg</v>
      </c>
      <c r="AD57" s="110" t="str">
        <f t="shared" si="74"/>
        <v>/Users/asano/Desktop/data_sample/images/1month/アイクローゼット/ひよこベージュ/茶目/brown.jpg</v>
      </c>
      <c r="AE57" s="346" t="str">
        <f t="shared" ref="AE57:AF57" si="140">IFERROR(XLOOKUP($E57&amp;$F57,import!$A:$A,import!I:I),""
)</f>
        <v/>
      </c>
      <c r="AF57" s="346" t="str">
        <f t="shared" si="140"/>
        <v/>
      </c>
      <c r="AG57" s="119" t="str">
        <f>IFERROR(__xludf.DUMMYFUNCTION(" IF(
  ISNUMBER(S57),
  ""度なし（±0.00）〜""&amp;IF(ABS(S57)&lt;100, TEXT(S57, ""0.00""), """"),
  IFERROR(""度なし（±0.00）〜""&amp;
    TEXT(
      VALUE(REGEXEXTRACT(ASC(TO_TEXT(S57)),
        ""(?:^|[^0-9])([+-]?\d{1,2}(?:\.\d+)?)(?:[^0-9]|$)""
      )),
      ""0.00""
   "&amp;" ),
    ""度なしのみ""
  )
)
"),"度なし（±0.00）〜8.00")</f>
        <v>度なし（±0.00）〜8.00</v>
      </c>
      <c r="AH57" s="347"/>
      <c r="AI57" s="347"/>
      <c r="AJ57" s="110"/>
      <c r="AK57" s="110" t="s">
        <v>1208</v>
      </c>
      <c r="AL57" s="110" t="str">
        <f t="shared" si="76"/>
        <v>#REF!</v>
      </c>
      <c r="AM57" s="110"/>
      <c r="AN57" s="110" t="str">
        <f t="shared" si="84"/>
        <v>NG</v>
      </c>
      <c r="AO57" s="343">
        <v>12.0</v>
      </c>
      <c r="AP57" s="110"/>
      <c r="AQ57" s="343">
        <v>12.0</v>
      </c>
      <c r="AR57" s="110"/>
    </row>
    <row r="58">
      <c r="A58" s="332" t="b">
        <v>1</v>
      </c>
      <c r="B58" s="349" t="b">
        <v>1</v>
      </c>
      <c r="C58" s="350" t="str">
        <f t="shared" si="66"/>
        <v>-</v>
      </c>
      <c r="D58" s="110"/>
      <c r="E58" s="110" t="s">
        <v>461</v>
      </c>
      <c r="F58" s="110" t="s">
        <v>1177</v>
      </c>
      <c r="G58" s="335">
        <v>704.0</v>
      </c>
      <c r="H58" s="110" t="s">
        <v>126</v>
      </c>
      <c r="I58" s="110" t="s">
        <v>168</v>
      </c>
      <c r="J58" s="110" t="s">
        <v>470</v>
      </c>
      <c r="K58" s="110" t="s">
        <v>292</v>
      </c>
      <c r="L58" s="338" t="str">
        <f t="shared" si="67"/>
        <v>#REF!</v>
      </c>
      <c r="M58" s="339" t="str">
        <f>IFERROR(__xludf.DUMMYFUNCTION("REGEXEXTRACT(
  XLOOKUP($E58&amp;$F58, import!$A:$A, import!C:C),
  ""/(\d+)""
)
"),"#REF!")</f>
        <v>#REF!</v>
      </c>
      <c r="N58" s="340" t="str">
        <f t="shared" si="138"/>
        <v>#REF!</v>
      </c>
      <c r="O58" s="341" t="str">
        <f t="shared" ref="O58:Q58" si="141">VALUE(SUBSTITUTE(XLOOKUP($E58&amp;$F58,import!$A:$A,import!M:M),"mm",""))
</f>
        <v>#REF!</v>
      </c>
      <c r="P58" s="342" t="str">
        <f t="shared" si="141"/>
        <v>#REF!</v>
      </c>
      <c r="Q58" s="343" t="str">
        <f t="shared" si="141"/>
        <v>#REF!</v>
      </c>
      <c r="R58" s="341" t="str">
        <f t="shared" si="117"/>
        <v>#REF!</v>
      </c>
      <c r="S58" s="110" t="s">
        <v>955</v>
      </c>
      <c r="T58" s="110" t="s">
        <v>956</v>
      </c>
      <c r="U58" s="348" t="str">
        <f t="shared" si="8"/>
        <v>#REF!</v>
      </c>
      <c r="V58" s="119" t="str">
        <f t="shared" si="9"/>
        <v>/Users/asano/Desktop/data_sample/Links/bandle.jpg</v>
      </c>
      <c r="W58" s="345" t="s">
        <v>1209</v>
      </c>
      <c r="X58" s="345" t="s">
        <v>1210</v>
      </c>
      <c r="Y58" s="345" t="s">
        <v>1211</v>
      </c>
      <c r="Z58" s="345" t="s">
        <v>1212</v>
      </c>
      <c r="AA58" s="110" t="str">
        <f t="shared" si="71"/>
        <v>/Users/asano/Desktop/data_sample/images/1month/アイクローゼット/ピンクグレープ/thumbnail.jpg</v>
      </c>
      <c r="AB58" s="110" t="str">
        <f t="shared" si="72"/>
        <v>/Users/asano/Desktop/data_sample/images/1month/アイクローゼット/ピンクグレープ/lens.jpg</v>
      </c>
      <c r="AC58" s="110" t="str">
        <f t="shared" si="73"/>
        <v>/Users/asano/Desktop/data_sample/images/1month/アイクローゼット/ピンクグレープ/黒目/black.jpg</v>
      </c>
      <c r="AD58" s="110" t="str">
        <f t="shared" si="74"/>
        <v>/Users/asano/Desktop/data_sample/images/1month/アイクローゼット/ピンクグレープ/茶目/brown.jpg</v>
      </c>
      <c r="AE58" s="346" t="str">
        <f t="shared" ref="AE58:AF58" si="142">IFERROR(XLOOKUP($E58&amp;$F58,import!$A:$A,import!I:I),""
)</f>
        <v/>
      </c>
      <c r="AF58" s="346" t="str">
        <f t="shared" si="142"/>
        <v/>
      </c>
      <c r="AG58" s="119" t="str">
        <f>IFERROR(__xludf.DUMMYFUNCTION(" IF(
  ISNUMBER(S58),
  ""度なし（±0.00）〜""&amp;IF(ABS(S58)&lt;100, TEXT(S58, ""0.00""), """"),
  IFERROR(""度なし（±0.00）〜""&amp;
    TEXT(
      VALUE(REGEXEXTRACT(ASC(TO_TEXT(S58)),
        ""(?:^|[^0-9])([+-]?\d{1,2}(?:\.\d+)?)(?:[^0-9]|$)""
      )),
      ""0.00""
   "&amp;" ),
    ""度なしのみ""
  )
)
"),"度なし（±0.00）〜8.00")</f>
        <v>度なし（±0.00）〜8.00</v>
      </c>
      <c r="AH58" s="347"/>
      <c r="AI58" s="347"/>
      <c r="AJ58" s="110"/>
      <c r="AK58" s="110" t="s">
        <v>1182</v>
      </c>
      <c r="AL58" s="110" t="str">
        <f t="shared" si="76"/>
        <v>#REF!</v>
      </c>
      <c r="AM58" s="110"/>
      <c r="AN58" s="110" t="str">
        <f t="shared" si="84"/>
        <v>NG</v>
      </c>
      <c r="AO58" s="343">
        <v>12.0</v>
      </c>
      <c r="AP58" s="110"/>
      <c r="AQ58" s="343">
        <v>12.0</v>
      </c>
      <c r="AR58" s="110"/>
    </row>
    <row r="59">
      <c r="A59" s="332" t="b">
        <v>1</v>
      </c>
      <c r="B59" s="349" t="b">
        <v>1</v>
      </c>
      <c r="C59" s="350" t="str">
        <f t="shared" si="66"/>
        <v>-</v>
      </c>
      <c r="D59" s="110"/>
      <c r="E59" s="110" t="s">
        <v>461</v>
      </c>
      <c r="F59" s="110" t="s">
        <v>1213</v>
      </c>
      <c r="G59" s="335">
        <v>705.0</v>
      </c>
      <c r="H59" s="110" t="s">
        <v>126</v>
      </c>
      <c r="I59" s="110" t="s">
        <v>168</v>
      </c>
      <c r="J59" s="110" t="s">
        <v>478</v>
      </c>
      <c r="K59" s="110" t="s">
        <v>292</v>
      </c>
      <c r="L59" s="338" t="str">
        <f t="shared" si="67"/>
        <v>#REF!</v>
      </c>
      <c r="M59" s="339" t="str">
        <f>IFERROR(__xludf.DUMMYFUNCTION("REGEXEXTRACT(
  XLOOKUP($E59&amp;$F59, import!$A:$A, import!C:C),
  ""/(\d+)""
)
"),"#REF!")</f>
        <v>#REF!</v>
      </c>
      <c r="N59" s="340" t="str">
        <f t="shared" si="138"/>
        <v>#REF!</v>
      </c>
      <c r="O59" s="341" t="str">
        <f t="shared" ref="O59:Q59" si="143">VALUE(SUBSTITUTE(XLOOKUP($E59&amp;$F59,import!$A:$A,import!M:M),"mm",""))
</f>
        <v>#REF!</v>
      </c>
      <c r="P59" s="342" t="str">
        <f t="shared" si="143"/>
        <v>#REF!</v>
      </c>
      <c r="Q59" s="343" t="str">
        <f t="shared" si="143"/>
        <v>#REF!</v>
      </c>
      <c r="R59" s="341" t="str">
        <f t="shared" si="117"/>
        <v>#REF!</v>
      </c>
      <c r="S59" s="110" t="s">
        <v>955</v>
      </c>
      <c r="T59" s="110" t="s">
        <v>956</v>
      </c>
      <c r="U59" s="348" t="str">
        <f t="shared" si="8"/>
        <v>#REF!</v>
      </c>
      <c r="V59" s="119" t="str">
        <f t="shared" si="9"/>
        <v>/Users/asano/Desktop/data_sample/Links/bandle.jpg</v>
      </c>
      <c r="W59" s="345" t="s">
        <v>1214</v>
      </c>
      <c r="X59" s="345" t="s">
        <v>1215</v>
      </c>
      <c r="Y59" s="345" t="s">
        <v>1216</v>
      </c>
      <c r="Z59" s="345" t="s">
        <v>1217</v>
      </c>
      <c r="AA59" s="110" t="str">
        <f t="shared" si="71"/>
        <v>/Users/asano/Desktop/data_sample/images/1month/アイクローゼット/ミズタマブラック/thumbnail.jpg</v>
      </c>
      <c r="AB59" s="110" t="str">
        <f t="shared" si="72"/>
        <v>/Users/asano/Desktop/data_sample/images/1month/アイクローゼット/ミズタマブラック/lens.jpg</v>
      </c>
      <c r="AC59" s="110" t="str">
        <f t="shared" si="73"/>
        <v>/Users/asano/Desktop/data_sample/images/1month/アイクローゼット/ミズタマブラック/黒目/black.jpg</v>
      </c>
      <c r="AD59" s="110" t="str">
        <f t="shared" si="74"/>
        <v>/Users/asano/Desktop/data_sample/images/1month/アイクローゼット/ミズタマブラック/茶目/brown.jpg</v>
      </c>
      <c r="AE59" s="346" t="str">
        <f t="shared" ref="AE59:AF59" si="144">IFERROR(XLOOKUP($E59&amp;$F59,import!$A:$A,import!I:I),""
)</f>
        <v/>
      </c>
      <c r="AF59" s="346" t="str">
        <f t="shared" si="144"/>
        <v/>
      </c>
      <c r="AG59" s="119" t="str">
        <f>IFERROR(__xludf.DUMMYFUNCTION(" IF(
  ISNUMBER(S59),
  ""度なし（±0.00）〜""&amp;IF(ABS(S59)&lt;100, TEXT(S59, ""0.00""), """"),
  IFERROR(""度なし（±0.00）〜""&amp;
    TEXT(
      VALUE(REGEXEXTRACT(ASC(TO_TEXT(S59)),
        ""(?:^|[^0-9])([+-]?\d{1,2}(?:\.\d+)?)(?:[^0-9]|$)""
      )),
      ""0.00""
   "&amp;" ),
    ""度なしのみ""
  )
)
"),"度なし（±0.00）〜8.00")</f>
        <v>度なし（±0.00）〜8.00</v>
      </c>
      <c r="AH59" s="347"/>
      <c r="AI59" s="347"/>
      <c r="AJ59" s="110"/>
      <c r="AK59" s="110" t="s">
        <v>1218</v>
      </c>
      <c r="AL59" s="110" t="str">
        <f t="shared" si="76"/>
        <v>#REF!</v>
      </c>
      <c r="AM59" s="110"/>
      <c r="AN59" s="110" t="str">
        <f t="shared" si="84"/>
        <v>NG</v>
      </c>
      <c r="AO59" s="343">
        <v>12.0</v>
      </c>
      <c r="AP59" s="110"/>
      <c r="AQ59" s="343">
        <v>12.0</v>
      </c>
      <c r="AR59" s="110"/>
    </row>
    <row r="60">
      <c r="A60" s="332" t="b">
        <v>1</v>
      </c>
      <c r="B60" s="349" t="b">
        <v>1</v>
      </c>
      <c r="C60" s="350" t="str">
        <f t="shared" si="66"/>
        <v>-</v>
      </c>
      <c r="D60" s="110"/>
      <c r="E60" s="110" t="s">
        <v>406</v>
      </c>
      <c r="F60" s="110" t="s">
        <v>1219</v>
      </c>
      <c r="G60" s="335">
        <v>801.0</v>
      </c>
      <c r="H60" s="110" t="s">
        <v>126</v>
      </c>
      <c r="I60" s="110" t="s">
        <v>168</v>
      </c>
      <c r="J60" s="110" t="s">
        <v>499</v>
      </c>
      <c r="K60" s="337" t="s">
        <v>170</v>
      </c>
      <c r="L60" s="338" t="str">
        <f t="shared" si="67"/>
        <v>#REF!</v>
      </c>
      <c r="M60" s="339" t="str">
        <f>IFERROR(__xludf.DUMMYFUNCTION("REGEXEXTRACT(
  XLOOKUP($E60&amp;$F60, import!$A:$A, import!C:C),
  ""/(\d+)""
)
"),"#REF!")</f>
        <v>#REF!</v>
      </c>
      <c r="N60" s="340" t="str">
        <f t="shared" si="138"/>
        <v>#REF!</v>
      </c>
      <c r="O60" s="341" t="str">
        <f t="shared" ref="O60:Q60" si="145">VALUE(SUBSTITUTE(XLOOKUP($E60&amp;$F60,import!$A:$A,import!M:M),"mm",""))
</f>
        <v>#REF!</v>
      </c>
      <c r="P60" s="342" t="str">
        <f t="shared" si="145"/>
        <v>#REF!</v>
      </c>
      <c r="Q60" s="343" t="str">
        <f t="shared" si="145"/>
        <v>#REF!</v>
      </c>
      <c r="R60" s="341" t="str">
        <f t="shared" si="117"/>
        <v>#REF!</v>
      </c>
      <c r="S60" s="110" t="s">
        <v>955</v>
      </c>
      <c r="T60" s="110" t="s">
        <v>956</v>
      </c>
      <c r="U60" s="356" t="s">
        <v>1220</v>
      </c>
      <c r="V60" s="119" t="str">
        <f t="shared" si="9"/>
        <v>/Users/asano/Desktop/data_sample/Links/bandle.jpg</v>
      </c>
      <c r="W60" s="345" t="s">
        <v>1221</v>
      </c>
      <c r="X60" s="345" t="s">
        <v>1222</v>
      </c>
      <c r="Y60" s="345" t="s">
        <v>1223</v>
      </c>
      <c r="Z60" s="345" t="s">
        <v>1224</v>
      </c>
      <c r="AA60" s="110" t="str">
        <f t="shared" si="71"/>
        <v>/Users/asano/Desktop/data_sample/images/1day/アイクローゼット/クリームコフレ/thumbnail.jpg</v>
      </c>
      <c r="AB60" s="110" t="str">
        <f t="shared" si="72"/>
        <v>/Users/asano/Desktop/data_sample/images/1day/アイクローゼット/クリームコフレ/lens.jpg</v>
      </c>
      <c r="AC60" s="110" t="str">
        <f t="shared" si="73"/>
        <v>/Users/asano/Desktop/data_sample/images/1day/アイクローゼット/クリームコフレ/黒目/black.jpg</v>
      </c>
      <c r="AD60" s="110" t="str">
        <f t="shared" si="74"/>
        <v>/Users/asano/Desktop/data_sample/images/1day/アイクローゼット/クリームコフレ/茶目/brown.jpg</v>
      </c>
      <c r="AE60" s="346" t="str">
        <f t="shared" ref="AE60:AF60" si="146">IFERROR(XLOOKUP($E60&amp;$F60,import!$A:$A,import!I:I),""
)</f>
        <v/>
      </c>
      <c r="AF60" s="346" t="str">
        <f t="shared" si="146"/>
        <v/>
      </c>
      <c r="AG60" s="119" t="str">
        <f>IFERROR(__xludf.DUMMYFUNCTION(" IF(
  ISNUMBER(S60),
  ""度なし（±0.00）〜""&amp;IF(ABS(S60)&lt;100, TEXT(S60, ""0.00""), """"),
  IFERROR(""度なし（±0.00）〜""&amp;
    TEXT(
      VALUE(REGEXEXTRACT(ASC(TO_TEXT(S60)),
        ""(?:^|[^0-9])([+-]?\d{1,2}(?:\.\d+)?)(?:[^0-9]|$)""
      )),
      ""0.00""
   "&amp;" ),
    ""度なしのみ""
  )
)
"),"度なし（±0.00）〜8.00")</f>
        <v>度なし（±0.00）〜8.00</v>
      </c>
      <c r="AH60" s="347"/>
      <c r="AI60" s="347"/>
      <c r="AJ60" s="110"/>
      <c r="AK60" s="110" t="s">
        <v>1225</v>
      </c>
      <c r="AL60" s="110" t="str">
        <f t="shared" si="76"/>
        <v>#REF!</v>
      </c>
      <c r="AM60" s="110"/>
      <c r="AN60" s="110" t="str">
        <f t="shared" si="84"/>
        <v>NG</v>
      </c>
      <c r="AO60" s="343">
        <v>12.0</v>
      </c>
      <c r="AP60" s="110" t="s">
        <v>953</v>
      </c>
      <c r="AQ60" s="343">
        <v>18.0</v>
      </c>
      <c r="AR60" s="110"/>
    </row>
    <row r="61">
      <c r="A61" s="332" t="b">
        <v>1</v>
      </c>
      <c r="B61" s="349" t="b">
        <v>1</v>
      </c>
      <c r="C61" s="350" t="str">
        <f t="shared" si="66"/>
        <v>-</v>
      </c>
      <c r="D61" s="110"/>
      <c r="E61" s="110" t="s">
        <v>406</v>
      </c>
      <c r="F61" s="110" t="s">
        <v>1226</v>
      </c>
      <c r="G61" s="335">
        <v>802.0</v>
      </c>
      <c r="H61" s="110" t="s">
        <v>126</v>
      </c>
      <c r="I61" s="110" t="s">
        <v>168</v>
      </c>
      <c r="J61" s="110" t="s">
        <v>501</v>
      </c>
      <c r="K61" s="337" t="s">
        <v>170</v>
      </c>
      <c r="L61" s="338" t="str">
        <f t="shared" si="67"/>
        <v>#REF!</v>
      </c>
      <c r="M61" s="339" t="str">
        <f>IFERROR(__xludf.DUMMYFUNCTION("REGEXEXTRACT(
  XLOOKUP($E61&amp;$F61, import!$A:$A, import!C:C),
  ""/(\d+)""
)
"),"#REF!")</f>
        <v>#REF!</v>
      </c>
      <c r="N61" s="340">
        <v>-9.0</v>
      </c>
      <c r="O61" s="341" t="str">
        <f t="shared" ref="O61:Q61" si="147">VALUE(SUBSTITUTE(XLOOKUP($E61&amp;$F61,import!$A:$A,import!M:M),"mm",""))
</f>
        <v>#REF!</v>
      </c>
      <c r="P61" s="342" t="str">
        <f t="shared" si="147"/>
        <v>#REF!</v>
      </c>
      <c r="Q61" s="343" t="str">
        <f t="shared" si="147"/>
        <v>#REF!</v>
      </c>
      <c r="R61" s="341" t="str">
        <f t="shared" si="117"/>
        <v>#REF!</v>
      </c>
      <c r="S61" s="110" t="s">
        <v>955</v>
      </c>
      <c r="T61" s="110" t="s">
        <v>956</v>
      </c>
      <c r="U61" s="356" t="s">
        <v>1220</v>
      </c>
      <c r="V61" s="119" t="str">
        <f t="shared" si="9"/>
        <v>/Users/asano/Desktop/data_sample/Links/bandle.jpg</v>
      </c>
      <c r="W61" s="345" t="s">
        <v>1227</v>
      </c>
      <c r="X61" s="345" t="s">
        <v>1228</v>
      </c>
      <c r="Y61" s="345" t="s">
        <v>1229</v>
      </c>
      <c r="Z61" s="345" t="s">
        <v>1230</v>
      </c>
      <c r="AA61" s="110" t="str">
        <f t="shared" si="71"/>
        <v>/Users/asano/Desktop/data_sample/images/1day/アイクローゼット/コーヒーコフレ/thumbnail.jpg</v>
      </c>
      <c r="AB61" s="110" t="str">
        <f t="shared" si="72"/>
        <v>/Users/asano/Desktop/data_sample/images/1day/アイクローゼット/コーヒーコフレ/lens.jpg</v>
      </c>
      <c r="AC61" s="110" t="str">
        <f t="shared" si="73"/>
        <v>/Users/asano/Desktop/data_sample/images/1day/アイクローゼット/コーヒーコフレ/黒目/black.jpg</v>
      </c>
      <c r="AD61" s="110" t="str">
        <f t="shared" si="74"/>
        <v>/Users/asano/Desktop/data_sample/images/1day/アイクローゼット/コーヒーコフレ/茶目/brown.jpg</v>
      </c>
      <c r="AE61" s="346" t="str">
        <f t="shared" ref="AE61:AF61" si="148">IFERROR(XLOOKUP($E61&amp;$F61,import!$A:$A,import!I:I),""
)</f>
        <v/>
      </c>
      <c r="AF61" s="346" t="str">
        <f t="shared" si="148"/>
        <v/>
      </c>
      <c r="AG61" s="119" t="str">
        <f>IFERROR(__xludf.DUMMYFUNCTION(" IF(
  ISNUMBER(S61),
  ""度なし（±0.00）〜""&amp;IF(ABS(S61)&lt;100, TEXT(S61, ""0.00""), """"),
  IFERROR(""度なし（±0.00）〜""&amp;
    TEXT(
      VALUE(REGEXEXTRACT(ASC(TO_TEXT(S61)),
        ""(?:^|[^0-9])([+-]?\d{1,2}(?:\.\d+)?)(?:[^0-9]|$)""
      )),
      ""0.00""
   "&amp;" ),
    ""度なしのみ""
  )
)
"),"度なし（±0.00）〜8.00")</f>
        <v>度なし（±0.00）〜8.00</v>
      </c>
      <c r="AH61" s="347"/>
      <c r="AI61" s="347"/>
      <c r="AJ61" s="110"/>
      <c r="AK61" s="110" t="s">
        <v>1231</v>
      </c>
      <c r="AL61" s="110" t="str">
        <f t="shared" si="76"/>
        <v>#REF!</v>
      </c>
      <c r="AM61" s="110"/>
      <c r="AN61" s="110" t="str">
        <f t="shared" si="84"/>
        <v>NG</v>
      </c>
      <c r="AO61" s="343">
        <v>12.0</v>
      </c>
      <c r="AP61" s="110"/>
      <c r="AQ61" s="343">
        <v>12.0</v>
      </c>
      <c r="AR61" s="110"/>
    </row>
    <row r="62">
      <c r="A62" s="332" t="b">
        <v>1</v>
      </c>
      <c r="B62" s="349" t="b">
        <v>1</v>
      </c>
      <c r="C62" s="350" t="str">
        <f t="shared" si="66"/>
        <v>-</v>
      </c>
      <c r="D62" s="110"/>
      <c r="E62" s="110" t="s">
        <v>406</v>
      </c>
      <c r="F62" s="110" t="s">
        <v>1232</v>
      </c>
      <c r="G62" s="335">
        <v>803.0</v>
      </c>
      <c r="H62" s="110" t="s">
        <v>126</v>
      </c>
      <c r="I62" s="110" t="s">
        <v>168</v>
      </c>
      <c r="J62" s="110" t="s">
        <v>407</v>
      </c>
      <c r="K62" s="337" t="s">
        <v>170</v>
      </c>
      <c r="L62" s="338" t="str">
        <f t="shared" si="67"/>
        <v>#REF!</v>
      </c>
      <c r="M62" s="339" t="str">
        <f>IFERROR(__xludf.DUMMYFUNCTION("REGEXEXTRACT(
  XLOOKUP($E62&amp;$F62, import!$A:$A, import!C:C),
  ""/(\d+)""
)
"),"#REF!")</f>
        <v>#REF!</v>
      </c>
      <c r="N62" s="340">
        <v>-9.0</v>
      </c>
      <c r="O62" s="341" t="str">
        <f t="shared" ref="O62:Q62" si="149">VALUE(SUBSTITUTE(XLOOKUP($E62&amp;$F62,import!$A:$A,import!M:M),"mm",""))
</f>
        <v>#REF!</v>
      </c>
      <c r="P62" s="342" t="str">
        <f t="shared" si="149"/>
        <v>#REF!</v>
      </c>
      <c r="Q62" s="343" t="str">
        <f t="shared" si="149"/>
        <v>#REF!</v>
      </c>
      <c r="R62" s="341" t="str">
        <f t="shared" si="117"/>
        <v>#REF!</v>
      </c>
      <c r="S62" s="110" t="s">
        <v>955</v>
      </c>
      <c r="T62" s="110" t="s">
        <v>956</v>
      </c>
      <c r="U62" s="356" t="s">
        <v>1220</v>
      </c>
      <c r="V62" s="119" t="str">
        <f t="shared" si="9"/>
        <v>/Users/asano/Desktop/data_sample/Links/bandle.jpg</v>
      </c>
      <c r="W62" s="345" t="s">
        <v>1233</v>
      </c>
      <c r="X62" s="345" t="s">
        <v>1234</v>
      </c>
      <c r="Y62" s="345" t="s">
        <v>1235</v>
      </c>
      <c r="Z62" s="345" t="s">
        <v>1236</v>
      </c>
      <c r="AA62" s="110" t="str">
        <f t="shared" si="71"/>
        <v>/Users/asano/Desktop/data_sample/images/1day/アイクローゼット/ブラウンコフレ/thumbnail.jpg</v>
      </c>
      <c r="AB62" s="110" t="str">
        <f t="shared" si="72"/>
        <v>/Users/asano/Desktop/data_sample/images/1day/アイクローゼット/ブラウンコフレ/lens.jpg</v>
      </c>
      <c r="AC62" s="110" t="str">
        <f t="shared" si="73"/>
        <v>/Users/asano/Desktop/data_sample/images/1day/アイクローゼット/ブラウンコフレ/黒目/black.jpg</v>
      </c>
      <c r="AD62" s="110" t="str">
        <f t="shared" si="74"/>
        <v>/Users/asano/Desktop/data_sample/images/1day/アイクローゼット/ブラウンコフレ/茶目/brown.jpg</v>
      </c>
      <c r="AE62" s="346" t="str">
        <f t="shared" ref="AE62:AF62" si="150">IFERROR(XLOOKUP($E62&amp;$F62,import!$A:$A,import!I:I),""
)</f>
        <v/>
      </c>
      <c r="AF62" s="346" t="str">
        <f t="shared" si="150"/>
        <v/>
      </c>
      <c r="AG62" s="119" t="str">
        <f>IFERROR(__xludf.DUMMYFUNCTION(" IF(
  ISNUMBER(S62),
  ""度なし（±0.00）〜""&amp;IF(ABS(S62)&lt;100, TEXT(S62, ""0.00""), """"),
  IFERROR(""度なし（±0.00）〜""&amp;
    TEXT(
      VALUE(REGEXEXTRACT(ASC(TO_TEXT(S62)),
        ""(?:^|[^0-9])([+-]?\d{1,2}(?:\.\d+)?)(?:[^0-9]|$)""
      )),
      ""0.00""
   "&amp;" ),
    ""度なしのみ""
  )
)
"),"度なし（±0.00）〜8.00")</f>
        <v>度なし（±0.00）〜8.00</v>
      </c>
      <c r="AH62" s="347"/>
      <c r="AI62" s="347"/>
      <c r="AJ62" s="110"/>
      <c r="AK62" s="110" t="s">
        <v>1237</v>
      </c>
      <c r="AL62" s="110" t="str">
        <f t="shared" si="76"/>
        <v>#REF!</v>
      </c>
      <c r="AM62" s="110"/>
      <c r="AN62" s="110" t="str">
        <f t="shared" si="84"/>
        <v>NG</v>
      </c>
      <c r="AO62" s="343">
        <v>12.0</v>
      </c>
      <c r="AP62" s="110"/>
      <c r="AQ62" s="343">
        <v>12.0</v>
      </c>
      <c r="AR62" s="110"/>
    </row>
    <row r="63">
      <c r="A63" s="332" t="b">
        <v>1</v>
      </c>
      <c r="B63" s="349" t="b">
        <v>1</v>
      </c>
      <c r="C63" s="350" t="str">
        <f t="shared" si="66"/>
        <v>-</v>
      </c>
      <c r="D63" s="110"/>
      <c r="E63" s="110" t="s">
        <v>406</v>
      </c>
      <c r="F63" s="110" t="s">
        <v>1238</v>
      </c>
      <c r="G63" s="335">
        <v>804.0</v>
      </c>
      <c r="H63" s="110" t="s">
        <v>126</v>
      </c>
      <c r="I63" s="110" t="s">
        <v>168</v>
      </c>
      <c r="J63" s="110" t="s">
        <v>503</v>
      </c>
      <c r="K63" s="337" t="s">
        <v>170</v>
      </c>
      <c r="L63" s="338" t="str">
        <f t="shared" si="67"/>
        <v>#REF!</v>
      </c>
      <c r="M63" s="339" t="str">
        <f>IFERROR(__xludf.DUMMYFUNCTION("REGEXEXTRACT(
  XLOOKUP($E63&amp;$F63, import!$A:$A, import!C:C),
  ""/(\d+)""
)
"),"#REF!")</f>
        <v>#REF!</v>
      </c>
      <c r="N63" s="340">
        <v>-9.0</v>
      </c>
      <c r="O63" s="341" t="str">
        <f t="shared" ref="O63:Q63" si="151">VALUE(SUBSTITUTE(XLOOKUP($E63&amp;$F63,import!$A:$A,import!M:M),"mm",""))
</f>
        <v>#REF!</v>
      </c>
      <c r="P63" s="342" t="str">
        <f t="shared" si="151"/>
        <v>#REF!</v>
      </c>
      <c r="Q63" s="343" t="str">
        <f t="shared" si="151"/>
        <v>#REF!</v>
      </c>
      <c r="R63" s="341" t="str">
        <f t="shared" si="117"/>
        <v>#REF!</v>
      </c>
      <c r="S63" s="110" t="s">
        <v>955</v>
      </c>
      <c r="T63" s="110" t="s">
        <v>956</v>
      </c>
      <c r="U63" s="356" t="s">
        <v>1220</v>
      </c>
      <c r="V63" s="119" t="str">
        <f t="shared" si="9"/>
        <v>/Users/asano/Desktop/data_sample/Links/bandle.jpg</v>
      </c>
      <c r="W63" s="345" t="s">
        <v>1239</v>
      </c>
      <c r="X63" s="345" t="s">
        <v>1240</v>
      </c>
      <c r="Y63" s="345" t="s">
        <v>1241</v>
      </c>
      <c r="Z63" s="345" t="s">
        <v>1242</v>
      </c>
      <c r="AA63" s="110" t="str">
        <f t="shared" si="71"/>
        <v>/Users/asano/Desktop/data_sample/images/1day/アイクローゼット/ベージュコフレ/thumbnail.jpg</v>
      </c>
      <c r="AB63" s="110" t="str">
        <f t="shared" si="72"/>
        <v>/Users/asano/Desktop/data_sample/images/1day/アイクローゼット/ベージュコフレ/lens.jpg</v>
      </c>
      <c r="AC63" s="110" t="str">
        <f t="shared" si="73"/>
        <v>/Users/asano/Desktop/data_sample/images/1day/アイクローゼット/ベージュコフレ/黒目/black.jpg</v>
      </c>
      <c r="AD63" s="110" t="str">
        <f t="shared" si="74"/>
        <v>/Users/asano/Desktop/data_sample/images/1day/アイクローゼット/ベージュコフレ/茶目/brown.jpg</v>
      </c>
      <c r="AE63" s="346" t="str">
        <f t="shared" ref="AE63:AF63" si="152">IFERROR(XLOOKUP($E63&amp;$F63,import!$A:$A,import!I:I),""
)</f>
        <v/>
      </c>
      <c r="AF63" s="346" t="str">
        <f t="shared" si="152"/>
        <v/>
      </c>
      <c r="AG63" s="119" t="str">
        <f>IFERROR(__xludf.DUMMYFUNCTION(" IF(
  ISNUMBER(S63),
  ""度なし（±0.00）〜""&amp;IF(ABS(S63)&lt;100, TEXT(S63, ""0.00""), """"),
  IFERROR(""度なし（±0.00）〜""&amp;
    TEXT(
      VALUE(REGEXEXTRACT(ASC(TO_TEXT(S63)),
        ""(?:^|[^0-9])([+-]?\d{1,2}(?:\.\d+)?)(?:[^0-9]|$)""
      )),
      ""0.00""
   "&amp;" ),
    ""度なしのみ""
  )
)
"),"度なし（±0.00）〜8.00")</f>
        <v>度なし（±0.00）〜8.00</v>
      </c>
      <c r="AH63" s="347"/>
      <c r="AI63" s="347"/>
      <c r="AJ63" s="110"/>
      <c r="AK63" s="110" t="s">
        <v>1243</v>
      </c>
      <c r="AL63" s="110" t="str">
        <f t="shared" si="76"/>
        <v>#REF!</v>
      </c>
      <c r="AM63" s="110"/>
      <c r="AN63" s="110" t="str">
        <f t="shared" si="84"/>
        <v>NG</v>
      </c>
      <c r="AO63" s="343">
        <v>12.0</v>
      </c>
      <c r="AP63" s="110"/>
      <c r="AQ63" s="343">
        <v>12.0</v>
      </c>
      <c r="AR63" s="110"/>
    </row>
    <row r="64">
      <c r="A64" s="332" t="b">
        <v>1</v>
      </c>
      <c r="B64" s="349" t="b">
        <v>1</v>
      </c>
      <c r="C64" s="350" t="str">
        <f t="shared" si="66"/>
        <v>-</v>
      </c>
      <c r="D64" s="110"/>
      <c r="E64" s="110" t="s">
        <v>434</v>
      </c>
      <c r="F64" s="110" t="s">
        <v>1244</v>
      </c>
      <c r="G64" s="335">
        <v>901.0</v>
      </c>
      <c r="H64" s="110" t="s">
        <v>126</v>
      </c>
      <c r="I64" s="110" t="s">
        <v>168</v>
      </c>
      <c r="J64" s="110" t="s">
        <v>435</v>
      </c>
      <c r="K64" s="337" t="s">
        <v>170</v>
      </c>
      <c r="L64" s="338" t="str">
        <f t="shared" si="67"/>
        <v>#REF!</v>
      </c>
      <c r="M64" s="339" t="str">
        <f>IFERROR(__xludf.DUMMYFUNCTION("REGEXEXTRACT(
  XLOOKUP($E64&amp;$F64, import!$A:$A, import!C:C),
  ""/(\d+)""
)
"),"#REF!")</f>
        <v>#REF!</v>
      </c>
      <c r="N64" s="340" t="str">
        <f t="shared" ref="N64:N72" si="155">-(XLOOKUP($E64&amp;$F64,import!$A:$A,import!AB:AB))</f>
        <v>#REF!</v>
      </c>
      <c r="O64" s="341" t="str">
        <f t="shared" ref="O64:Q64" si="153">VALUE(SUBSTITUTE(XLOOKUP($E64&amp;$F64,import!$A:$A,import!M:M),"mm",""))
</f>
        <v>#REF!</v>
      </c>
      <c r="P64" s="342" t="str">
        <f t="shared" si="153"/>
        <v>#REF!</v>
      </c>
      <c r="Q64" s="343" t="str">
        <f t="shared" si="153"/>
        <v>#REF!</v>
      </c>
      <c r="R64" s="341" t="str">
        <f t="shared" si="117"/>
        <v>#REF!</v>
      </c>
      <c r="S64" s="110" t="s">
        <v>955</v>
      </c>
      <c r="T64" s="110" t="s">
        <v>956</v>
      </c>
      <c r="U64" s="344" t="str">
        <f t="shared" ref="U64:U215" si="157">LET(pb,TRIM($H64),brand,TRIM($I64),d,LOWER(TRIM($K64)),dur,SWITCH(d,"1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64" s="119" t="str">
        <f t="shared" si="9"/>
        <v>/Users/asano/Desktop/data_sample/Links/bandle.jpg</v>
      </c>
      <c r="W64" s="345" t="s">
        <v>1245</v>
      </c>
      <c r="X64" s="345" t="s">
        <v>1246</v>
      </c>
      <c r="Y64" s="345" t="s">
        <v>1247</v>
      </c>
      <c r="Z64" s="345" t="s">
        <v>1248</v>
      </c>
      <c r="AA64" s="110" t="str">
        <f t="shared" si="71"/>
        <v>/Users/asano/Desktop/data_sample/images/1day/アイクローゼット/クリアベージュミニ/thumbnail.jpg</v>
      </c>
      <c r="AB64" s="110" t="str">
        <f t="shared" si="72"/>
        <v>/Users/asano/Desktop/data_sample/images/1day/アイクローゼット/クリアベージュミニ/lens.jpg</v>
      </c>
      <c r="AC64" s="110" t="str">
        <f t="shared" si="73"/>
        <v>/Users/asano/Desktop/data_sample/images/1day/アイクローゼット/クリアベージュミニ/黒目/black.jpg</v>
      </c>
      <c r="AD64" s="110" t="str">
        <f t="shared" si="74"/>
        <v>/Users/asano/Desktop/data_sample/images/1day/アイクローゼット/クリアベージュミニ/茶目/brown.jpg</v>
      </c>
      <c r="AE64" s="346" t="str">
        <f t="shared" ref="AE64:AF64" si="154">IFERROR(XLOOKUP($E64&amp;$F64,import!$A:$A,import!I:I),""
)</f>
        <v/>
      </c>
      <c r="AF64" s="346" t="str">
        <f t="shared" si="154"/>
        <v/>
      </c>
      <c r="AG64" s="119" t="str">
        <f>IFERROR(__xludf.DUMMYFUNCTION(" IF(
  ISNUMBER(S64),
  ""度なし（±0.00）〜""&amp;IF(ABS(S64)&lt;100, TEXT(S64, ""0.00""), """"),
  IFERROR(""度なし（±0.00）〜""&amp;
    TEXT(
      VALUE(REGEXEXTRACT(ASC(TO_TEXT(S64)),
        ""(?:^|[^0-9])([+-]?\d{1,2}(?:\.\d+)?)(?:[^0-9]|$)""
      )),
      ""0.00""
   "&amp;" ),
    ""度なしのみ""
  )
)
"),"度なし（±0.00）〜8.00")</f>
        <v>度なし（±0.00）〜8.00</v>
      </c>
      <c r="AH64" s="347"/>
      <c r="AI64" s="347"/>
      <c r="AJ64" s="110"/>
      <c r="AK64" s="110" t="s">
        <v>1249</v>
      </c>
      <c r="AL64" s="110" t="str">
        <f t="shared" si="76"/>
        <v>#REF!</v>
      </c>
      <c r="AM64" s="110"/>
      <c r="AN64" s="110" t="str">
        <f t="shared" si="84"/>
        <v>NG</v>
      </c>
      <c r="AO64" s="343">
        <v>12.0</v>
      </c>
      <c r="AP64" s="110"/>
      <c r="AQ64" s="343">
        <v>12.0</v>
      </c>
      <c r="AR64" s="110"/>
    </row>
    <row r="65">
      <c r="A65" s="332" t="b">
        <v>1</v>
      </c>
      <c r="B65" s="349" t="b">
        <v>1</v>
      </c>
      <c r="C65" s="350" t="str">
        <f t="shared" si="66"/>
        <v>-</v>
      </c>
      <c r="D65" s="110"/>
      <c r="E65" s="110" t="s">
        <v>439</v>
      </c>
      <c r="F65" s="110" t="s">
        <v>1244</v>
      </c>
      <c r="G65" s="335">
        <v>1001.0</v>
      </c>
      <c r="H65" s="110" t="s">
        <v>126</v>
      </c>
      <c r="I65" s="110" t="s">
        <v>168</v>
      </c>
      <c r="J65" s="110" t="s">
        <v>435</v>
      </c>
      <c r="K65" s="110" t="s">
        <v>292</v>
      </c>
      <c r="L65" s="338" t="str">
        <f t="shared" si="67"/>
        <v>#REF!</v>
      </c>
      <c r="M65" s="339" t="str">
        <f>IFERROR(__xludf.DUMMYFUNCTION("REGEXEXTRACT(
  XLOOKUP($E65&amp;$F65, import!$A:$A, import!C:C),
  ""/(\d+)""
)
"),"#REF!")</f>
        <v>#REF!</v>
      </c>
      <c r="N65" s="340" t="str">
        <f t="shared" si="155"/>
        <v>#REF!</v>
      </c>
      <c r="O65" s="341" t="str">
        <f t="shared" ref="O65:Q65" si="156">VALUE(SUBSTITUTE(XLOOKUP($E65&amp;$F65,import!$A:$A,import!M:M),"mm",""))
</f>
        <v>#REF!</v>
      </c>
      <c r="P65" s="342" t="str">
        <f t="shared" si="156"/>
        <v>#REF!</v>
      </c>
      <c r="Q65" s="343" t="str">
        <f t="shared" si="156"/>
        <v>#REF!</v>
      </c>
      <c r="R65" s="341" t="str">
        <f t="shared" si="117"/>
        <v>#REF!</v>
      </c>
      <c r="S65" s="110"/>
      <c r="T6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TRIM(TRANSPOSE(SPLIT(S65,"",""))), 0))
        ),
      ""シリコン"",""シリコーン"&amp;"ハイドロゲル素材"")
    )
  ),
"""")
"),"")</f>
        <v/>
      </c>
      <c r="U65" s="348" t="str">
        <f t="shared" si="157"/>
        <v>#REF!</v>
      </c>
      <c r="V65" s="119" t="str">
        <f t="shared" si="9"/>
        <v>/Users/asano/Desktop/data_sample/Links/bandle.jpg</v>
      </c>
      <c r="W65" s="345" t="s">
        <v>1250</v>
      </c>
      <c r="X65" s="345" t="s">
        <v>1251</v>
      </c>
      <c r="Y65" s="345" t="s">
        <v>1252</v>
      </c>
      <c r="Z65" s="345" t="s">
        <v>1253</v>
      </c>
      <c r="AA65" s="110" t="str">
        <f t="shared" si="71"/>
        <v>/Users/asano/Desktop/data_sample/images/1month/アイクローゼット/クリアベージュミニ/thumbnail.jpg</v>
      </c>
      <c r="AB65" s="110" t="str">
        <f t="shared" si="72"/>
        <v>/Users/asano/Desktop/data_sample/images/1month/アイクローゼット/クリアベージュミニ/lens.jpg</v>
      </c>
      <c r="AC65" s="110" t="str">
        <f t="shared" si="73"/>
        <v>/Users/asano/Desktop/data_sample/images/1month/アイクローゼット/クリアベージュミニ/黒目/black.jpg</v>
      </c>
      <c r="AD65" s="110" t="str">
        <f t="shared" si="74"/>
        <v>/Users/asano/Desktop/data_sample/images/1month/アイクローゼット/クリアベージュミニ/茶目/brown.jpg</v>
      </c>
      <c r="AE65" s="346" t="str">
        <f t="shared" ref="AE65:AF65" si="158">IFERROR(XLOOKUP($E65&amp;$F65,import!$A:$A,import!I:I),""
)</f>
        <v/>
      </c>
      <c r="AF65" s="346" t="str">
        <f t="shared" si="158"/>
        <v/>
      </c>
      <c r="AG65" s="119" t="str">
        <f>IFERROR(__xludf.DUMMYFUNCTION(" IF(
  ISNUMBER(S65),
  ""度なし（±0.00）〜""&amp;IF(ABS(S65)&lt;100, TEXT(S65, ""0.00""), """"),
  IFERROR(""度なし（±0.00）〜""&amp;
    TEXT(
      VALUE(REGEXEXTRACT(ASC(TO_TEXT(S65)),
        ""(?:^|[^0-9])([+-]?\d{1,2}(?:\.\d+)?)(?:[^0-9]|$)""
      )),
      ""0.00""
   "&amp;" ),
    ""度なしのみ""
  )
)
"),"度なしのみ")</f>
        <v>度なしのみ</v>
      </c>
      <c r="AH65" s="347"/>
      <c r="AI65" s="347"/>
      <c r="AJ65" s="110"/>
      <c r="AK65" s="110" t="s">
        <v>1249</v>
      </c>
      <c r="AL65" s="110" t="str">
        <f t="shared" si="76"/>
        <v>#REF!</v>
      </c>
      <c r="AM65" s="110"/>
      <c r="AN65" s="110" t="str">
        <f t="shared" si="84"/>
        <v>NG</v>
      </c>
      <c r="AO65" s="343">
        <v>8.0</v>
      </c>
      <c r="AP65" s="110"/>
      <c r="AQ65" s="343">
        <v>8.0</v>
      </c>
      <c r="AR65" s="110"/>
    </row>
    <row r="66">
      <c r="A66" s="332" t="b">
        <v>1</v>
      </c>
      <c r="B66" s="349" t="b">
        <v>1</v>
      </c>
      <c r="C66" s="350" t="str">
        <f t="shared" si="66"/>
        <v>-</v>
      </c>
      <c r="D66" s="110"/>
      <c r="E66" s="110" t="s">
        <v>442</v>
      </c>
      <c r="F66" s="110" t="s">
        <v>1254</v>
      </c>
      <c r="G66" s="335">
        <v>1101.0</v>
      </c>
      <c r="H66" s="110" t="s">
        <v>126</v>
      </c>
      <c r="I66" s="110" t="s">
        <v>168</v>
      </c>
      <c r="J66" s="110" t="s">
        <v>443</v>
      </c>
      <c r="K66" s="337" t="s">
        <v>170</v>
      </c>
      <c r="L66" s="338" t="str">
        <f t="shared" si="67"/>
        <v>#REF!</v>
      </c>
      <c r="M66" s="339" t="str">
        <f>IFERROR(__xludf.DUMMYFUNCTION("REGEXEXTRACT(
  XLOOKUP($E66&amp;$F66, import!$A:$A, import!C:C),
  ""/(\d+)""
)
"),"#REF!")</f>
        <v>#REF!</v>
      </c>
      <c r="N66" s="340" t="str">
        <f t="shared" si="155"/>
        <v>#REF!</v>
      </c>
      <c r="O66" s="341" t="str">
        <f t="shared" ref="O66:Q66" si="159">VALUE(SUBSTITUTE(XLOOKUP($E66&amp;$F66,import!$A:$A,import!M:M),"mm",""))
</f>
        <v>#REF!</v>
      </c>
      <c r="P66" s="342" t="str">
        <f t="shared" si="159"/>
        <v>#REF!</v>
      </c>
      <c r="Q66" s="343" t="str">
        <f t="shared" si="159"/>
        <v>#REF!</v>
      </c>
      <c r="R66" s="341" t="str">
        <f t="shared" si="117"/>
        <v>#REF!</v>
      </c>
      <c r="S66" s="110" t="str">
        <f t="shared" ref="S66:S67" si="162">XLOOKUP($E66&amp;$F66,import!$A:$A,import!T:T)</f>
        <v>#REF!</v>
      </c>
      <c r="T6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TRIM(TRANSPOSE(SPLIT(S66,"",""))), 0))
        ),
      ""シリコン"",""シリコーン"&amp;"ハイドロゲル素材"")
    )
  ),
"""")
"),"")</f>
        <v/>
      </c>
      <c r="U66" s="344" t="str">
        <f t="shared" si="157"/>
        <v>#REF!</v>
      </c>
      <c r="V66" s="119" t="str">
        <f t="shared" si="9"/>
        <v>/Users/asano/Desktop/data_sample/Links/bandle.jpg</v>
      </c>
      <c r="W66" s="345" t="s">
        <v>1255</v>
      </c>
      <c r="X66" s="345" t="s">
        <v>1256</v>
      </c>
      <c r="Y66" s="345" t="s">
        <v>1257</v>
      </c>
      <c r="Z66" s="345" t="s">
        <v>1258</v>
      </c>
      <c r="AA66" s="110" t="str">
        <f t="shared" si="71"/>
        <v>/Users/asano/Desktop/data_sample/images/1day/アイクローゼット/ヌードグレージュ/thumbnail.jpg</v>
      </c>
      <c r="AB66" s="110" t="str">
        <f t="shared" si="72"/>
        <v>/Users/asano/Desktop/data_sample/images/1day/アイクローゼット/ヌードグレージュ/lens.jpg</v>
      </c>
      <c r="AC66" s="110" t="str">
        <f t="shared" si="73"/>
        <v>/Users/asano/Desktop/data_sample/images/1day/アイクローゼット/ヌードグレージュ/黒目/black.jpg</v>
      </c>
      <c r="AD66" s="110" t="str">
        <f t="shared" si="74"/>
        <v>/Users/asano/Desktop/data_sample/images/1day/アイクローゼット/ヌードグレージュ/茶目/brown.jpg</v>
      </c>
      <c r="AE66" s="346" t="str">
        <f t="shared" ref="AE66:AF66" si="160">IFERROR(XLOOKUP($E66&amp;$F66,import!$A:$A,import!I:I),""
)</f>
        <v/>
      </c>
      <c r="AF66" s="346" t="str">
        <f t="shared" si="160"/>
        <v/>
      </c>
      <c r="AG66" s="119" t="str">
        <f>IFERROR(__xludf.DUMMYFUNCTION(" IF(
  ISNUMBER(S66),
  ""度なし（±0.00）〜""&amp;IF(ABS(S66)&lt;100, TEXT(S66, ""0.00""), """"),
  IFERROR(""度なし（±0.00）〜""&amp;
    TEXT(
      VALUE(REGEXEXTRACT(ASC(TO_TEXT(S66)),
        ""(?:^|[^0-9])([+-]?\d{1,2}(?:\.\d+)?)(?:[^0-9]|$)""
      )),
      ""0.00""
   "&amp;" ),
    ""度なしのみ""
  )
)
"),"度なしのみ")</f>
        <v>度なしのみ</v>
      </c>
      <c r="AH66" s="347"/>
      <c r="AI66" s="347"/>
      <c r="AJ66" s="110"/>
      <c r="AK66" s="110" t="s">
        <v>1259</v>
      </c>
      <c r="AL66" s="110" t="str">
        <f t="shared" si="76"/>
        <v>#REF!</v>
      </c>
      <c r="AM66" s="110"/>
      <c r="AN66" s="110" t="str">
        <f t="shared" si="84"/>
        <v>NG</v>
      </c>
      <c r="AO66" s="343">
        <v>12.0</v>
      </c>
      <c r="AP66" s="110"/>
      <c r="AQ66" s="343">
        <v>12.0</v>
      </c>
      <c r="AR66" s="110"/>
    </row>
    <row r="67">
      <c r="A67" s="332" t="b">
        <v>1</v>
      </c>
      <c r="B67" s="349" t="b">
        <v>1</v>
      </c>
      <c r="C67" s="350" t="str">
        <f t="shared" si="66"/>
        <v>-</v>
      </c>
      <c r="D67" s="110"/>
      <c r="E67" s="110" t="s">
        <v>442</v>
      </c>
      <c r="F67" s="110" t="s">
        <v>1260</v>
      </c>
      <c r="G67" s="335">
        <v>1102.0</v>
      </c>
      <c r="H67" s="110" t="s">
        <v>126</v>
      </c>
      <c r="I67" s="110" t="s">
        <v>168</v>
      </c>
      <c r="J67" s="110" t="s">
        <v>447</v>
      </c>
      <c r="K67" s="337" t="s">
        <v>170</v>
      </c>
      <c r="L67" s="338" t="str">
        <f t="shared" si="67"/>
        <v>#REF!</v>
      </c>
      <c r="M67" s="339" t="str">
        <f>IFERROR(__xludf.DUMMYFUNCTION("REGEXEXTRACT(
  XLOOKUP($E67&amp;$F67, import!$A:$A, import!C:C),
  ""/(\d+)""
)
"),"#REF!")</f>
        <v>#REF!</v>
      </c>
      <c r="N67" s="340" t="str">
        <f t="shared" si="155"/>
        <v>#REF!</v>
      </c>
      <c r="O67" s="341" t="str">
        <f t="shared" ref="O67:Q67" si="161">VALUE(SUBSTITUTE(XLOOKUP($E67&amp;$F67,import!$A:$A,import!M:M),"mm",""))
</f>
        <v>#REF!</v>
      </c>
      <c r="P67" s="342" t="str">
        <f t="shared" si="161"/>
        <v>#REF!</v>
      </c>
      <c r="Q67" s="343" t="str">
        <f t="shared" si="161"/>
        <v>#REF!</v>
      </c>
      <c r="R67" s="341" t="str">
        <f t="shared" si="117"/>
        <v>#REF!</v>
      </c>
      <c r="S67" s="110" t="str">
        <f t="shared" si="162"/>
        <v>#REF!</v>
      </c>
      <c r="T6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TRIM(TRANSPOSE(SPLIT(S67,"",""))), 0))
        ),
      ""シリコン"",""シリコーン"&amp;"ハイドロゲル素材"")
    )
  ),
"""")
"),"")</f>
        <v/>
      </c>
      <c r="U67" s="344" t="str">
        <f t="shared" si="157"/>
        <v>#REF!</v>
      </c>
      <c r="V67" s="119" t="str">
        <f t="shared" si="9"/>
        <v>/Users/asano/Desktop/data_sample/Links/bandle.jpg</v>
      </c>
      <c r="W67" s="345" t="s">
        <v>1261</v>
      </c>
      <c r="X67" s="345" t="s">
        <v>1262</v>
      </c>
      <c r="Y67" s="345" t="s">
        <v>1263</v>
      </c>
      <c r="Z67" s="345" t="s">
        <v>1264</v>
      </c>
      <c r="AA67" s="110" t="str">
        <f t="shared" si="71"/>
        <v>/Users/asano/Desktop/data_sample/images/1day/アイクローゼット/ヌードベージュ/thumbnail.jpg</v>
      </c>
      <c r="AB67" s="110" t="str">
        <f t="shared" si="72"/>
        <v>/Users/asano/Desktop/data_sample/images/1day/アイクローゼット/ヌードベージュ/lens.jpg</v>
      </c>
      <c r="AC67" s="110" t="str">
        <f t="shared" si="73"/>
        <v>/Users/asano/Desktop/data_sample/images/1day/アイクローゼット/ヌードベージュ/黒目/black.jpg</v>
      </c>
      <c r="AD67" s="110" t="str">
        <f t="shared" si="74"/>
        <v>/Users/asano/Desktop/data_sample/images/1day/アイクローゼット/ヌードベージュ/茶目/brown.jpg</v>
      </c>
      <c r="AE67" s="346" t="str">
        <f t="shared" ref="AE67:AF67" si="163">IFERROR(XLOOKUP($E67&amp;$F67,import!$A:$A,import!I:I),""
)</f>
        <v/>
      </c>
      <c r="AF67" s="346" t="str">
        <f t="shared" si="163"/>
        <v/>
      </c>
      <c r="AG67" s="119" t="str">
        <f>IFERROR(__xludf.DUMMYFUNCTION(" IF(
  ISNUMBER(S67),
  ""度なし（±0.00）〜""&amp;IF(ABS(S67)&lt;100, TEXT(S67, ""0.00""), """"),
  IFERROR(""度なし（±0.00）〜""&amp;
    TEXT(
      VALUE(REGEXEXTRACT(ASC(TO_TEXT(S67)),
        ""(?:^|[^0-9])([+-]?\d{1,2}(?:\.\d+)?)(?:[^0-9]|$)""
      )),
      ""0.00""
   "&amp;" ),
    ""度なしのみ""
  )
)
"),"度なしのみ")</f>
        <v>度なしのみ</v>
      </c>
      <c r="AH67" s="347"/>
      <c r="AI67" s="347"/>
      <c r="AJ67" s="110"/>
      <c r="AK67" s="110" t="s">
        <v>1265</v>
      </c>
      <c r="AL67" s="110" t="str">
        <f t="shared" si="76"/>
        <v>#REF!</v>
      </c>
      <c r="AM67" s="110"/>
      <c r="AN67" s="110" t="str">
        <f t="shared" si="84"/>
        <v>NG</v>
      </c>
      <c r="AO67" s="343">
        <v>12.0</v>
      </c>
      <c r="AP67" s="110" t="s">
        <v>953</v>
      </c>
      <c r="AQ67" s="343">
        <v>18.0</v>
      </c>
      <c r="AR67" s="110"/>
    </row>
    <row r="68">
      <c r="A68" s="332" t="b">
        <v>1</v>
      </c>
      <c r="B68" s="349" t="b">
        <v>1</v>
      </c>
      <c r="C68" s="350" t="str">
        <f t="shared" si="66"/>
        <v>-</v>
      </c>
      <c r="D68" s="110"/>
      <c r="E68" s="110" t="s">
        <v>445</v>
      </c>
      <c r="F68" s="110" t="s">
        <v>1254</v>
      </c>
      <c r="G68" s="335">
        <v>1201.0</v>
      </c>
      <c r="H68" s="110" t="s">
        <v>126</v>
      </c>
      <c r="I68" s="110" t="s">
        <v>168</v>
      </c>
      <c r="J68" s="110" t="s">
        <v>443</v>
      </c>
      <c r="K68" s="110" t="s">
        <v>292</v>
      </c>
      <c r="L68" s="338" t="str">
        <f t="shared" si="67"/>
        <v>#REF!</v>
      </c>
      <c r="M68" s="339" t="str">
        <f>IFERROR(__xludf.DUMMYFUNCTION("REGEXEXTRACT(
  XLOOKUP($E68&amp;$F68, import!$A:$A, import!C:C),
  ""/(\d+)""
)
"),"#REF!")</f>
        <v>#REF!</v>
      </c>
      <c r="N68" s="340" t="str">
        <f t="shared" si="155"/>
        <v>#REF!</v>
      </c>
      <c r="O68" s="341" t="str">
        <f t="shared" ref="O68:Q68" si="164">VALUE(SUBSTITUTE(XLOOKUP($E68&amp;$F68,import!$A:$A,import!M:M),"mm",""))
</f>
        <v>#REF!</v>
      </c>
      <c r="P68" s="342" t="str">
        <f t="shared" si="164"/>
        <v>#REF!</v>
      </c>
      <c r="Q68" s="343" t="str">
        <f t="shared" si="164"/>
        <v>#REF!</v>
      </c>
      <c r="R68" s="341" t="str">
        <f t="shared" si="117"/>
        <v>#REF!</v>
      </c>
      <c r="S68" s="110"/>
      <c r="T6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TRIM(TRANSPOSE(SPLIT(S68,"",""))), 0))
        ),
      ""シリコン"",""シリコーン"&amp;"ハイドロゲル素材"")
    )
  ),
"""")
"),"")</f>
        <v/>
      </c>
      <c r="U68" s="348" t="str">
        <f t="shared" si="157"/>
        <v>#REF!</v>
      </c>
      <c r="V68" s="119" t="str">
        <f t="shared" si="9"/>
        <v>/Users/asano/Desktop/data_sample/Links/bandle.jpg</v>
      </c>
      <c r="W68" s="345" t="s">
        <v>1266</v>
      </c>
      <c r="X68" s="345" t="s">
        <v>1267</v>
      </c>
      <c r="Y68" s="345" t="s">
        <v>1268</v>
      </c>
      <c r="Z68" s="345" t="s">
        <v>1269</v>
      </c>
      <c r="AA68" s="110" t="str">
        <f t="shared" si="71"/>
        <v>/Users/asano/Desktop/data_sample/images/1month/アイクローゼット/ヌードグレージュ/thumbnail.jpg</v>
      </c>
      <c r="AB68" s="110" t="str">
        <f t="shared" si="72"/>
        <v>/Users/asano/Desktop/data_sample/images/1month/アイクローゼット/ヌードグレージュ/lens.jpg</v>
      </c>
      <c r="AC68" s="110" t="str">
        <f t="shared" si="73"/>
        <v>/Users/asano/Desktop/data_sample/images/1month/アイクローゼット/ヌードグレージュ/黒目/black.jpg</v>
      </c>
      <c r="AD68" s="110" t="str">
        <f t="shared" si="74"/>
        <v>/Users/asano/Desktop/data_sample/images/1month/アイクローゼット/ヌードグレージュ/茶目/brown.jpg</v>
      </c>
      <c r="AE68" s="346" t="str">
        <f t="shared" ref="AE68:AF68" si="165">IFERROR(XLOOKUP($E68&amp;$F68,import!$A:$A,import!I:I),""
)</f>
        <v/>
      </c>
      <c r="AF68" s="346" t="str">
        <f t="shared" si="165"/>
        <v/>
      </c>
      <c r="AG68" s="119" t="str">
        <f>IFERROR(__xludf.DUMMYFUNCTION(" IF(
  ISNUMBER(S68),
  ""度なし（±0.00）〜""&amp;IF(ABS(S68)&lt;100, TEXT(S68, ""0.00""), """"),
  IFERROR(""度なし（±0.00）〜""&amp;
    TEXT(
      VALUE(REGEXEXTRACT(ASC(TO_TEXT(S68)),
        ""(?:^|[^0-9])([+-]?\d{1,2}(?:\.\d+)?)(?:[^0-9]|$)""
      )),
      ""0.00""
   "&amp;" ),
    ""度なしのみ""
  )
)
"),"度なしのみ")</f>
        <v>度なしのみ</v>
      </c>
      <c r="AH68" s="347"/>
      <c r="AI68" s="347"/>
      <c r="AJ68" s="110"/>
      <c r="AK68" s="110" t="s">
        <v>1259</v>
      </c>
      <c r="AL68" s="110" t="str">
        <f t="shared" si="76"/>
        <v>#REF!</v>
      </c>
      <c r="AM68" s="110"/>
      <c r="AN68" s="110" t="str">
        <f t="shared" si="84"/>
        <v>NG</v>
      </c>
      <c r="AO68" s="343">
        <v>8.0</v>
      </c>
      <c r="AP68" s="110"/>
      <c r="AQ68" s="343">
        <v>8.0</v>
      </c>
      <c r="AR68" s="110"/>
    </row>
    <row r="69">
      <c r="A69" s="332" t="b">
        <v>1</v>
      </c>
      <c r="B69" s="349" t="b">
        <v>1</v>
      </c>
      <c r="C69" s="350" t="str">
        <f t="shared" si="66"/>
        <v>-</v>
      </c>
      <c r="D69" s="110"/>
      <c r="E69" s="110" t="s">
        <v>445</v>
      </c>
      <c r="F69" s="110" t="s">
        <v>1260</v>
      </c>
      <c r="G69" s="335">
        <v>1202.0</v>
      </c>
      <c r="H69" s="110" t="s">
        <v>126</v>
      </c>
      <c r="I69" s="110" t="s">
        <v>168</v>
      </c>
      <c r="J69" s="110" t="s">
        <v>447</v>
      </c>
      <c r="K69" s="110" t="s">
        <v>292</v>
      </c>
      <c r="L69" s="338" t="str">
        <f t="shared" si="67"/>
        <v>#REF!</v>
      </c>
      <c r="M69" s="339" t="str">
        <f>IFERROR(__xludf.DUMMYFUNCTION("REGEXEXTRACT(
  XLOOKUP($E69&amp;$F69, import!$A:$A, import!C:C),
  ""/(\d+)""
)
"),"#REF!")</f>
        <v>#REF!</v>
      </c>
      <c r="N69" s="340" t="str">
        <f t="shared" si="155"/>
        <v>#REF!</v>
      </c>
      <c r="O69" s="341" t="str">
        <f t="shared" ref="O69:Q69" si="166">VALUE(SUBSTITUTE(XLOOKUP($E69&amp;$F69,import!$A:$A,import!M:M),"mm",""))
</f>
        <v>#REF!</v>
      </c>
      <c r="P69" s="342" t="str">
        <f t="shared" si="166"/>
        <v>#REF!</v>
      </c>
      <c r="Q69" s="343" t="str">
        <f t="shared" si="166"/>
        <v>#REF!</v>
      </c>
      <c r="R69" s="341" t="str">
        <f t="shared" si="117"/>
        <v>#REF!</v>
      </c>
      <c r="S69" s="110"/>
      <c r="T6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TRIM(TRANSPOSE(SPLIT(S69,"",""))), 0))
        ),
      ""シリコン"",""シリコーン"&amp;"ハイドロゲル素材"")
    )
  ),
"""")
"),"")</f>
        <v/>
      </c>
      <c r="U69" s="348" t="str">
        <f t="shared" si="157"/>
        <v>#REF!</v>
      </c>
      <c r="V69" s="119" t="str">
        <f t="shared" si="9"/>
        <v>/Users/asano/Desktop/data_sample/Links/bandle.jpg</v>
      </c>
      <c r="W69" s="345" t="s">
        <v>1270</v>
      </c>
      <c r="X69" s="345" t="s">
        <v>1271</v>
      </c>
      <c r="Y69" s="345" t="s">
        <v>1272</v>
      </c>
      <c r="Z69" s="345" t="s">
        <v>1273</v>
      </c>
      <c r="AA69" s="110" t="str">
        <f t="shared" si="71"/>
        <v>/Users/asano/Desktop/data_sample/images/1month/アイクローゼット/ヌードベージュ/thumbnail.jpg</v>
      </c>
      <c r="AB69" s="110" t="str">
        <f t="shared" si="72"/>
        <v>/Users/asano/Desktop/data_sample/images/1month/アイクローゼット/ヌードベージュ/lens.jpg</v>
      </c>
      <c r="AC69" s="110" t="str">
        <f t="shared" si="73"/>
        <v>/Users/asano/Desktop/data_sample/images/1month/アイクローゼット/ヌードベージュ/黒目/black.jpg</v>
      </c>
      <c r="AD69" s="110" t="str">
        <f t="shared" si="74"/>
        <v>/Users/asano/Desktop/data_sample/images/1month/アイクローゼット/ヌードベージュ/茶目/brown.jpg</v>
      </c>
      <c r="AE69" s="346" t="str">
        <f t="shared" ref="AE69:AF69" si="167">IFERROR(XLOOKUP($E69&amp;$F69,import!$A:$A,import!I:I),""
)</f>
        <v/>
      </c>
      <c r="AF69" s="346" t="str">
        <f t="shared" si="167"/>
        <v/>
      </c>
      <c r="AG69" s="119" t="str">
        <f>IFERROR(__xludf.DUMMYFUNCTION(" IF(
  ISNUMBER(S69),
  ""度なし（±0.00）〜""&amp;IF(ABS(S69)&lt;100, TEXT(S69, ""0.00""), """"),
  IFERROR(""度なし（±0.00）〜""&amp;
    TEXT(
      VALUE(REGEXEXTRACT(ASC(TO_TEXT(S69)),
        ""(?:^|[^0-9])([+-]?\d{1,2}(?:\.\d+)?)(?:[^0-9]|$)""
      )),
      ""0.00""
   "&amp;" ),
    ""度なしのみ""
  )
)
"),"度なしのみ")</f>
        <v>度なしのみ</v>
      </c>
      <c r="AH69" s="347"/>
      <c r="AI69" s="347"/>
      <c r="AJ69" s="110"/>
      <c r="AK69" s="110" t="s">
        <v>1265</v>
      </c>
      <c r="AL69" s="110" t="str">
        <f t="shared" si="76"/>
        <v>#REF!</v>
      </c>
      <c r="AM69" s="110"/>
      <c r="AN69" s="110" t="str">
        <f t="shared" si="84"/>
        <v>NG</v>
      </c>
      <c r="AO69" s="343">
        <v>8.0</v>
      </c>
      <c r="AP69" s="110"/>
      <c r="AQ69" s="343">
        <v>8.0</v>
      </c>
      <c r="AR69" s="110"/>
    </row>
    <row r="70">
      <c r="A70" s="332" t="b">
        <v>1</v>
      </c>
      <c r="B70" s="349" t="b">
        <v>1</v>
      </c>
      <c r="C70" s="350" t="str">
        <f t="shared" si="66"/>
        <v>-</v>
      </c>
      <c r="D70" s="110"/>
      <c r="E70" s="110" t="s">
        <v>487</v>
      </c>
      <c r="F70" s="110" t="s">
        <v>1274</v>
      </c>
      <c r="G70" s="335">
        <v>1301.0</v>
      </c>
      <c r="H70" s="110" t="s">
        <v>126</v>
      </c>
      <c r="I70" s="110" t="s">
        <v>168</v>
      </c>
      <c r="J70" s="110" t="s">
        <v>488</v>
      </c>
      <c r="K70" s="337" t="s">
        <v>170</v>
      </c>
      <c r="L70" s="338" t="str">
        <f t="shared" si="67"/>
        <v>#REF!</v>
      </c>
      <c r="M70" s="339" t="str">
        <f>IFERROR(__xludf.DUMMYFUNCTION("REGEXEXTRACT(
  XLOOKUP($E70&amp;$F70, import!$A:$A, import!C:C),
  ""/(\d+)""
)
"),"#REF!")</f>
        <v>#REF!</v>
      </c>
      <c r="N70" s="340" t="str">
        <f t="shared" si="155"/>
        <v>#REF!</v>
      </c>
      <c r="O70" s="341" t="str">
        <f t="shared" ref="O70:Q70" si="168">VALUE(SUBSTITUTE(XLOOKUP($E70&amp;$F70,import!$A:$A,import!M:M),"mm",""))
</f>
        <v>#REF!</v>
      </c>
      <c r="P70" s="342" t="str">
        <f t="shared" si="168"/>
        <v>#REF!</v>
      </c>
      <c r="Q70" s="343" t="str">
        <f t="shared" si="168"/>
        <v>#REF!</v>
      </c>
      <c r="R70" s="341" t="str">
        <f t="shared" si="117"/>
        <v>#REF!</v>
      </c>
      <c r="S70" s="110" t="s">
        <v>955</v>
      </c>
      <c r="T70" s="110" t="s">
        <v>956</v>
      </c>
      <c r="U70" s="344" t="str">
        <f t="shared" si="157"/>
        <v>#REF!</v>
      </c>
      <c r="V70" s="119" t="str">
        <f t="shared" si="9"/>
        <v>/Users/asano/Desktop/data_sample/Links/bandle.jpg</v>
      </c>
      <c r="W70" s="345" t="s">
        <v>1275</v>
      </c>
      <c r="X70" s="345" t="s">
        <v>1276</v>
      </c>
      <c r="Y70" s="345" t="s">
        <v>1277</v>
      </c>
      <c r="Z70" s="345" t="s">
        <v>1278</v>
      </c>
      <c r="AA70" s="110" t="str">
        <f t="shared" si="71"/>
        <v>/Users/asano/Desktop/data_sample/images/1day/アイクローゼット/チョコクロ/thumbnail.jpg</v>
      </c>
      <c r="AB70" s="110" t="str">
        <f t="shared" si="72"/>
        <v>/Users/asano/Desktop/data_sample/images/1day/アイクローゼット/チョコクロ/lens.jpg</v>
      </c>
      <c r="AC70" s="110" t="str">
        <f t="shared" si="73"/>
        <v>/Users/asano/Desktop/data_sample/images/1day/アイクローゼット/チョコクロ/黒目/black.jpg</v>
      </c>
      <c r="AD70" s="110" t="str">
        <f t="shared" si="74"/>
        <v>/Users/asano/Desktop/data_sample/images/1day/アイクローゼット/チョコクロ/茶目/brown.jpg</v>
      </c>
      <c r="AE70" s="346" t="str">
        <f t="shared" ref="AE70:AF70" si="169">IFERROR(XLOOKUP($E70&amp;$F70,import!$A:$A,import!I:I),""
)</f>
        <v/>
      </c>
      <c r="AF70" s="346" t="str">
        <f t="shared" si="169"/>
        <v/>
      </c>
      <c r="AG70" s="119" t="str">
        <f>IFERROR(__xludf.DUMMYFUNCTION(" IF(
  ISNUMBER(S70),
  ""度なし（±0.00）〜""&amp;IF(ABS(S70)&lt;100, TEXT(S70, ""0.00""), """"),
  IFERROR(""度なし（±0.00）〜""&amp;
    TEXT(
      VALUE(REGEXEXTRACT(ASC(TO_TEXT(S70)),
        ""(?:^|[^0-9])([+-]?\d{1,2}(?:\.\d+)?)(?:[^0-9]|$)""
      )),
      ""0.00""
   "&amp;" ),
    ""度なしのみ""
  )
)
"),"度なし（±0.00）〜8.00")</f>
        <v>度なし（±0.00）〜8.00</v>
      </c>
      <c r="AH70" s="347"/>
      <c r="AI70" s="347"/>
      <c r="AJ70" s="110"/>
      <c r="AK70" s="110" t="s">
        <v>1279</v>
      </c>
      <c r="AL70" s="110" t="str">
        <f t="shared" si="76"/>
        <v>#REF!</v>
      </c>
      <c r="AM70" s="110"/>
      <c r="AN70" s="110" t="str">
        <f t="shared" si="84"/>
        <v>NG</v>
      </c>
      <c r="AO70" s="343">
        <v>12.0</v>
      </c>
      <c r="AP70" s="110" t="s">
        <v>953</v>
      </c>
      <c r="AQ70" s="343">
        <v>18.0</v>
      </c>
      <c r="AR70" s="110"/>
    </row>
    <row r="71">
      <c r="A71" s="332" t="b">
        <v>1</v>
      </c>
      <c r="B71" s="349" t="b">
        <v>1</v>
      </c>
      <c r="C71" s="350" t="str">
        <f t="shared" si="66"/>
        <v>-</v>
      </c>
      <c r="D71" s="110"/>
      <c r="E71" s="110" t="s">
        <v>487</v>
      </c>
      <c r="F71" s="110" t="s">
        <v>1280</v>
      </c>
      <c r="G71" s="335">
        <v>1302.0</v>
      </c>
      <c r="H71" s="110" t="s">
        <v>126</v>
      </c>
      <c r="I71" s="110" t="s">
        <v>168</v>
      </c>
      <c r="J71" s="110" t="s">
        <v>492</v>
      </c>
      <c r="K71" s="337" t="s">
        <v>170</v>
      </c>
      <c r="L71" s="338" t="str">
        <f t="shared" si="67"/>
        <v>#REF!</v>
      </c>
      <c r="M71" s="339" t="str">
        <f>IFERROR(__xludf.DUMMYFUNCTION("REGEXEXTRACT(
  XLOOKUP($E71&amp;$F71, import!$A:$A, import!C:C),
  ""/(\d+)""
)
"),"#REF!")</f>
        <v>#REF!</v>
      </c>
      <c r="N71" s="340" t="str">
        <f t="shared" si="155"/>
        <v>#REF!</v>
      </c>
      <c r="O71" s="341" t="str">
        <f t="shared" ref="O71:Q71" si="170">VALUE(SUBSTITUTE(XLOOKUP($E71&amp;$F71,import!$A:$A,import!M:M),"mm",""))
</f>
        <v>#REF!</v>
      </c>
      <c r="P71" s="342" t="str">
        <f t="shared" si="170"/>
        <v>#REF!</v>
      </c>
      <c r="Q71" s="343" t="str">
        <f t="shared" si="170"/>
        <v>#REF!</v>
      </c>
      <c r="R71" s="341" t="str">
        <f t="shared" si="117"/>
        <v>#REF!</v>
      </c>
      <c r="S71" s="110" t="s">
        <v>955</v>
      </c>
      <c r="T71" s="110" t="s">
        <v>956</v>
      </c>
      <c r="U71" s="344" t="str">
        <f t="shared" si="157"/>
        <v>#REF!</v>
      </c>
      <c r="V71" s="119" t="str">
        <f t="shared" si="9"/>
        <v>/Users/asano/Desktop/data_sample/Links/bandle.jpg</v>
      </c>
      <c r="W71" s="345" t="s">
        <v>1281</v>
      </c>
      <c r="X71" s="345" t="s">
        <v>1282</v>
      </c>
      <c r="Y71" s="345" t="s">
        <v>1283</v>
      </c>
      <c r="Z71" s="345" t="s">
        <v>1284</v>
      </c>
      <c r="AA71" s="110" t="str">
        <f t="shared" si="71"/>
        <v>/Users/asano/Desktop/data_sample/images/1day/アイクローゼット/ホイップクリーム/thumbnail.jpg</v>
      </c>
      <c r="AB71" s="110" t="str">
        <f t="shared" si="72"/>
        <v>/Users/asano/Desktop/data_sample/images/1day/アイクローゼット/ホイップクリーム/lens.jpg</v>
      </c>
      <c r="AC71" s="110" t="str">
        <f t="shared" si="73"/>
        <v>/Users/asano/Desktop/data_sample/images/1day/アイクローゼット/ホイップクリーム/黒目/black.jpg</v>
      </c>
      <c r="AD71" s="110" t="str">
        <f t="shared" si="74"/>
        <v>/Users/asano/Desktop/data_sample/images/1day/アイクローゼット/ホイップクリーム/茶目/brown.jpg</v>
      </c>
      <c r="AE71" s="346" t="str">
        <f t="shared" ref="AE71:AF71" si="171">IFERROR(XLOOKUP($E71&amp;$F71,import!$A:$A,import!I:I),""
)</f>
        <v/>
      </c>
      <c r="AF71" s="346" t="str">
        <f t="shared" si="171"/>
        <v/>
      </c>
      <c r="AG71" s="119" t="str">
        <f>IFERROR(__xludf.DUMMYFUNCTION(" IF(
  ISNUMBER(S71),
  ""度なし（±0.00）〜""&amp;IF(ABS(S71)&lt;100, TEXT(S71, ""0.00""), """"),
  IFERROR(""度なし（±0.00）〜""&amp;
    TEXT(
      VALUE(REGEXEXTRACT(ASC(TO_TEXT(S71)),
        ""(?:^|[^0-9])([+-]?\d{1,2}(?:\.\d+)?)(?:[^0-9]|$)""
      )),
      ""0.00""
   "&amp;" ),
    ""度なしのみ""
  )
)
"),"度なし（±0.00）〜8.00")</f>
        <v>度なし（±0.00）〜8.00</v>
      </c>
      <c r="AH71" s="347"/>
      <c r="AI71" s="347"/>
      <c r="AJ71" s="110"/>
      <c r="AK71" s="110" t="s">
        <v>1285</v>
      </c>
      <c r="AL71" s="110" t="str">
        <f t="shared" si="76"/>
        <v>#REF!</v>
      </c>
      <c r="AM71" s="110"/>
      <c r="AN71" s="110" t="str">
        <f t="shared" si="84"/>
        <v>NG</v>
      </c>
      <c r="AO71" s="343">
        <v>12.0</v>
      </c>
      <c r="AP71" s="110"/>
      <c r="AQ71" s="343">
        <v>12.0</v>
      </c>
      <c r="AR71" s="110"/>
    </row>
    <row r="72">
      <c r="A72" s="332" t="b">
        <v>1</v>
      </c>
      <c r="B72" s="349" t="b">
        <v>1</v>
      </c>
      <c r="C72" s="350" t="str">
        <f t="shared" si="66"/>
        <v>-</v>
      </c>
      <c r="D72" s="110"/>
      <c r="E72" s="110" t="s">
        <v>480</v>
      </c>
      <c r="F72" s="110" t="s">
        <v>1286</v>
      </c>
      <c r="G72" s="335">
        <v>1303.0</v>
      </c>
      <c r="H72" s="110" t="s">
        <v>126</v>
      </c>
      <c r="I72" s="110" t="s">
        <v>168</v>
      </c>
      <c r="J72" s="110" t="s">
        <v>481</v>
      </c>
      <c r="K72" s="337" t="s">
        <v>170</v>
      </c>
      <c r="L72" s="338" t="str">
        <f t="shared" si="67"/>
        <v>#REF!</v>
      </c>
      <c r="M72" s="339" t="str">
        <f>IFERROR(__xludf.DUMMYFUNCTION("REGEXEXTRACT(
  XLOOKUP($E72&amp;$F72, import!$A:$A, import!C:C),
  ""/(\d+)""
)
"),"#REF!")</f>
        <v>#REF!</v>
      </c>
      <c r="N72" s="340" t="str">
        <f t="shared" si="155"/>
        <v>#REF!</v>
      </c>
      <c r="O72" s="341" t="str">
        <f t="shared" ref="O72:Q72" si="172">VALUE(SUBSTITUTE(XLOOKUP($E72&amp;$F72,import!$A:$A,import!M:M),"mm",""))
</f>
        <v>#REF!</v>
      </c>
      <c r="P72" s="342" t="str">
        <f t="shared" si="172"/>
        <v>#REF!</v>
      </c>
      <c r="Q72" s="343" t="str">
        <f t="shared" si="172"/>
        <v>#REF!</v>
      </c>
      <c r="R72" s="341" t="str">
        <f t="shared" si="117"/>
        <v>#REF!</v>
      </c>
      <c r="S72" s="110"/>
      <c r="T7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TRIM(TRANSPOSE(SPLIT(S72,"",""))), 0))
        ),
      ""シリコン"",""シリコーン"&amp;"ハイドロゲル素材"")
    )
  ),
"""")
"),"")</f>
        <v/>
      </c>
      <c r="U72" s="344" t="str">
        <f t="shared" si="157"/>
        <v>#REF!</v>
      </c>
      <c r="V72" s="119" t="str">
        <f t="shared" si="9"/>
        <v>/Users/asano/Desktop/data_sample/Links/bandle.jpg</v>
      </c>
      <c r="W72" s="345" t="s">
        <v>1287</v>
      </c>
      <c r="X72" s="345" t="s">
        <v>1288</v>
      </c>
      <c r="Y72" s="345" t="s">
        <v>1289</v>
      </c>
      <c r="Z72" s="345" t="s">
        <v>1290</v>
      </c>
      <c r="AA72" s="110" t="str">
        <f t="shared" si="71"/>
        <v>/Users/asano/Desktop/data_sample/images/1day/アイクローゼット/オレンジアーモンド/thumbnail.jpg</v>
      </c>
      <c r="AB72" s="110" t="str">
        <f t="shared" si="72"/>
        <v>/Users/asano/Desktop/data_sample/images/1day/アイクローゼット/オレンジアーモンド/lens.jpg</v>
      </c>
      <c r="AC72" s="110" t="str">
        <f t="shared" si="73"/>
        <v>/Users/asano/Desktop/data_sample/images/1day/アイクローゼット/オレンジアーモンド/黒目/black.jpg</v>
      </c>
      <c r="AD72" s="110" t="str">
        <f t="shared" si="74"/>
        <v>/Users/asano/Desktop/data_sample/images/1day/アイクローゼット/オレンジアーモンド/茶目/brown.jpg</v>
      </c>
      <c r="AE72" s="346" t="str">
        <f t="shared" ref="AE72:AF72" si="173">IFERROR(XLOOKUP($E72&amp;$F72,import!$A:$A,import!I:I),""
)</f>
        <v/>
      </c>
      <c r="AF72" s="346" t="str">
        <f t="shared" si="173"/>
        <v/>
      </c>
      <c r="AG72" s="119" t="str">
        <f>IFERROR(__xludf.DUMMYFUNCTION(" IF(
  ISNUMBER(S72),
  ""度なし（±0.00）〜""&amp;IF(ABS(S72)&lt;100, TEXT(S72, ""0.00""), """"),
  IFERROR(""度なし（±0.00）〜""&amp;
    TEXT(
      VALUE(REGEXEXTRACT(ASC(TO_TEXT(S72)),
        ""(?:^|[^0-9])([+-]?\d{1,2}(?:\.\d+)?)(?:[^0-9]|$)""
      )),
      ""0.00""
   "&amp;" ),
    ""度なしのみ""
  )
)
"),"度なしのみ")</f>
        <v>度なしのみ</v>
      </c>
      <c r="AH72" s="347"/>
      <c r="AI72" s="347"/>
      <c r="AJ72" s="110"/>
      <c r="AK72" s="110" t="s">
        <v>1291</v>
      </c>
      <c r="AL72" s="110" t="str">
        <f t="shared" si="76"/>
        <v>#REF!</v>
      </c>
      <c r="AM72" s="110"/>
      <c r="AN72" s="110" t="str">
        <f t="shared" si="84"/>
        <v>NG</v>
      </c>
      <c r="AO72" s="343">
        <v>8.0</v>
      </c>
      <c r="AP72" s="110"/>
      <c r="AQ72" s="343">
        <v>8.0</v>
      </c>
      <c r="AR72" s="110"/>
    </row>
    <row r="73">
      <c r="A73" s="332" t="b">
        <v>1</v>
      </c>
      <c r="B73" s="349" t="b">
        <v>1</v>
      </c>
      <c r="C73" s="350" t="str">
        <f t="shared" si="66"/>
        <v>-</v>
      </c>
      <c r="D73" s="110"/>
      <c r="E73" s="110" t="s">
        <v>480</v>
      </c>
      <c r="F73" s="110" t="s">
        <v>1292</v>
      </c>
      <c r="G73" s="335">
        <v>1304.0</v>
      </c>
      <c r="H73" s="110" t="s">
        <v>126</v>
      </c>
      <c r="I73" s="110" t="s">
        <v>168</v>
      </c>
      <c r="J73" s="110" t="s">
        <v>494</v>
      </c>
      <c r="K73" s="337" t="s">
        <v>170</v>
      </c>
      <c r="L73" s="338" t="str">
        <f t="shared" si="67"/>
        <v>#REF!</v>
      </c>
      <c r="M73" s="339" t="str">
        <f>IFERROR(__xludf.DUMMYFUNCTION("REGEXEXTRACT(
  XLOOKUP($E73&amp;$F73, import!$A:$A, import!C:C),
  ""/(\d+)""
)
"),"#REF!")</f>
        <v>#REF!</v>
      </c>
      <c r="N73" s="340">
        <v>-8.0</v>
      </c>
      <c r="O73" s="341" t="str">
        <f t="shared" ref="O73:Q73" si="174">VALUE(SUBSTITUTE(XLOOKUP($E73&amp;$F73,import!$A:$A,import!M:M),"mm",""))
</f>
        <v>#REF!</v>
      </c>
      <c r="P73" s="342" t="str">
        <f t="shared" si="174"/>
        <v>#REF!</v>
      </c>
      <c r="Q73" s="343" t="str">
        <f t="shared" si="174"/>
        <v>#REF!</v>
      </c>
      <c r="R73" s="341">
        <v>38.0</v>
      </c>
      <c r="S73" s="110" t="s">
        <v>955</v>
      </c>
      <c r="T73" s="110" t="s">
        <v>956</v>
      </c>
      <c r="U73" s="344" t="str">
        <f t="shared" si="157"/>
        <v>#REF!</v>
      </c>
      <c r="V73" s="119" t="str">
        <f t="shared" si="9"/>
        <v>/Users/asano/Desktop/data_sample/Links/bandle.jpg</v>
      </c>
      <c r="W73" s="345" t="s">
        <v>1293</v>
      </c>
      <c r="X73" s="345" t="s">
        <v>1294</v>
      </c>
      <c r="Y73" s="345" t="s">
        <v>1295</v>
      </c>
      <c r="Z73" s="345" t="s">
        <v>1296</v>
      </c>
      <c r="AA73" s="110" t="str">
        <f t="shared" si="71"/>
        <v>/Users/asano/Desktop/data_sample/images/1day/アイクローゼット/モアブラック/thumbnail.jpg</v>
      </c>
      <c r="AB73" s="110" t="str">
        <f t="shared" si="72"/>
        <v>/Users/asano/Desktop/data_sample/images/1day/アイクローゼット/モアブラック/lens.jpg</v>
      </c>
      <c r="AC73" s="110" t="str">
        <f t="shared" si="73"/>
        <v>/Users/asano/Desktop/data_sample/images/1day/アイクローゼット/モアブラック/黒目/black.jpg</v>
      </c>
      <c r="AD73" s="110" t="str">
        <f t="shared" si="74"/>
        <v>/Users/asano/Desktop/data_sample/images/1day/アイクローゼット/モアブラック/茶目/brown.jpg</v>
      </c>
      <c r="AE73" s="346" t="str">
        <f t="shared" ref="AE73:AF73" si="175">IFERROR(XLOOKUP($E73&amp;$F73,import!$A:$A,import!I:I),""
)</f>
        <v/>
      </c>
      <c r="AF73" s="346" t="str">
        <f t="shared" si="175"/>
        <v/>
      </c>
      <c r="AG73" s="119" t="str">
        <f>IFERROR(__xludf.DUMMYFUNCTION(" IF(
  ISNUMBER(S73),
  ""度なし（±0.00）〜""&amp;IF(ABS(S73)&lt;100, TEXT(S73, ""0.00""), """"),
  IFERROR(""度なし（±0.00）〜""&amp;
    TEXT(
      VALUE(REGEXEXTRACT(ASC(TO_TEXT(S73)),
        ""(?:^|[^0-9])([+-]?\d{1,2}(?:\.\d+)?)(?:[^0-9]|$)""
      )),
      ""0.00""
   "&amp;" ),
    ""度なしのみ""
  )
)
"),"度なし（±0.00）〜8.00")</f>
        <v>度なし（±0.00）〜8.00</v>
      </c>
      <c r="AH73" s="347"/>
      <c r="AI73" s="347"/>
      <c r="AJ73" s="110"/>
      <c r="AK73" s="110" t="s">
        <v>1297</v>
      </c>
      <c r="AL73" s="110" t="str">
        <f t="shared" si="76"/>
        <v>#REF!</v>
      </c>
      <c r="AM73" s="110"/>
      <c r="AN73" s="110" t="str">
        <f t="shared" si="84"/>
        <v>NG</v>
      </c>
      <c r="AO73" s="343">
        <v>12.0</v>
      </c>
      <c r="AP73" s="110"/>
      <c r="AQ73" s="343">
        <v>12.0</v>
      </c>
      <c r="AR73" s="110"/>
    </row>
    <row r="74">
      <c r="A74" s="332" t="b">
        <v>1</v>
      </c>
      <c r="B74" s="349" t="b">
        <v>1</v>
      </c>
      <c r="C74" s="350" t="str">
        <f t="shared" si="66"/>
        <v>-</v>
      </c>
      <c r="D74" s="110"/>
      <c r="E74" s="110" t="s">
        <v>485</v>
      </c>
      <c r="F74" s="110" t="s">
        <v>1286</v>
      </c>
      <c r="G74" s="335">
        <v>1401.0</v>
      </c>
      <c r="H74" s="110" t="s">
        <v>126</v>
      </c>
      <c r="I74" s="110" t="s">
        <v>168</v>
      </c>
      <c r="J74" s="110" t="s">
        <v>481</v>
      </c>
      <c r="K74" s="110" t="s">
        <v>292</v>
      </c>
      <c r="L74" s="338" t="str">
        <f t="shared" si="67"/>
        <v>#REF!</v>
      </c>
      <c r="M74" s="339" t="str">
        <f>IFERROR(__xludf.DUMMYFUNCTION("REGEXEXTRACT(
  XLOOKUP($E74&amp;$F74, import!$A:$A, import!C:C),
  ""/(\d+)""
)
"),"#REF!")</f>
        <v>#REF!</v>
      </c>
      <c r="N74" s="340" t="s">
        <v>1064</v>
      </c>
      <c r="O74" s="341" t="str">
        <f t="shared" ref="O74:Q74" si="176">VALUE(SUBSTITUTE(XLOOKUP($E74&amp;$F74,import!$A:$A,import!M:M),"mm",""))
</f>
        <v>#REF!</v>
      </c>
      <c r="P74" s="342" t="str">
        <f t="shared" si="176"/>
        <v>#REF!</v>
      </c>
      <c r="Q74" s="343" t="str">
        <f t="shared" si="176"/>
        <v>#REF!</v>
      </c>
      <c r="R74" s="341" t="str">
        <f t="shared" ref="R74:R95" si="179">VALUE(SUBSTITUTE(XLOOKUP($E74&amp;$F74,import!$A:$A,import!AA:AA),"%","")) 
</f>
        <v>#REF!</v>
      </c>
      <c r="S74" s="110"/>
      <c r="T7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TRIM(TRANSPOSE(SPLIT(S74,"",""))), 0))
        ),
      ""シリコン"",""シリコーン"&amp;"ハイドロゲル素材"")
    )
  ),
"""")
"),"")</f>
        <v/>
      </c>
      <c r="U74" s="348" t="str">
        <f t="shared" si="157"/>
        <v>#REF!</v>
      </c>
      <c r="V74" s="119" t="str">
        <f t="shared" si="9"/>
        <v>/Users/asano/Desktop/data_sample/Links/bandle.jpg</v>
      </c>
      <c r="W74" s="345" t="s">
        <v>1298</v>
      </c>
      <c r="X74" s="345" t="s">
        <v>1299</v>
      </c>
      <c r="Y74" s="345" t="s">
        <v>1300</v>
      </c>
      <c r="Z74" s="345" t="s">
        <v>1301</v>
      </c>
      <c r="AA74" s="110" t="str">
        <f t="shared" si="71"/>
        <v>/Users/asano/Desktop/data_sample/images/1month/アイクローゼット/オレンジアーモンド/thumbnail.jpg</v>
      </c>
      <c r="AB74" s="110" t="str">
        <f t="shared" si="72"/>
        <v>/Users/asano/Desktop/data_sample/images/1month/アイクローゼット/オレンジアーモンド/lens.jpg</v>
      </c>
      <c r="AC74" s="110" t="str">
        <f t="shared" si="73"/>
        <v>/Users/asano/Desktop/data_sample/images/1month/アイクローゼット/オレンジアーモンド/黒目/black.jpg</v>
      </c>
      <c r="AD74" s="110" t="str">
        <f t="shared" si="74"/>
        <v>/Users/asano/Desktop/data_sample/images/1month/アイクローゼット/オレンジアーモンド/茶目/brown.jpg</v>
      </c>
      <c r="AE74" s="346" t="str">
        <f t="shared" ref="AE74:AF74" si="177">IFERROR(XLOOKUP($E74&amp;$F74,import!$A:$A,import!I:I),""
)</f>
        <v/>
      </c>
      <c r="AF74" s="346" t="str">
        <f t="shared" si="177"/>
        <v/>
      </c>
      <c r="AG74" s="119" t="str">
        <f>IFERROR(__xludf.DUMMYFUNCTION(" IF(
  ISNUMBER(S74),
  ""度なし（±0.00）〜""&amp;IF(ABS(S74)&lt;100, TEXT(S74, ""0.00""), """"),
  IFERROR(""度なし（±0.00）〜""&amp;
    TEXT(
      VALUE(REGEXEXTRACT(ASC(TO_TEXT(S74)),
        ""(?:^|[^0-9])([+-]?\d{1,2}(?:\.\d+)?)(?:[^0-9]|$)""
      )),
      ""0.00""
   "&amp;" ),
    ""度なしのみ""
  )
)
"),"度なしのみ")</f>
        <v>度なしのみ</v>
      </c>
      <c r="AH74" s="347"/>
      <c r="AI74" s="347"/>
      <c r="AJ74" s="110"/>
      <c r="AK74" s="110" t="s">
        <v>1291</v>
      </c>
      <c r="AL74" s="110" t="str">
        <f t="shared" si="76"/>
        <v>#REF!</v>
      </c>
      <c r="AM74" s="110"/>
      <c r="AN74" s="110" t="str">
        <f t="shared" si="84"/>
        <v>NG</v>
      </c>
      <c r="AO74" s="343">
        <v>8.0</v>
      </c>
      <c r="AP74" s="110"/>
      <c r="AQ74" s="343">
        <v>8.0</v>
      </c>
      <c r="AR74" s="110"/>
    </row>
    <row r="75">
      <c r="A75" s="332" t="b">
        <v>1</v>
      </c>
      <c r="B75" s="349" t="b">
        <v>1</v>
      </c>
      <c r="C75" s="350" t="str">
        <f t="shared" si="66"/>
        <v>-</v>
      </c>
      <c r="D75" s="110"/>
      <c r="E75" s="110" t="s">
        <v>496</v>
      </c>
      <c r="F75" s="110" t="s">
        <v>1302</v>
      </c>
      <c r="G75" s="335">
        <v>1501.0</v>
      </c>
      <c r="H75" s="110" t="s">
        <v>126</v>
      </c>
      <c r="I75" s="110" t="s">
        <v>168</v>
      </c>
      <c r="J75" s="110" t="s">
        <v>497</v>
      </c>
      <c r="K75" s="337" t="s">
        <v>170</v>
      </c>
      <c r="L75" s="338" t="str">
        <f t="shared" si="67"/>
        <v>#REF!</v>
      </c>
      <c r="M75" s="339" t="str">
        <f>IFERROR(__xludf.DUMMYFUNCTION("REGEXEXTRACT(
  XLOOKUP($E75&amp;$F75, import!$A:$A, import!C:C),
  ""/(\d+)""
)
"),"#REF!")</f>
        <v>#REF!</v>
      </c>
      <c r="N75" s="340" t="s">
        <v>1064</v>
      </c>
      <c r="O75" s="341" t="str">
        <f t="shared" ref="O75:Q75" si="178">VALUE(SUBSTITUTE(XLOOKUP($E75&amp;$F75,import!$A:$A,import!M:M),"mm",""))
</f>
        <v>#REF!</v>
      </c>
      <c r="P75" s="342" t="str">
        <f t="shared" si="178"/>
        <v>#REF!</v>
      </c>
      <c r="Q75" s="343" t="str">
        <f t="shared" si="178"/>
        <v>#REF!</v>
      </c>
      <c r="R75" s="341" t="str">
        <f t="shared" si="179"/>
        <v>#REF!</v>
      </c>
      <c r="S75" s="110" t="s">
        <v>1303</v>
      </c>
      <c r="T7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TRIM(TRANSPOSE(SPLIT(S75,"",""))), 0))
        ),
      ""シリコン"",""シリコーン"&amp;"ハイドロゲル素材"")
    )
  ),
"""")
"),"UVカット")</f>
        <v>UVカット</v>
      </c>
      <c r="U75" s="344" t="str">
        <f t="shared" si="157"/>
        <v>#REF!</v>
      </c>
      <c r="V75" s="119" t="str">
        <f t="shared" si="9"/>
        <v>/Users/asano/Desktop/data_sample/Links/bandle.jpg</v>
      </c>
      <c r="W75" s="345" t="s">
        <v>1304</v>
      </c>
      <c r="X75" s="345" t="s">
        <v>1305</v>
      </c>
      <c r="Y75" s="345" t="s">
        <v>1306</v>
      </c>
      <c r="Z75" s="345" t="s">
        <v>1307</v>
      </c>
      <c r="AA75" s="110" t="str">
        <f t="shared" si="71"/>
        <v>/Users/asano/Desktop/data_sample/images/1day/アイクローゼット/おもち/thumbnail.jpg</v>
      </c>
      <c r="AB75" s="110" t="str">
        <f t="shared" si="72"/>
        <v>/Users/asano/Desktop/data_sample/images/1day/アイクローゼット/おもち/lens.jpg</v>
      </c>
      <c r="AC75" s="110" t="str">
        <f t="shared" si="73"/>
        <v>/Users/asano/Desktop/data_sample/images/1day/アイクローゼット/おもち/黒目/black.jpg</v>
      </c>
      <c r="AD75" s="110" t="str">
        <f t="shared" si="74"/>
        <v>/Users/asano/Desktop/data_sample/images/1day/アイクローゼット/おもち/茶目/brown.jpg</v>
      </c>
      <c r="AE75" s="346" t="str">
        <f t="shared" ref="AE75:AF75" si="180">IFERROR(XLOOKUP($E75&amp;$F75,import!$A:$A,import!I:I),""
)</f>
        <v/>
      </c>
      <c r="AF75" s="346" t="str">
        <f t="shared" si="180"/>
        <v/>
      </c>
      <c r="AG75" s="119" t="str">
        <f>IFERROR(__xludf.DUMMYFUNCTION(" IF(
  ISNUMBER(S75),
  ""度なし（±0.00）〜""&amp;IF(ABS(S75)&lt;100, TEXT(S75, ""0.00""), """"),
  IFERROR(""度なし（±0.00）〜""&amp;
    TEXT(
      VALUE(REGEXEXTRACT(ASC(TO_TEXT(S75)),
        ""(?:^|[^0-9])([+-]?\d{1,2}(?:\.\d+)?)(?:[^0-9]|$)""
      )),
      ""0.00""
   "&amp;" ),
    ""度なしのみ""
  )
)
"),"度なしのみ")</f>
        <v>度なしのみ</v>
      </c>
      <c r="AH75" s="347"/>
      <c r="AI75" s="347"/>
      <c r="AJ75" s="110"/>
      <c r="AK75" s="110" t="s">
        <v>1308</v>
      </c>
      <c r="AL75" s="110" t="str">
        <f t="shared" si="76"/>
        <v>#REF!</v>
      </c>
      <c r="AM75" s="110"/>
      <c r="AN75" s="110" t="str">
        <f t="shared" si="84"/>
        <v>NG</v>
      </c>
      <c r="AO75" s="343">
        <v>8.0</v>
      </c>
      <c r="AP75" s="110"/>
      <c r="AQ75" s="343">
        <v>8.0</v>
      </c>
      <c r="AR75" s="110"/>
    </row>
    <row r="76">
      <c r="A76" s="332" t="b">
        <v>1</v>
      </c>
      <c r="B76" s="349" t="b">
        <v>1</v>
      </c>
      <c r="C76" s="350" t="str">
        <f t="shared" si="66"/>
        <v>-</v>
      </c>
      <c r="D76" s="110"/>
      <c r="E76" s="110" t="s">
        <v>523</v>
      </c>
      <c r="F76" s="110" t="s">
        <v>1309</v>
      </c>
      <c r="G76" s="335">
        <v>1601.0</v>
      </c>
      <c r="H76" s="336" t="s">
        <v>126</v>
      </c>
      <c r="I76" s="110" t="s">
        <v>524</v>
      </c>
      <c r="J76" s="110" t="s">
        <v>525</v>
      </c>
      <c r="K76" s="337" t="s">
        <v>170</v>
      </c>
      <c r="L76" s="338" t="str">
        <f t="shared" si="67"/>
        <v>#REF!</v>
      </c>
      <c r="M76" s="339" t="str">
        <f>IFERROR(__xludf.DUMMYFUNCTION("REGEXEXTRACT(
  XLOOKUP($E76&amp;$F76, import!$A:$A, import!C:C),
  ""/(\d+)""
)
"),"#REF!")</f>
        <v>#REF!</v>
      </c>
      <c r="N76" s="340" t="str">
        <f t="shared" ref="N76:N84" si="183">-(XLOOKUP($E76&amp;$F76,import!$A:$A,import!AB:AB))</f>
        <v>#REF!</v>
      </c>
      <c r="O76" s="341" t="str">
        <f t="shared" ref="O76:Q76" si="181">VALUE(SUBSTITUTE(XLOOKUP($E76&amp;$F76,import!$A:$A,import!M:M),"mm",""))
</f>
        <v>#REF!</v>
      </c>
      <c r="P76" s="342" t="str">
        <f t="shared" si="181"/>
        <v>#REF!</v>
      </c>
      <c r="Q76" s="343" t="str">
        <f t="shared" si="181"/>
        <v>#REF!</v>
      </c>
      <c r="R76" s="341" t="str">
        <f t="shared" si="179"/>
        <v>#REF!</v>
      </c>
      <c r="S76" s="110" t="s">
        <v>955</v>
      </c>
      <c r="T76" s="110" t="s">
        <v>956</v>
      </c>
      <c r="U76" s="344" t="str">
        <f t="shared" si="157"/>
        <v>#REF!</v>
      </c>
      <c r="V76" s="119" t="str">
        <f t="shared" si="9"/>
        <v>/Users/asano/Desktop/data_sample/Links/bandle.jpg</v>
      </c>
      <c r="W76" s="345" t="s">
        <v>1310</v>
      </c>
      <c r="X76" s="345" t="s">
        <v>1311</v>
      </c>
      <c r="Y76" s="345" t="s">
        <v>1312</v>
      </c>
      <c r="Z76" s="345" t="s">
        <v>1313</v>
      </c>
      <c r="AA76" s="110" t="str">
        <f t="shared" si="71"/>
        <v>/Users/asano/Desktop/data_sample/images/1day/アイクローゼット ジャンボ/でかこっぺぱん/thumbnail.jpg</v>
      </c>
      <c r="AB76" s="110" t="str">
        <f t="shared" si="72"/>
        <v>/Users/asano/Desktop/data_sample/images/1day/アイクローゼット ジャンボ/でかこっぺぱん/lens.jpg</v>
      </c>
      <c r="AC76" s="110" t="str">
        <f t="shared" si="73"/>
        <v>/Users/asano/Desktop/data_sample/images/1day/アイクローゼット ジャンボ/でかこっぺぱん/黒目/black.jpg</v>
      </c>
      <c r="AD76" s="110" t="str">
        <f t="shared" si="74"/>
        <v>/Users/asano/Desktop/data_sample/images/1day/アイクローゼット ジャンボ/でかこっぺぱん/茶目/brown.jpg</v>
      </c>
      <c r="AE76" s="346" t="str">
        <f t="shared" ref="AE76:AF76" si="182">IFERROR(XLOOKUP($E76&amp;$F76,import!$A:$A,import!I:I),""
)</f>
        <v/>
      </c>
      <c r="AF76" s="346" t="str">
        <f t="shared" si="182"/>
        <v/>
      </c>
      <c r="AG76" s="119" t="str">
        <f>IFERROR(__xludf.DUMMYFUNCTION(" IF(
  ISNUMBER(S76),
  ""度なし（±0.00）〜""&amp;IF(ABS(S76)&lt;100, TEXT(S76, ""0.00""), """"),
  IFERROR(""度なし（±0.00）〜""&amp;
    TEXT(
      VALUE(REGEXEXTRACT(ASC(TO_TEXT(S76)),
        ""(?:^|[^0-9])([+-]?\d{1,2}(?:\.\d+)?)(?:[^0-9]|$)""
      )),
      ""0.00""
   "&amp;" ),
    ""度なしのみ""
  )
)
"),"度なし（±0.00）〜8.00")</f>
        <v>度なし（±0.00）〜8.00</v>
      </c>
      <c r="AH76" s="347"/>
      <c r="AI76" s="347"/>
      <c r="AJ76" s="110"/>
      <c r="AK76" s="110" t="s">
        <v>1314</v>
      </c>
      <c r="AL76" s="110" t="str">
        <f t="shared" si="76"/>
        <v>#REF!</v>
      </c>
      <c r="AM76" s="110"/>
      <c r="AN76" s="110" t="str">
        <f t="shared" si="84"/>
        <v>NG</v>
      </c>
      <c r="AO76" s="343">
        <v>12.0</v>
      </c>
      <c r="AP76" s="110" t="s">
        <v>953</v>
      </c>
      <c r="AQ76" s="343">
        <v>18.0</v>
      </c>
      <c r="AR76" s="110"/>
    </row>
    <row r="77">
      <c r="A77" s="332" t="b">
        <v>1</v>
      </c>
      <c r="B77" s="349" t="b">
        <v>1</v>
      </c>
      <c r="C77" s="350" t="str">
        <f t="shared" si="66"/>
        <v>-</v>
      </c>
      <c r="D77" s="110"/>
      <c r="E77" s="110" t="s">
        <v>523</v>
      </c>
      <c r="F77" s="110" t="s">
        <v>1315</v>
      </c>
      <c r="G77" s="335">
        <v>1602.0</v>
      </c>
      <c r="H77" s="110" t="s">
        <v>126</v>
      </c>
      <c r="I77" s="110" t="s">
        <v>524</v>
      </c>
      <c r="J77" s="110" t="s">
        <v>530</v>
      </c>
      <c r="K77" s="337" t="s">
        <v>170</v>
      </c>
      <c r="L77" s="338" t="str">
        <f t="shared" si="67"/>
        <v>#REF!</v>
      </c>
      <c r="M77" s="339" t="str">
        <f>IFERROR(__xludf.DUMMYFUNCTION("REGEXEXTRACT(
  XLOOKUP($E77&amp;$F77, import!$A:$A, import!C:C),
  ""/(\d+)""
)
"),"#REF!")</f>
        <v>#REF!</v>
      </c>
      <c r="N77" s="340" t="str">
        <f t="shared" si="183"/>
        <v>#REF!</v>
      </c>
      <c r="O77" s="341" t="str">
        <f t="shared" ref="O77:Q77" si="184">VALUE(SUBSTITUTE(XLOOKUP($E77&amp;$F77,import!$A:$A,import!M:M),"mm",""))
</f>
        <v>#REF!</v>
      </c>
      <c r="P77" s="342" t="str">
        <f t="shared" si="184"/>
        <v>#REF!</v>
      </c>
      <c r="Q77" s="343" t="str">
        <f t="shared" si="184"/>
        <v>#REF!</v>
      </c>
      <c r="R77" s="341" t="str">
        <f t="shared" si="179"/>
        <v>#REF!</v>
      </c>
      <c r="S77" s="110" t="s">
        <v>955</v>
      </c>
      <c r="T77" s="110" t="s">
        <v>956</v>
      </c>
      <c r="U77" s="344" t="str">
        <f t="shared" si="157"/>
        <v>#REF!</v>
      </c>
      <c r="V77" s="119" t="str">
        <f t="shared" si="9"/>
        <v>/Users/asano/Desktop/data_sample/Links/bandle.jpg</v>
      </c>
      <c r="W77" s="345" t="s">
        <v>1316</v>
      </c>
      <c r="X77" s="345" t="s">
        <v>1317</v>
      </c>
      <c r="Y77" s="345" t="s">
        <v>1318</v>
      </c>
      <c r="Z77" s="345" t="s">
        <v>1319</v>
      </c>
      <c r="AA77" s="110" t="str">
        <f t="shared" si="71"/>
        <v>/Users/asano/Desktop/data_sample/images/1day/アイクローゼット ジャンボ/でかセサミ/thumbnail.jpg</v>
      </c>
      <c r="AB77" s="110" t="str">
        <f t="shared" si="72"/>
        <v>/Users/asano/Desktop/data_sample/images/1day/アイクローゼット ジャンボ/でかセサミ/lens.jpg</v>
      </c>
      <c r="AC77" s="110" t="str">
        <f t="shared" si="73"/>
        <v>/Users/asano/Desktop/data_sample/images/1day/アイクローゼット ジャンボ/でかセサミ/黒目/black.jpg</v>
      </c>
      <c r="AD77" s="110" t="str">
        <f t="shared" si="74"/>
        <v>/Users/asano/Desktop/data_sample/images/1day/アイクローゼット ジャンボ/でかセサミ/茶目/brown.jpg</v>
      </c>
      <c r="AE77" s="346" t="str">
        <f t="shared" ref="AE77:AF77" si="185">IFERROR(XLOOKUP($E77&amp;$F77,import!$A:$A,import!I:I),""
)</f>
        <v/>
      </c>
      <c r="AF77" s="346" t="str">
        <f t="shared" si="185"/>
        <v/>
      </c>
      <c r="AG77" s="119" t="str">
        <f>IFERROR(__xludf.DUMMYFUNCTION(" IF(
  ISNUMBER(S77),
  ""度なし（±0.00）〜""&amp;IF(ABS(S77)&lt;100, TEXT(S77, ""0.00""), """"),
  IFERROR(""度なし（±0.00）〜""&amp;
    TEXT(
      VALUE(REGEXEXTRACT(ASC(TO_TEXT(S77)),
        ""(?:^|[^0-9])([+-]?\d{1,2}(?:\.\d+)?)(?:[^0-9]|$)""
      )),
      ""0.00""
   "&amp;" ),
    ""度なしのみ""
  )
)
"),"度なし（±0.00）〜8.00")</f>
        <v>度なし（±0.00）〜8.00</v>
      </c>
      <c r="AH77" s="347"/>
      <c r="AI77" s="347"/>
      <c r="AJ77" s="110"/>
      <c r="AK77" s="110" t="s">
        <v>1320</v>
      </c>
      <c r="AL77" s="110" t="str">
        <f t="shared" si="76"/>
        <v>#REF!</v>
      </c>
      <c r="AM77" s="110"/>
      <c r="AN77" s="110" t="str">
        <f t="shared" si="84"/>
        <v>NG</v>
      </c>
      <c r="AO77" s="343">
        <v>12.0</v>
      </c>
      <c r="AP77" s="110" t="s">
        <v>953</v>
      </c>
      <c r="AQ77" s="343">
        <v>18.0</v>
      </c>
      <c r="AR77" s="110"/>
    </row>
    <row r="78">
      <c r="A78" s="332" t="b">
        <v>1</v>
      </c>
      <c r="B78" s="349" t="b">
        <v>1</v>
      </c>
      <c r="C78" s="350" t="str">
        <f t="shared" si="66"/>
        <v>-</v>
      </c>
      <c r="D78" s="110"/>
      <c r="E78" s="110" t="s">
        <v>523</v>
      </c>
      <c r="F78" s="110" t="s">
        <v>1321</v>
      </c>
      <c r="G78" s="335">
        <v>1603.0</v>
      </c>
      <c r="H78" s="110" t="s">
        <v>126</v>
      </c>
      <c r="I78" s="110" t="s">
        <v>524</v>
      </c>
      <c r="J78" s="110" t="s">
        <v>533</v>
      </c>
      <c r="K78" s="337" t="s">
        <v>170</v>
      </c>
      <c r="L78" s="338" t="str">
        <f t="shared" si="67"/>
        <v>#REF!</v>
      </c>
      <c r="M78" s="339" t="str">
        <f>IFERROR(__xludf.DUMMYFUNCTION("REGEXEXTRACT(
  XLOOKUP($E78&amp;$F78, import!$A:$A, import!C:C),
  ""/(\d+)""
)
"),"#REF!")</f>
        <v>#REF!</v>
      </c>
      <c r="N78" s="340" t="str">
        <f t="shared" si="183"/>
        <v>#REF!</v>
      </c>
      <c r="O78" s="341" t="str">
        <f t="shared" ref="O78:Q78" si="186">VALUE(SUBSTITUTE(XLOOKUP($E78&amp;$F78,import!$A:$A,import!M:M),"mm",""))
</f>
        <v>#REF!</v>
      </c>
      <c r="P78" s="342" t="str">
        <f t="shared" si="186"/>
        <v>#REF!</v>
      </c>
      <c r="Q78" s="343" t="str">
        <f t="shared" si="186"/>
        <v>#REF!</v>
      </c>
      <c r="R78" s="341" t="str">
        <f t="shared" si="179"/>
        <v>#REF!</v>
      </c>
      <c r="S78" s="110" t="s">
        <v>955</v>
      </c>
      <c r="T78" s="110" t="s">
        <v>956</v>
      </c>
      <c r="U78" s="344" t="str">
        <f t="shared" si="157"/>
        <v>#REF!</v>
      </c>
      <c r="V78" s="119" t="str">
        <f t="shared" si="9"/>
        <v>/Users/asano/Desktop/data_sample/Links/bandle.jpg</v>
      </c>
      <c r="W78" s="345" t="s">
        <v>1322</v>
      </c>
      <c r="X78" s="345" t="s">
        <v>1323</v>
      </c>
      <c r="Y78" s="345" t="s">
        <v>1324</v>
      </c>
      <c r="Z78" s="345" t="s">
        <v>1325</v>
      </c>
      <c r="AA78" s="110" t="str">
        <f t="shared" si="71"/>
        <v>/Users/asano/Desktop/data_sample/images/1day/アイクローゼット ジャンボ/でかデココ/thumbnail.jpg</v>
      </c>
      <c r="AB78" s="110" t="str">
        <f t="shared" si="72"/>
        <v>/Users/asano/Desktop/data_sample/images/1day/アイクローゼット ジャンボ/でかデココ/lens.jpg</v>
      </c>
      <c r="AC78" s="110" t="str">
        <f t="shared" si="73"/>
        <v>/Users/asano/Desktop/data_sample/images/1day/アイクローゼット ジャンボ/でかデココ/黒目/black.jpg</v>
      </c>
      <c r="AD78" s="110" t="str">
        <f t="shared" si="74"/>
        <v>/Users/asano/Desktop/data_sample/images/1day/アイクローゼット ジャンボ/でかデココ/茶目/brown.jpg</v>
      </c>
      <c r="AE78" s="346" t="str">
        <f t="shared" ref="AE78:AF78" si="187">IFERROR(XLOOKUP($E78&amp;$F78,import!$A:$A,import!I:I),""
)</f>
        <v/>
      </c>
      <c r="AF78" s="346" t="str">
        <f t="shared" si="187"/>
        <v/>
      </c>
      <c r="AG78" s="119" t="str">
        <f>IFERROR(__xludf.DUMMYFUNCTION(" IF(
  ISNUMBER(S78),
  ""度なし（±0.00）〜""&amp;IF(ABS(S78)&lt;100, TEXT(S78, ""0.00""), """"),
  IFERROR(""度なし（±0.00）〜""&amp;
    TEXT(
      VALUE(REGEXEXTRACT(ASC(TO_TEXT(S78)),
        ""(?:^|[^0-9])([+-]?\d{1,2}(?:\.\d+)?)(?:[^0-9]|$)""
      )),
      ""0.00""
   "&amp;" ),
    ""度なしのみ""
  )
)
"),"度なし（±0.00）〜8.00")</f>
        <v>度なし（±0.00）〜8.00</v>
      </c>
      <c r="AH78" s="347"/>
      <c r="AI78" s="347"/>
      <c r="AJ78" s="110"/>
      <c r="AK78" s="110" t="s">
        <v>1326</v>
      </c>
      <c r="AL78" s="110" t="str">
        <f t="shared" si="76"/>
        <v>#REF!</v>
      </c>
      <c r="AM78" s="110"/>
      <c r="AN78" s="110" t="str">
        <f t="shared" si="84"/>
        <v>NG</v>
      </c>
      <c r="AO78" s="343">
        <v>12.0</v>
      </c>
      <c r="AP78" s="110"/>
      <c r="AQ78" s="343">
        <v>12.0</v>
      </c>
      <c r="AR78" s="110"/>
    </row>
    <row r="79">
      <c r="A79" s="332" t="b">
        <v>1</v>
      </c>
      <c r="B79" s="349" t="b">
        <v>1</v>
      </c>
      <c r="C79" s="350" t="str">
        <f t="shared" si="66"/>
        <v>-</v>
      </c>
      <c r="D79" s="110"/>
      <c r="E79" s="110" t="s">
        <v>523</v>
      </c>
      <c r="F79" s="110" t="s">
        <v>1327</v>
      </c>
      <c r="G79" s="335">
        <v>1604.0</v>
      </c>
      <c r="H79" s="110" t="s">
        <v>126</v>
      </c>
      <c r="I79" s="110" t="s">
        <v>524</v>
      </c>
      <c r="J79" s="110" t="s">
        <v>535</v>
      </c>
      <c r="K79" s="337" t="s">
        <v>170</v>
      </c>
      <c r="L79" s="338" t="str">
        <f t="shared" si="67"/>
        <v>#REF!</v>
      </c>
      <c r="M79" s="339" t="str">
        <f>IFERROR(__xludf.DUMMYFUNCTION("REGEXEXTRACT(
  XLOOKUP($E79&amp;$F79, import!$A:$A, import!C:C),
  ""/(\d+)""
)
"),"#REF!")</f>
        <v>#REF!</v>
      </c>
      <c r="N79" s="340" t="str">
        <f t="shared" si="183"/>
        <v>#REF!</v>
      </c>
      <c r="O79" s="341" t="str">
        <f t="shared" ref="O79:Q79" si="188">VALUE(SUBSTITUTE(XLOOKUP($E79&amp;$F79,import!$A:$A,import!M:M),"mm",""))
</f>
        <v>#REF!</v>
      </c>
      <c r="P79" s="342" t="str">
        <f t="shared" si="188"/>
        <v>#REF!</v>
      </c>
      <c r="Q79" s="343" t="str">
        <f t="shared" si="188"/>
        <v>#REF!</v>
      </c>
      <c r="R79" s="341" t="str">
        <f t="shared" si="179"/>
        <v>#REF!</v>
      </c>
      <c r="S79" s="110" t="s">
        <v>955</v>
      </c>
      <c r="T79" s="110" t="s">
        <v>956</v>
      </c>
      <c r="U79" s="344" t="str">
        <f t="shared" si="157"/>
        <v>#REF!</v>
      </c>
      <c r="V79" s="119" t="str">
        <f t="shared" si="9"/>
        <v>/Users/asano/Desktop/data_sample/Links/bandle.jpg</v>
      </c>
      <c r="W79" s="345" t="s">
        <v>1328</v>
      </c>
      <c r="X79" s="345" t="s">
        <v>1329</v>
      </c>
      <c r="Y79" s="345" t="s">
        <v>1330</v>
      </c>
      <c r="Z79" s="345" t="s">
        <v>1331</v>
      </c>
      <c r="AA79" s="110" t="str">
        <f t="shared" si="71"/>
        <v>/Users/asano/Desktop/data_sample/images/1day/アイクローゼット ジャンボ/でかバター/thumbnail.jpg</v>
      </c>
      <c r="AB79" s="110" t="str">
        <f t="shared" si="72"/>
        <v>/Users/asano/Desktop/data_sample/images/1day/アイクローゼット ジャンボ/でかバター/lens.jpg</v>
      </c>
      <c r="AC79" s="110" t="str">
        <f t="shared" si="73"/>
        <v>/Users/asano/Desktop/data_sample/images/1day/アイクローゼット ジャンボ/でかバター/黒目/black.jpg</v>
      </c>
      <c r="AD79" s="110" t="str">
        <f t="shared" si="74"/>
        <v>/Users/asano/Desktop/data_sample/images/1day/アイクローゼット ジャンボ/でかバター/茶目/brown.jpg</v>
      </c>
      <c r="AE79" s="346" t="str">
        <f t="shared" ref="AE79:AF79" si="189">IFERROR(XLOOKUP($E79&amp;$F79,import!$A:$A,import!I:I),""
)</f>
        <v/>
      </c>
      <c r="AF79" s="346" t="str">
        <f t="shared" si="189"/>
        <v/>
      </c>
      <c r="AG79" s="119" t="str">
        <f>IFERROR(__xludf.DUMMYFUNCTION(" IF(
  ISNUMBER(S79),
  ""度なし（±0.00）〜""&amp;IF(ABS(S79)&lt;100, TEXT(S79, ""0.00""), """"),
  IFERROR(""度なし（±0.00）〜""&amp;
    TEXT(
      VALUE(REGEXEXTRACT(ASC(TO_TEXT(S79)),
        ""(?:^|[^0-9])([+-]?\d{1,2}(?:\.\d+)?)(?:[^0-9]|$)""
      )),
      ""0.00""
   "&amp;" ),
    ""度なしのみ""
  )
)
"),"度なし（±0.00）〜8.00")</f>
        <v>度なし（±0.00）〜8.00</v>
      </c>
      <c r="AH79" s="347"/>
      <c r="AI79" s="347"/>
      <c r="AJ79" s="110"/>
      <c r="AK79" s="110" t="s">
        <v>1332</v>
      </c>
      <c r="AL79" s="110" t="str">
        <f t="shared" si="76"/>
        <v>#REF!</v>
      </c>
      <c r="AM79" s="110"/>
      <c r="AN79" s="110" t="str">
        <f t="shared" si="84"/>
        <v>NG</v>
      </c>
      <c r="AO79" s="343">
        <v>12.0</v>
      </c>
      <c r="AP79" s="110"/>
      <c r="AQ79" s="343">
        <v>12.0</v>
      </c>
      <c r="AR79" s="110"/>
    </row>
    <row r="80">
      <c r="A80" s="332" t="b">
        <v>1</v>
      </c>
      <c r="B80" s="349" t="b">
        <v>1</v>
      </c>
      <c r="C80" s="350" t="str">
        <f t="shared" si="66"/>
        <v>-</v>
      </c>
      <c r="D80" s="110"/>
      <c r="E80" s="110" t="s">
        <v>523</v>
      </c>
      <c r="F80" s="110" t="s">
        <v>1333</v>
      </c>
      <c r="G80" s="335">
        <v>1605.0</v>
      </c>
      <c r="H80" s="110" t="s">
        <v>126</v>
      </c>
      <c r="I80" s="110" t="s">
        <v>524</v>
      </c>
      <c r="J80" s="110" t="s">
        <v>537</v>
      </c>
      <c r="K80" s="337" t="s">
        <v>170</v>
      </c>
      <c r="L80" s="338" t="str">
        <f t="shared" si="67"/>
        <v>#REF!</v>
      </c>
      <c r="M80" s="339" t="str">
        <f>IFERROR(__xludf.DUMMYFUNCTION("REGEXEXTRACT(
  XLOOKUP($E80&amp;$F80, import!$A:$A, import!C:C),
  ""/(\d+)""
)
"),"#REF!")</f>
        <v>#REF!</v>
      </c>
      <c r="N80" s="340" t="str">
        <f t="shared" si="183"/>
        <v>#REF!</v>
      </c>
      <c r="O80" s="341" t="str">
        <f t="shared" ref="O80:Q80" si="190">VALUE(SUBSTITUTE(XLOOKUP($E80&amp;$F80,import!$A:$A,import!M:M),"mm",""))
</f>
        <v>#REF!</v>
      </c>
      <c r="P80" s="342" t="str">
        <f t="shared" si="190"/>
        <v>#REF!</v>
      </c>
      <c r="Q80" s="343" t="str">
        <f t="shared" si="190"/>
        <v>#REF!</v>
      </c>
      <c r="R80" s="341" t="str">
        <f t="shared" si="179"/>
        <v>#REF!</v>
      </c>
      <c r="S80" s="110" t="s">
        <v>955</v>
      </c>
      <c r="T80" s="110" t="s">
        <v>956</v>
      </c>
      <c r="U80" s="344" t="str">
        <f t="shared" si="157"/>
        <v>#REF!</v>
      </c>
      <c r="V80" s="119" t="str">
        <f t="shared" si="9"/>
        <v>/Users/asano/Desktop/data_sample/Links/bandle.jpg</v>
      </c>
      <c r="W80" s="345" t="s">
        <v>1334</v>
      </c>
      <c r="X80" s="345" t="s">
        <v>1335</v>
      </c>
      <c r="Y80" s="345" t="s">
        <v>1336</v>
      </c>
      <c r="Z80" s="345" t="s">
        <v>1337</v>
      </c>
      <c r="AA80" s="110" t="str">
        <f t="shared" si="71"/>
        <v>/Users/asano/Desktop/data_sample/images/1day/アイクローゼット ジャンボ/でかフロマージュ/thumbnail.jpg</v>
      </c>
      <c r="AB80" s="110" t="str">
        <f t="shared" si="72"/>
        <v>/Users/asano/Desktop/data_sample/images/1day/アイクローゼット ジャンボ/でかフロマージュ/lens.jpg</v>
      </c>
      <c r="AC80" s="110" t="str">
        <f t="shared" si="73"/>
        <v>/Users/asano/Desktop/data_sample/images/1day/アイクローゼット ジャンボ/でかフロマージュ/黒目/black.jpg</v>
      </c>
      <c r="AD80" s="110" t="str">
        <f t="shared" si="74"/>
        <v>/Users/asano/Desktop/data_sample/images/1day/アイクローゼット ジャンボ/でかフロマージュ/茶目/brown.jpg</v>
      </c>
      <c r="AE80" s="346" t="str">
        <f t="shared" ref="AE80:AF80" si="191">IFERROR(XLOOKUP($E80&amp;$F80,import!$A:$A,import!I:I),""
)</f>
        <v/>
      </c>
      <c r="AF80" s="346" t="str">
        <f t="shared" si="191"/>
        <v/>
      </c>
      <c r="AG80" s="119" t="str">
        <f>IFERROR(__xludf.DUMMYFUNCTION(" IF(
  ISNUMBER(S80),
  ""度なし（±0.00）〜""&amp;IF(ABS(S80)&lt;100, TEXT(S80, ""0.00""), """"),
  IFERROR(""度なし（±0.00）〜""&amp;
    TEXT(
      VALUE(REGEXEXTRACT(ASC(TO_TEXT(S80)),
        ""(?:^|[^0-9])([+-]?\d{1,2}(?:\.\d+)?)(?:[^0-9]|$)""
      )),
      ""0.00""
   "&amp;" ),
    ""度なしのみ""
  )
)
"),"度なし（±0.00）〜8.00")</f>
        <v>度なし（±0.00）〜8.00</v>
      </c>
      <c r="AH80" s="347"/>
      <c r="AI80" s="347"/>
      <c r="AJ80" s="110"/>
      <c r="AK80" s="110" t="s">
        <v>1338</v>
      </c>
      <c r="AL80" s="110" t="str">
        <f t="shared" si="76"/>
        <v>#REF!</v>
      </c>
      <c r="AM80" s="110"/>
      <c r="AN80" s="110" t="str">
        <f t="shared" si="84"/>
        <v>NG</v>
      </c>
      <c r="AO80" s="343">
        <v>12.0</v>
      </c>
      <c r="AP80" s="110" t="s">
        <v>953</v>
      </c>
      <c r="AQ80" s="343">
        <v>18.0</v>
      </c>
      <c r="AR80" s="110"/>
    </row>
    <row r="81">
      <c r="A81" s="332" t="b">
        <v>1</v>
      </c>
      <c r="B81" s="349" t="b">
        <v>1</v>
      </c>
      <c r="C81" s="350" t="str">
        <f t="shared" si="66"/>
        <v>-</v>
      </c>
      <c r="D81" s="110"/>
      <c r="E81" s="110" t="s">
        <v>523</v>
      </c>
      <c r="F81" s="110" t="s">
        <v>1339</v>
      </c>
      <c r="G81" s="335">
        <v>1606.0</v>
      </c>
      <c r="H81" s="336" t="s">
        <v>126</v>
      </c>
      <c r="I81" s="110" t="s">
        <v>524</v>
      </c>
      <c r="J81" s="110" t="s">
        <v>540</v>
      </c>
      <c r="K81" s="337" t="s">
        <v>170</v>
      </c>
      <c r="L81" s="338" t="str">
        <f t="shared" si="67"/>
        <v>#REF!</v>
      </c>
      <c r="M81" s="339" t="str">
        <f>IFERROR(__xludf.DUMMYFUNCTION("REGEXEXTRACT(
  XLOOKUP($E81&amp;$F81, import!$A:$A, import!C:C),
  ""/(\d+)""
)
"),"#REF!")</f>
        <v>#REF!</v>
      </c>
      <c r="N81" s="340" t="str">
        <f t="shared" si="183"/>
        <v>#REF!</v>
      </c>
      <c r="O81" s="341" t="str">
        <f t="shared" ref="O81:Q81" si="192">VALUE(SUBSTITUTE(XLOOKUP($E81&amp;$F81,import!$A:$A,import!M:M),"mm",""))
</f>
        <v>#REF!</v>
      </c>
      <c r="P81" s="342" t="str">
        <f t="shared" si="192"/>
        <v>#REF!</v>
      </c>
      <c r="Q81" s="343" t="str">
        <f t="shared" si="192"/>
        <v>#REF!</v>
      </c>
      <c r="R81" s="341" t="str">
        <f t="shared" si="179"/>
        <v>#REF!</v>
      </c>
      <c r="S81" s="110" t="s">
        <v>955</v>
      </c>
      <c r="T81" s="110" t="s">
        <v>956</v>
      </c>
      <c r="U81" s="344" t="str">
        <f t="shared" si="157"/>
        <v>#REF!</v>
      </c>
      <c r="V81" s="119" t="str">
        <f t="shared" si="9"/>
        <v>/Users/asano/Desktop/data_sample/Links/bandle.jpg</v>
      </c>
      <c r="W81" s="345" t="s">
        <v>1340</v>
      </c>
      <c r="X81" s="345" t="s">
        <v>1341</v>
      </c>
      <c r="Y81" s="345" t="s">
        <v>1342</v>
      </c>
      <c r="Z81" s="345" t="s">
        <v>1343</v>
      </c>
      <c r="AA81" s="110" t="str">
        <f t="shared" si="71"/>
        <v>/Users/asano/Desktop/data_sample/images/1day/アイクローゼット ジャンボ/でかマシュマロ/thumbnail.jpg</v>
      </c>
      <c r="AB81" s="110" t="str">
        <f t="shared" si="72"/>
        <v>/Users/asano/Desktop/data_sample/images/1day/アイクローゼット ジャンボ/でかマシュマロ/lens.jpg</v>
      </c>
      <c r="AC81" s="110" t="str">
        <f t="shared" si="73"/>
        <v>/Users/asano/Desktop/data_sample/images/1day/アイクローゼット ジャンボ/でかマシュマロ/黒目/black.jpg</v>
      </c>
      <c r="AD81" s="110" t="str">
        <f t="shared" si="74"/>
        <v>/Users/asano/Desktop/data_sample/images/1day/アイクローゼット ジャンボ/でかマシュマロ/茶目/brown.jpg</v>
      </c>
      <c r="AE81" s="346" t="str">
        <f t="shared" ref="AE81:AF81" si="193">IFERROR(XLOOKUP($E81&amp;$F81,import!$A:$A,import!I:I),""
)</f>
        <v/>
      </c>
      <c r="AF81" s="346" t="str">
        <f t="shared" si="193"/>
        <v/>
      </c>
      <c r="AG81" s="119" t="str">
        <f>IFERROR(__xludf.DUMMYFUNCTION(" IF(
  ISNUMBER(S81),
  ""度なし（±0.00）〜""&amp;IF(ABS(S81)&lt;100, TEXT(S81, ""0.00""), """"),
  IFERROR(""度なし（±0.00）〜""&amp;
    TEXT(
      VALUE(REGEXEXTRACT(ASC(TO_TEXT(S81)),
        ""(?:^|[^0-9])([+-]?\d{1,2}(?:\.\d+)?)(?:[^0-9]|$)""
      )),
      ""0.00""
   "&amp;" ),
    ""度なしのみ""
  )
)
"),"度なし（±0.00）〜8.00")</f>
        <v>度なし（±0.00）〜8.00</v>
      </c>
      <c r="AH81" s="347"/>
      <c r="AI81" s="347"/>
      <c r="AJ81" s="110"/>
      <c r="AK81" s="110" t="s">
        <v>1344</v>
      </c>
      <c r="AL81" s="110" t="str">
        <f t="shared" si="76"/>
        <v>#REF!</v>
      </c>
      <c r="AM81" s="110"/>
      <c r="AN81" s="110" t="str">
        <f t="shared" si="84"/>
        <v>NG</v>
      </c>
      <c r="AO81" s="343">
        <v>12.0</v>
      </c>
      <c r="AP81" s="110"/>
      <c r="AQ81" s="343">
        <v>12.0</v>
      </c>
      <c r="AR81" s="110"/>
    </row>
    <row r="82">
      <c r="A82" s="332" t="b">
        <v>1</v>
      </c>
      <c r="B82" s="349" t="b">
        <v>1</v>
      </c>
      <c r="C82" s="350" t="str">
        <f t="shared" si="66"/>
        <v>-</v>
      </c>
      <c r="D82" s="110"/>
      <c r="E82" s="110" t="s">
        <v>523</v>
      </c>
      <c r="F82" s="110" t="s">
        <v>1345</v>
      </c>
      <c r="G82" s="335">
        <v>1607.0</v>
      </c>
      <c r="H82" s="110" t="s">
        <v>126</v>
      </c>
      <c r="I82" s="110" t="s">
        <v>524</v>
      </c>
      <c r="J82" s="110" t="s">
        <v>543</v>
      </c>
      <c r="K82" s="337" t="s">
        <v>170</v>
      </c>
      <c r="L82" s="338" t="str">
        <f t="shared" si="67"/>
        <v>#REF!</v>
      </c>
      <c r="M82" s="339" t="str">
        <f>IFERROR(__xludf.DUMMYFUNCTION("REGEXEXTRACT(
  XLOOKUP($E82&amp;$F82, import!$A:$A, import!C:C),
  ""/(\d+)""
)
"),"#REF!")</f>
        <v>#REF!</v>
      </c>
      <c r="N82" s="340" t="str">
        <f t="shared" si="183"/>
        <v>#REF!</v>
      </c>
      <c r="O82" s="341" t="str">
        <f t="shared" ref="O82:Q82" si="194">VALUE(SUBSTITUTE(XLOOKUP($E82&amp;$F82,import!$A:$A,import!M:M),"mm",""))
</f>
        <v>#REF!</v>
      </c>
      <c r="P82" s="342" t="str">
        <f t="shared" si="194"/>
        <v>#REF!</v>
      </c>
      <c r="Q82" s="343" t="str">
        <f t="shared" si="194"/>
        <v>#REF!</v>
      </c>
      <c r="R82" s="341" t="str">
        <f t="shared" si="179"/>
        <v>#REF!</v>
      </c>
      <c r="S82" s="110" t="s">
        <v>955</v>
      </c>
      <c r="T82" s="110" t="s">
        <v>956</v>
      </c>
      <c r="U82" s="344" t="str">
        <f t="shared" si="157"/>
        <v>#REF!</v>
      </c>
      <c r="V82" s="119" t="str">
        <f t="shared" si="9"/>
        <v>/Users/asano/Desktop/data_sample/Links/bandle.jpg</v>
      </c>
      <c r="W82" s="345" t="s">
        <v>1346</v>
      </c>
      <c r="X82" s="345" t="s">
        <v>1347</v>
      </c>
      <c r="Y82" s="345" t="s">
        <v>1348</v>
      </c>
      <c r="Z82" s="345" t="s">
        <v>1349</v>
      </c>
      <c r="AA82" s="110" t="str">
        <f t="shared" si="71"/>
        <v>/Users/asano/Desktop/data_sample/images/1day/アイクローゼット ジャンボ/でかラディッシュ/thumbnail.jpg</v>
      </c>
      <c r="AB82" s="110" t="str">
        <f t="shared" si="72"/>
        <v>/Users/asano/Desktop/data_sample/images/1day/アイクローゼット ジャンボ/でかラディッシュ/lens.jpg</v>
      </c>
      <c r="AC82" s="110" t="str">
        <f t="shared" si="73"/>
        <v>/Users/asano/Desktop/data_sample/images/1day/アイクローゼット ジャンボ/でかラディッシュ/黒目/black.jpg</v>
      </c>
      <c r="AD82" s="110" t="str">
        <f t="shared" si="74"/>
        <v>/Users/asano/Desktop/data_sample/images/1day/アイクローゼット ジャンボ/でかラディッシュ/茶目/brown.jpg</v>
      </c>
      <c r="AE82" s="346" t="str">
        <f t="shared" ref="AE82:AF82" si="195">IFERROR(XLOOKUP($E82&amp;$F82,import!$A:$A,import!I:I),""
)</f>
        <v/>
      </c>
      <c r="AF82" s="346" t="str">
        <f t="shared" si="195"/>
        <v/>
      </c>
      <c r="AG82" s="119" t="str">
        <f>IFERROR(__xludf.DUMMYFUNCTION(" IF(
  ISNUMBER(S82),
  ""度なし（±0.00）〜""&amp;IF(ABS(S82)&lt;100, TEXT(S82, ""0.00""), """"),
  IFERROR(""度なし（±0.00）〜""&amp;
    TEXT(
      VALUE(REGEXEXTRACT(ASC(TO_TEXT(S82)),
        ""(?:^|[^0-9])([+-]?\d{1,2}(?:\.\d+)?)(?:[^0-9]|$)""
      )),
      ""0.00""
   "&amp;" ),
    ""度なしのみ""
  )
)
"),"度なし（±0.00）〜8.00")</f>
        <v>度なし（±0.00）〜8.00</v>
      </c>
      <c r="AH82" s="347"/>
      <c r="AI82" s="347"/>
      <c r="AJ82" s="110"/>
      <c r="AK82" s="110" t="s">
        <v>1350</v>
      </c>
      <c r="AL82" s="110" t="str">
        <f t="shared" si="76"/>
        <v>#REF!</v>
      </c>
      <c r="AM82" s="110"/>
      <c r="AN82" s="110" t="str">
        <f t="shared" si="84"/>
        <v>NG</v>
      </c>
      <c r="AO82" s="343">
        <v>12.0</v>
      </c>
      <c r="AP82" s="110"/>
      <c r="AQ82" s="343">
        <v>12.0</v>
      </c>
      <c r="AR82" s="110"/>
    </row>
    <row r="83">
      <c r="A83" s="332" t="b">
        <v>1</v>
      </c>
      <c r="B83" s="349" t="b">
        <v>1</v>
      </c>
      <c r="C83" s="350" t="str">
        <f t="shared" si="66"/>
        <v>-</v>
      </c>
      <c r="D83" s="110"/>
      <c r="E83" s="110" t="s">
        <v>528</v>
      </c>
      <c r="F83" s="110" t="s">
        <v>1309</v>
      </c>
      <c r="G83" s="335">
        <v>1701.0</v>
      </c>
      <c r="H83" s="110" t="s">
        <v>126</v>
      </c>
      <c r="I83" s="110" t="s">
        <v>524</v>
      </c>
      <c r="J83" s="110" t="s">
        <v>525</v>
      </c>
      <c r="K83" s="110" t="s">
        <v>292</v>
      </c>
      <c r="L83" s="338" t="str">
        <f t="shared" si="67"/>
        <v>#REF!</v>
      </c>
      <c r="M83" s="339" t="str">
        <f>IFERROR(__xludf.DUMMYFUNCTION("REGEXEXTRACT(
  XLOOKUP($E83&amp;$F83, import!$A:$A, import!C:C),
  ""/(\d+)""
)
"),"#REF!")</f>
        <v>#REF!</v>
      </c>
      <c r="N83" s="340" t="str">
        <f t="shared" si="183"/>
        <v>#REF!</v>
      </c>
      <c r="O83" s="341" t="str">
        <f t="shared" ref="O83:Q83" si="196">VALUE(SUBSTITUTE(XLOOKUP($E83&amp;$F83,import!$A:$A,import!M:M),"mm",""))
</f>
        <v>#REF!</v>
      </c>
      <c r="P83" s="342" t="str">
        <f t="shared" si="196"/>
        <v>#REF!</v>
      </c>
      <c r="Q83" s="343" t="str">
        <f t="shared" si="196"/>
        <v>#REF!</v>
      </c>
      <c r="R83" s="341" t="str">
        <f t="shared" si="179"/>
        <v>#REF!</v>
      </c>
      <c r="S83" s="110" t="s">
        <v>955</v>
      </c>
      <c r="T83" s="110" t="s">
        <v>956</v>
      </c>
      <c r="U83" s="348" t="str">
        <f t="shared" si="157"/>
        <v>#REF!</v>
      </c>
      <c r="V83" s="119" t="str">
        <f t="shared" si="9"/>
        <v>/Users/asano/Desktop/data_sample/Links/bandle.jpg</v>
      </c>
      <c r="W83" s="345" t="s">
        <v>1351</v>
      </c>
      <c r="X83" s="345" t="s">
        <v>1352</v>
      </c>
      <c r="Y83" s="345" t="s">
        <v>1353</v>
      </c>
      <c r="Z83" s="345" t="s">
        <v>1354</v>
      </c>
      <c r="AA83" s="110" t="str">
        <f t="shared" si="71"/>
        <v>/Users/asano/Desktop/data_sample/images/1month/アイクローゼット ジャンボ/でかこっぺぱん/thumbnail.jpg</v>
      </c>
      <c r="AB83" s="110" t="str">
        <f t="shared" si="72"/>
        <v>/Users/asano/Desktop/data_sample/images/1month/アイクローゼット ジャンボ/でかこっぺぱん/lens.jpg</v>
      </c>
      <c r="AC83" s="110" t="str">
        <f t="shared" si="73"/>
        <v>/Users/asano/Desktop/data_sample/images/1month/アイクローゼット ジャンボ/でかこっぺぱん/黒目/black.jpg</v>
      </c>
      <c r="AD83" s="110" t="str">
        <f t="shared" si="74"/>
        <v>/Users/asano/Desktop/data_sample/images/1month/アイクローゼット ジャンボ/でかこっぺぱん/茶目/brown.jpg</v>
      </c>
      <c r="AE83" s="346" t="str">
        <f t="shared" ref="AE83:AF83" si="197">IFERROR(XLOOKUP($E83&amp;$F83,import!$A:$A,import!I:I),""
)</f>
        <v/>
      </c>
      <c r="AF83" s="346" t="str">
        <f t="shared" si="197"/>
        <v/>
      </c>
      <c r="AG83" s="119" t="str">
        <f>IFERROR(__xludf.DUMMYFUNCTION(" IF(
  ISNUMBER(S83),
  ""度なし（±0.00）〜""&amp;IF(ABS(S83)&lt;100, TEXT(S83, ""0.00""), """"),
  IFERROR(""度なし（±0.00）〜""&amp;
    TEXT(
      VALUE(REGEXEXTRACT(ASC(TO_TEXT(S83)),
        ""(?:^|[^0-9])([+-]?\d{1,2}(?:\.\d+)?)(?:[^0-9]|$)""
      )),
      ""0.00""
   "&amp;" ),
    ""度なしのみ""
  )
)
"),"度なし（±0.00）〜8.00")</f>
        <v>度なし（±0.00）〜8.00</v>
      </c>
      <c r="AH83" s="347"/>
      <c r="AI83" s="347"/>
      <c r="AJ83" s="110"/>
      <c r="AK83" s="110" t="s">
        <v>1314</v>
      </c>
      <c r="AL83" s="110" t="str">
        <f t="shared" si="76"/>
        <v>#REF!</v>
      </c>
      <c r="AM83" s="110"/>
      <c r="AN83" s="110" t="str">
        <f t="shared" si="84"/>
        <v>NG</v>
      </c>
      <c r="AO83" s="343">
        <v>12.0</v>
      </c>
      <c r="AP83" s="110" t="s">
        <v>953</v>
      </c>
      <c r="AQ83" s="343">
        <v>18.0</v>
      </c>
      <c r="AR83" s="110"/>
    </row>
    <row r="84">
      <c r="A84" s="332" t="b">
        <v>1</v>
      </c>
      <c r="B84" s="349" t="b">
        <v>1</v>
      </c>
      <c r="C84" s="350" t="str">
        <f t="shared" si="66"/>
        <v>-</v>
      </c>
      <c r="D84" s="110"/>
      <c r="E84" s="110" t="s">
        <v>528</v>
      </c>
      <c r="F84" s="110" t="s">
        <v>1315</v>
      </c>
      <c r="G84" s="335">
        <v>1702.0</v>
      </c>
      <c r="H84" s="110" t="s">
        <v>126</v>
      </c>
      <c r="I84" s="110" t="s">
        <v>524</v>
      </c>
      <c r="J84" s="110" t="s">
        <v>530</v>
      </c>
      <c r="K84" s="110" t="s">
        <v>292</v>
      </c>
      <c r="L84" s="338" t="str">
        <f t="shared" si="67"/>
        <v>#REF!</v>
      </c>
      <c r="M84" s="339" t="str">
        <f>IFERROR(__xludf.DUMMYFUNCTION("REGEXEXTRACT(
  XLOOKUP($E84&amp;$F84, import!$A:$A, import!C:C),
  ""/(\d+)""
)
"),"#REF!")</f>
        <v>#REF!</v>
      </c>
      <c r="N84" s="340" t="str">
        <f t="shared" si="183"/>
        <v>#REF!</v>
      </c>
      <c r="O84" s="341" t="str">
        <f t="shared" ref="O84:Q84" si="198">VALUE(SUBSTITUTE(XLOOKUP($E84&amp;$F84,import!$A:$A,import!M:M),"mm",""))
</f>
        <v>#REF!</v>
      </c>
      <c r="P84" s="342" t="str">
        <f t="shared" si="198"/>
        <v>#REF!</v>
      </c>
      <c r="Q84" s="343" t="str">
        <f t="shared" si="198"/>
        <v>#REF!</v>
      </c>
      <c r="R84" s="341" t="str">
        <f t="shared" si="179"/>
        <v>#REF!</v>
      </c>
      <c r="S84" s="110" t="s">
        <v>955</v>
      </c>
      <c r="T84" s="110" t="s">
        <v>956</v>
      </c>
      <c r="U84" s="348" t="str">
        <f t="shared" si="157"/>
        <v>#REF!</v>
      </c>
      <c r="V84" s="119" t="str">
        <f t="shared" si="9"/>
        <v>/Users/asano/Desktop/data_sample/Links/bandle.jpg</v>
      </c>
      <c r="W84" s="345" t="s">
        <v>1355</v>
      </c>
      <c r="X84" s="345" t="s">
        <v>1356</v>
      </c>
      <c r="Y84" s="345" t="s">
        <v>1357</v>
      </c>
      <c r="Z84" s="345" t="s">
        <v>1358</v>
      </c>
      <c r="AA84" s="110" t="str">
        <f t="shared" si="71"/>
        <v>/Users/asano/Desktop/data_sample/images/1month/アイクローゼット ジャンボ/でかセサミ/thumbnail.jpg</v>
      </c>
      <c r="AB84" s="110" t="str">
        <f t="shared" si="72"/>
        <v>/Users/asano/Desktop/data_sample/images/1month/アイクローゼット ジャンボ/でかセサミ/lens.jpg</v>
      </c>
      <c r="AC84" s="110" t="str">
        <f t="shared" si="73"/>
        <v>/Users/asano/Desktop/data_sample/images/1month/アイクローゼット ジャンボ/でかセサミ/黒目/black.jpg</v>
      </c>
      <c r="AD84" s="110" t="str">
        <f t="shared" si="74"/>
        <v>/Users/asano/Desktop/data_sample/images/1month/アイクローゼット ジャンボ/でかセサミ/茶目/brown.jpg</v>
      </c>
      <c r="AE84" s="346" t="str">
        <f t="shared" ref="AE84:AF84" si="199">IFERROR(XLOOKUP($E84&amp;$F84,import!$A:$A,import!I:I),""
)</f>
        <v/>
      </c>
      <c r="AF84" s="346" t="str">
        <f t="shared" si="199"/>
        <v/>
      </c>
      <c r="AG84" s="119" t="str">
        <f>IFERROR(__xludf.DUMMYFUNCTION(" IF(
  ISNUMBER(S84),
  ""度なし（±0.00）〜""&amp;IF(ABS(S84)&lt;100, TEXT(S84, ""0.00""), """"),
  IFERROR(""度なし（±0.00）〜""&amp;
    TEXT(
      VALUE(REGEXEXTRACT(ASC(TO_TEXT(S84)),
        ""(?:^|[^0-9])([+-]?\d{1,2}(?:\.\d+)?)(?:[^0-9]|$)""
      )),
      ""0.00""
   "&amp;" ),
    ""度なしのみ""
  )
)
"),"度なし（±0.00）〜8.00")</f>
        <v>度なし（±0.00）〜8.00</v>
      </c>
      <c r="AH84" s="347"/>
      <c r="AI84" s="347"/>
      <c r="AJ84" s="110"/>
      <c r="AK84" s="110" t="s">
        <v>1320</v>
      </c>
      <c r="AL84" s="110" t="str">
        <f t="shared" si="76"/>
        <v>#REF!</v>
      </c>
      <c r="AM84" s="110"/>
      <c r="AN84" s="110" t="str">
        <f t="shared" si="84"/>
        <v>NG</v>
      </c>
      <c r="AO84" s="343">
        <v>12.0</v>
      </c>
      <c r="AP84" s="110"/>
      <c r="AQ84" s="343">
        <v>12.0</v>
      </c>
      <c r="AR84" s="110"/>
    </row>
    <row r="85">
      <c r="A85" s="332" t="b">
        <v>1</v>
      </c>
      <c r="B85" s="349" t="b">
        <v>1</v>
      </c>
      <c r="C85" s="350" t="str">
        <f t="shared" si="66"/>
        <v>-</v>
      </c>
      <c r="D85" s="110"/>
      <c r="E85" s="110" t="s">
        <v>528</v>
      </c>
      <c r="F85" s="110" t="s">
        <v>1333</v>
      </c>
      <c r="G85" s="335">
        <v>1703.0</v>
      </c>
      <c r="H85" s="110" t="s">
        <v>126</v>
      </c>
      <c r="I85" s="110" t="s">
        <v>524</v>
      </c>
      <c r="J85" s="110" t="s">
        <v>537</v>
      </c>
      <c r="K85" s="110" t="s">
        <v>292</v>
      </c>
      <c r="L85" s="338" t="str">
        <f t="shared" si="67"/>
        <v>#REF!</v>
      </c>
      <c r="M85" s="339" t="str">
        <f>IFERROR(__xludf.DUMMYFUNCTION("REGEXEXTRACT(
  XLOOKUP($E85&amp;$F85, import!$A:$A, import!C:C),
  ""/(\d+)""
)
"),"#REF!")</f>
        <v>#REF!</v>
      </c>
      <c r="N85" s="339" t="s">
        <v>1064</v>
      </c>
      <c r="O85" s="341" t="str">
        <f t="shared" ref="O85:Q85" si="200">VALUE(SUBSTITUTE(XLOOKUP($E85&amp;$F85,import!$A:$A,import!M:M),"mm",""))
</f>
        <v>#REF!</v>
      </c>
      <c r="P85" s="342" t="str">
        <f t="shared" si="200"/>
        <v>#REF!</v>
      </c>
      <c r="Q85" s="343" t="str">
        <f t="shared" si="200"/>
        <v>#REF!</v>
      </c>
      <c r="R85" s="341" t="str">
        <f t="shared" si="179"/>
        <v>#REF!</v>
      </c>
      <c r="S85" s="110" t="s">
        <v>956</v>
      </c>
      <c r="T8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TRIM(TRANSPOSE(SPLIT(S85,"",""))), 0))
        ),
      ""シリコン"",""シリコーン"&amp;"ハイドロゲル素材"")
    )
  ),
"""")
"),"モイスト,UVカット")</f>
        <v>モイスト,UVカット</v>
      </c>
      <c r="U85" s="348" t="str">
        <f t="shared" si="157"/>
        <v>#REF!</v>
      </c>
      <c r="V85" s="119" t="str">
        <f t="shared" si="9"/>
        <v>/Users/asano/Desktop/data_sample/Links/bandle.jpg</v>
      </c>
      <c r="W85" s="345" t="s">
        <v>1359</v>
      </c>
      <c r="X85" s="345" t="s">
        <v>1360</v>
      </c>
      <c r="Y85" s="345" t="s">
        <v>1361</v>
      </c>
      <c r="Z85" s="345" t="s">
        <v>1362</v>
      </c>
      <c r="AA85" s="110" t="str">
        <f t="shared" si="71"/>
        <v>/Users/asano/Desktop/data_sample/images/1month/アイクローゼット ジャンボ/でかフロマージュ/thumbnail.jpg</v>
      </c>
      <c r="AB85" s="110" t="str">
        <f t="shared" si="72"/>
        <v>/Users/asano/Desktop/data_sample/images/1month/アイクローゼット ジャンボ/でかフロマージュ/lens.jpg</v>
      </c>
      <c r="AC85" s="110" t="str">
        <f t="shared" si="73"/>
        <v>/Users/asano/Desktop/data_sample/images/1month/アイクローゼット ジャンボ/でかフロマージュ/黒目/black.jpg</v>
      </c>
      <c r="AD85" s="110" t="str">
        <f t="shared" si="74"/>
        <v>/Users/asano/Desktop/data_sample/images/1month/アイクローゼット ジャンボ/でかフロマージュ/茶目/brown.jpg</v>
      </c>
      <c r="AE85" s="346" t="str">
        <f t="shared" ref="AE85:AF85" si="201">IFERROR(XLOOKUP($E85&amp;$F85,import!$A:$A,import!I:I),""
)</f>
        <v/>
      </c>
      <c r="AF85" s="346" t="str">
        <f t="shared" si="201"/>
        <v/>
      </c>
      <c r="AG85" s="119" t="str">
        <f>IFERROR(__xludf.DUMMYFUNCTION(" IF(
  ISNUMBER(S85),
  ""度なし（±0.00）〜""&amp;IF(ABS(S85)&lt;100, TEXT(S85, ""0.00""), """"),
  IFERROR(""度なし（±0.00）〜""&amp;
    TEXT(
      VALUE(REGEXEXTRACT(ASC(TO_TEXT(S85)),
        ""(?:^|[^0-9])([+-]?\d{1,2}(?:\.\d+)?)(?:[^0-9]|$)""
      )),
      ""0.00""
   "&amp;" ),
    ""度なしのみ""
  )
)
"),"度なしのみ")</f>
        <v>度なしのみ</v>
      </c>
      <c r="AH85" s="347"/>
      <c r="AI85" s="347"/>
      <c r="AJ85" s="110"/>
      <c r="AK85" s="110" t="s">
        <v>1338</v>
      </c>
      <c r="AL85" s="110" t="str">
        <f t="shared" si="76"/>
        <v>#REF!</v>
      </c>
      <c r="AM85" s="110"/>
      <c r="AN85" s="110" t="str">
        <f t="shared" si="84"/>
        <v>NG</v>
      </c>
      <c r="AO85" s="343">
        <v>8.0</v>
      </c>
      <c r="AP85" s="110"/>
      <c r="AQ85" s="343">
        <v>8.0</v>
      </c>
      <c r="AR85" s="110"/>
    </row>
    <row r="86">
      <c r="A86" s="332" t="b">
        <v>1</v>
      </c>
      <c r="B86" s="349" t="b">
        <v>1</v>
      </c>
      <c r="C86" s="350" t="str">
        <f t="shared" si="66"/>
        <v>-</v>
      </c>
      <c r="D86" s="110"/>
      <c r="E86" s="110" t="s">
        <v>528</v>
      </c>
      <c r="F86" s="110" t="s">
        <v>1339</v>
      </c>
      <c r="G86" s="335">
        <v>1704.0</v>
      </c>
      <c r="H86" s="110" t="s">
        <v>126</v>
      </c>
      <c r="I86" s="110" t="s">
        <v>524</v>
      </c>
      <c r="J86" s="110" t="s">
        <v>540</v>
      </c>
      <c r="K86" s="110" t="s">
        <v>292</v>
      </c>
      <c r="L86" s="338" t="str">
        <f t="shared" si="67"/>
        <v>#REF!</v>
      </c>
      <c r="M86" s="339" t="str">
        <f>IFERROR(__xludf.DUMMYFUNCTION("REGEXEXTRACT(
  XLOOKUP($E86&amp;$F86, import!$A:$A, import!C:C),
  ""/(\d+)""
)
"),"#REF!")</f>
        <v>#REF!</v>
      </c>
      <c r="N86" s="340" t="str">
        <f t="array" ref="N86">-(XLOOKUP($E86&amp;$F86,import!$A:$A,import!AB:AB))</f>
        <v>#REF!</v>
      </c>
      <c r="O86" s="341" t="str">
        <f t="shared" ref="O86:Q86" si="202">VALUE(SUBSTITUTE(XLOOKUP($E86&amp;$F86,import!$A:$A,import!M:M),"mm",""))
</f>
        <v>#REF!</v>
      </c>
      <c r="P86" s="342" t="str">
        <f t="shared" si="202"/>
        <v>#REF!</v>
      </c>
      <c r="Q86" s="343" t="str">
        <f t="shared" si="202"/>
        <v>#REF!</v>
      </c>
      <c r="R86" s="341" t="str">
        <f t="shared" si="179"/>
        <v>#REF!</v>
      </c>
      <c r="S86" s="110" t="s">
        <v>955</v>
      </c>
      <c r="T86" s="110" t="s">
        <v>956</v>
      </c>
      <c r="U86" s="348" t="str">
        <f t="shared" si="157"/>
        <v>#REF!</v>
      </c>
      <c r="V86" s="119" t="str">
        <f t="shared" si="9"/>
        <v>/Users/asano/Desktop/data_sample/Links/bandle.jpg</v>
      </c>
      <c r="W86" s="345" t="s">
        <v>1363</v>
      </c>
      <c r="X86" s="345" t="s">
        <v>1364</v>
      </c>
      <c r="Y86" s="345" t="s">
        <v>1365</v>
      </c>
      <c r="Z86" s="345" t="s">
        <v>1366</v>
      </c>
      <c r="AA86" s="110" t="str">
        <f t="shared" si="71"/>
        <v>/Users/asano/Desktop/data_sample/images/1month/アイクローゼット ジャンボ/でかマシュマロ/thumbnail.jpg</v>
      </c>
      <c r="AB86" s="110" t="str">
        <f t="shared" si="72"/>
        <v>/Users/asano/Desktop/data_sample/images/1month/アイクローゼット ジャンボ/でかマシュマロ/lens.jpg</v>
      </c>
      <c r="AC86" s="110" t="str">
        <f t="shared" si="73"/>
        <v>/Users/asano/Desktop/data_sample/images/1month/アイクローゼット ジャンボ/でかマシュマロ/黒目/black.jpg</v>
      </c>
      <c r="AD86" s="110" t="str">
        <f t="shared" si="74"/>
        <v>/Users/asano/Desktop/data_sample/images/1month/アイクローゼット ジャンボ/でかマシュマロ/茶目/brown.jpg</v>
      </c>
      <c r="AE86" s="346" t="str">
        <f t="shared" ref="AE86:AF86" si="203">IFERROR(XLOOKUP($E86&amp;$F86,import!$A:$A,import!I:I),""
)</f>
        <v/>
      </c>
      <c r="AF86" s="346" t="str">
        <f t="shared" si="203"/>
        <v/>
      </c>
      <c r="AG86" s="119" t="str">
        <f>IFERROR(__xludf.DUMMYFUNCTION(" IF(
  ISNUMBER(S86),
  ""度なし（±0.00）〜""&amp;IF(ABS(S86)&lt;100, TEXT(S86, ""0.00""), """"),
  IFERROR(""度なし（±0.00）〜""&amp;
    TEXT(
      VALUE(REGEXEXTRACT(ASC(TO_TEXT(S86)),
        ""(?:^|[^0-9])([+-]?\d{1,2}(?:\.\d+)?)(?:[^0-9]|$)""
      )),
      ""0.00""
   "&amp;" ),
    ""度なしのみ""
  )
)
"),"度なし（±0.00）〜8.00")</f>
        <v>度なし（±0.00）〜8.00</v>
      </c>
      <c r="AH86" s="347"/>
      <c r="AI86" s="347"/>
      <c r="AJ86" s="110"/>
      <c r="AK86" s="110" t="s">
        <v>1344</v>
      </c>
      <c r="AL86" s="110" t="str">
        <f t="shared" si="76"/>
        <v>#REF!</v>
      </c>
      <c r="AM86" s="110"/>
      <c r="AN86" s="110" t="str">
        <f t="shared" si="84"/>
        <v>NG</v>
      </c>
      <c r="AO86" s="343">
        <v>12.0</v>
      </c>
      <c r="AP86" s="110"/>
      <c r="AQ86" s="343">
        <v>12.0</v>
      </c>
      <c r="AR86" s="110"/>
    </row>
    <row r="87">
      <c r="A87" s="332" t="b">
        <v>1</v>
      </c>
      <c r="B87" s="349" t="b">
        <v>1</v>
      </c>
      <c r="C87" s="350" t="str">
        <f t="shared" si="66"/>
        <v>-</v>
      </c>
      <c r="D87" s="110"/>
      <c r="E87" s="110" t="s">
        <v>528</v>
      </c>
      <c r="F87" s="110" t="s">
        <v>1345</v>
      </c>
      <c r="G87" s="335">
        <v>1705.0</v>
      </c>
      <c r="H87" s="110" t="s">
        <v>126</v>
      </c>
      <c r="I87" s="110" t="s">
        <v>524</v>
      </c>
      <c r="J87" s="110" t="s">
        <v>543</v>
      </c>
      <c r="K87" s="110" t="s">
        <v>292</v>
      </c>
      <c r="L87" s="338" t="str">
        <f t="shared" si="67"/>
        <v>#REF!</v>
      </c>
      <c r="M87" s="339" t="str">
        <f>IFERROR(__xludf.DUMMYFUNCTION("REGEXEXTRACT(
  XLOOKUP($E87&amp;$F87, import!$A:$A, import!C:C),
  ""/(\d+)""
)
"),"#REF!")</f>
        <v>#REF!</v>
      </c>
      <c r="N87" s="339" t="s">
        <v>1064</v>
      </c>
      <c r="O87" s="341" t="str">
        <f t="shared" ref="O87:Q87" si="204">VALUE(SUBSTITUTE(XLOOKUP($E87&amp;$F87,import!$A:$A,import!M:M),"mm",""))
</f>
        <v>#REF!</v>
      </c>
      <c r="P87" s="342" t="str">
        <f t="shared" si="204"/>
        <v>#REF!</v>
      </c>
      <c r="Q87" s="343" t="str">
        <f t="shared" si="204"/>
        <v>#REF!</v>
      </c>
      <c r="R87" s="341" t="str">
        <f t="shared" si="179"/>
        <v>#REF!</v>
      </c>
      <c r="S87" s="110" t="s">
        <v>956</v>
      </c>
      <c r="T8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TRIM(TRANSPOSE(SPLIT(S87,"",""))), 0))
        ),
      ""シリコン"",""シリコーン"&amp;"ハイドロゲル素材"")
    )
  ),
"""")
"),"モイスト,UVカット")</f>
        <v>モイスト,UVカット</v>
      </c>
      <c r="U87" s="348" t="str">
        <f t="shared" si="157"/>
        <v>#REF!</v>
      </c>
      <c r="V87" s="119" t="str">
        <f t="shared" si="9"/>
        <v>/Users/asano/Desktop/data_sample/Links/bandle.jpg</v>
      </c>
      <c r="W87" s="345" t="s">
        <v>1367</v>
      </c>
      <c r="X87" s="345" t="s">
        <v>1368</v>
      </c>
      <c r="Y87" s="345" t="s">
        <v>1369</v>
      </c>
      <c r="Z87" s="345" t="s">
        <v>1370</v>
      </c>
      <c r="AA87" s="110" t="str">
        <f t="shared" si="71"/>
        <v>/Users/asano/Desktop/data_sample/images/1month/アイクローゼット ジャンボ/でかラディッシュ/thumbnail.jpg</v>
      </c>
      <c r="AB87" s="110" t="str">
        <f t="shared" si="72"/>
        <v>/Users/asano/Desktop/data_sample/images/1month/アイクローゼット ジャンボ/でかラディッシュ/lens.jpg</v>
      </c>
      <c r="AC87" s="110" t="str">
        <f t="shared" si="73"/>
        <v>/Users/asano/Desktop/data_sample/images/1month/アイクローゼット ジャンボ/でかラディッシュ/黒目/black.jpg</v>
      </c>
      <c r="AD87" s="110" t="str">
        <f t="shared" si="74"/>
        <v>/Users/asano/Desktop/data_sample/images/1month/アイクローゼット ジャンボ/でかラディッシュ/茶目/brown.jpg</v>
      </c>
      <c r="AE87" s="346" t="str">
        <f t="shared" ref="AE87:AF87" si="205">IFERROR(XLOOKUP($E87&amp;$F87,import!$A:$A,import!I:I),""
)</f>
        <v/>
      </c>
      <c r="AF87" s="346" t="str">
        <f t="shared" si="205"/>
        <v/>
      </c>
      <c r="AG87" s="119" t="str">
        <f>IFERROR(__xludf.DUMMYFUNCTION(" IF(
  ISNUMBER(S87),
  ""度なし（±0.00）〜""&amp;IF(ABS(S87)&lt;100, TEXT(S87, ""0.00""), """"),
  IFERROR(""度なし（±0.00）〜""&amp;
    TEXT(
      VALUE(REGEXEXTRACT(ASC(TO_TEXT(S87)),
        ""(?:^|[^0-9])([+-]?\d{1,2}(?:\.\d+)?)(?:[^0-9]|$)""
      )),
      ""0.00""
   "&amp;" ),
    ""度なしのみ""
  )
)
"),"度なしのみ")</f>
        <v>度なしのみ</v>
      </c>
      <c r="AH87" s="347"/>
      <c r="AI87" s="347"/>
      <c r="AJ87" s="110"/>
      <c r="AK87" s="110" t="s">
        <v>1350</v>
      </c>
      <c r="AL87" s="110" t="str">
        <f t="shared" si="76"/>
        <v>#REF!</v>
      </c>
      <c r="AM87" s="110"/>
      <c r="AN87" s="110" t="str">
        <f t="shared" si="84"/>
        <v>NG</v>
      </c>
      <c r="AO87" s="343">
        <v>8.0</v>
      </c>
      <c r="AP87" s="110"/>
      <c r="AQ87" s="343">
        <v>8.0</v>
      </c>
      <c r="AR87" s="110"/>
    </row>
    <row r="88">
      <c r="A88" s="332" t="b">
        <v>1</v>
      </c>
      <c r="B88" s="357" t="b">
        <v>1</v>
      </c>
      <c r="C88" s="350" t="str">
        <f t="shared" si="66"/>
        <v>-</v>
      </c>
      <c r="D88" s="110"/>
      <c r="E88" s="110" t="s">
        <v>547</v>
      </c>
      <c r="F88" s="110" t="s">
        <v>1371</v>
      </c>
      <c r="G88" s="335">
        <v>1801.0</v>
      </c>
      <c r="H88" s="336" t="s">
        <v>126</v>
      </c>
      <c r="I88" s="110" t="s">
        <v>548</v>
      </c>
      <c r="J88" s="110" t="s">
        <v>549</v>
      </c>
      <c r="K88" s="337" t="s">
        <v>170</v>
      </c>
      <c r="L88" s="338" t="str">
        <f t="shared" si="67"/>
        <v>#REF!</v>
      </c>
      <c r="M88" s="339" t="str">
        <f>IFERROR(__xludf.DUMMYFUNCTION("REGEXEXTRACT(
  XLOOKUP($E88&amp;$F88, import!$A:$A, import!C:C),
  ""/(\d+)""
)
"),"#REF!")</f>
        <v>#REF!</v>
      </c>
      <c r="N88" s="340" t="str">
        <f t="shared" ref="N88:N89" si="207">-(XLOOKUP($E88&amp;$F88,import!$A:$A,import!AB:AB))</f>
        <v>#REF!</v>
      </c>
      <c r="O88" s="341" t="str">
        <f t="shared" ref="O88:Q88" si="206">VALUE(SUBSTITUTE(XLOOKUP($E88&amp;$F88,import!$A:$A,import!M:M),"mm",""))
</f>
        <v>#REF!</v>
      </c>
      <c r="P88" s="342" t="str">
        <f t="shared" si="206"/>
        <v>#REF!</v>
      </c>
      <c r="Q88" s="343" t="str">
        <f t="shared" si="206"/>
        <v>#REF!</v>
      </c>
      <c r="R88" s="341" t="str">
        <f t="shared" si="179"/>
        <v>#REF!</v>
      </c>
      <c r="S88" s="110" t="s">
        <v>955</v>
      </c>
      <c r="T88" s="110" t="s">
        <v>956</v>
      </c>
      <c r="U88" s="344" t="str">
        <f t="shared" si="157"/>
        <v>#REF!</v>
      </c>
      <c r="V88" s="119" t="str">
        <f t="shared" si="9"/>
        <v>/Users/asano/Desktop/data_sample/Links/bandle.jpg</v>
      </c>
      <c r="W88" s="345" t="s">
        <v>1372</v>
      </c>
      <c r="X88" s="345" t="s">
        <v>1373</v>
      </c>
      <c r="Y88" s="345" t="s">
        <v>1374</v>
      </c>
      <c r="Z88" s="345" t="s">
        <v>1375</v>
      </c>
      <c r="AA88" s="110" t="s">
        <v>1376</v>
      </c>
      <c r="AB88" s="110" t="s">
        <v>1377</v>
      </c>
      <c r="AC88" s="110" t="s">
        <v>1378</v>
      </c>
      <c r="AD88" s="110" t="s">
        <v>1379</v>
      </c>
      <c r="AE88" s="346" t="s">
        <v>1380</v>
      </c>
      <c r="AF88" s="346" t="s">
        <v>1381</v>
      </c>
      <c r="AG88" s="119" t="str">
        <f>IFERROR(__xludf.DUMMYFUNCTION(" IF(
  ISNUMBER(S88),
  ""度なし（±0.00）〜""&amp;IF(ABS(S88)&lt;100, TEXT(S88, ""0.00""), """"),
  IFERROR(""度なし（±0.00）〜""&amp;
    TEXT(
      VALUE(REGEXEXTRACT(ASC(TO_TEXT(S88)),
        ""(?:^|[^0-9])([+-]?\d{1,2}(?:\.\d+)?)(?:[^0-9]|$)""
      )),
      ""0.00""
   "&amp;" ),
    ""度なしのみ""
  )
)
"),"度なし（±0.00）〜8.00")</f>
        <v>度なし（±0.00）〜8.00</v>
      </c>
      <c r="AH88" s="347"/>
      <c r="AI88" s="347"/>
      <c r="AJ88" s="110"/>
      <c r="AK88" s="110" t="s">
        <v>1382</v>
      </c>
      <c r="AL88" s="110" t="str">
        <f t="shared" si="76"/>
        <v>#REF!</v>
      </c>
      <c r="AM88" s="110"/>
      <c r="AN88" s="110" t="str">
        <f t="shared" si="84"/>
        <v>NG</v>
      </c>
      <c r="AO88" s="343">
        <v>12.0</v>
      </c>
      <c r="AP88" s="110" t="s">
        <v>914</v>
      </c>
      <c r="AQ88" s="343">
        <v>24.0</v>
      </c>
      <c r="AR88" s="110"/>
    </row>
    <row r="89">
      <c r="A89" s="332" t="b">
        <v>1</v>
      </c>
      <c r="B89" s="357" t="b">
        <v>1</v>
      </c>
      <c r="C89" s="350" t="str">
        <f t="shared" si="66"/>
        <v>-</v>
      </c>
      <c r="D89" s="110"/>
      <c r="E89" s="110" t="s">
        <v>547</v>
      </c>
      <c r="F89" s="110" t="s">
        <v>1383</v>
      </c>
      <c r="G89" s="335">
        <v>1802.0</v>
      </c>
      <c r="H89" s="110" t="s">
        <v>126</v>
      </c>
      <c r="I89" s="110" t="s">
        <v>548</v>
      </c>
      <c r="J89" s="110" t="s">
        <v>554</v>
      </c>
      <c r="K89" s="337" t="s">
        <v>170</v>
      </c>
      <c r="L89" s="338" t="str">
        <f t="shared" si="67"/>
        <v>#REF!</v>
      </c>
      <c r="M89" s="339" t="str">
        <f>IFERROR(__xludf.DUMMYFUNCTION("REGEXEXTRACT(
  XLOOKUP($E89&amp;$F89, import!$A:$A, import!C:C),
  ""/(\d+)""
)
"),"#REF!")</f>
        <v>#REF!</v>
      </c>
      <c r="N89" s="340" t="str">
        <f t="shared" si="207"/>
        <v>#REF!</v>
      </c>
      <c r="O89" s="341" t="str">
        <f t="shared" ref="O89:Q89" si="208">VALUE(SUBSTITUTE(XLOOKUP($E89&amp;$F89,import!$A:$A,import!M:M),"mm",""))
</f>
        <v>#REF!</v>
      </c>
      <c r="P89" s="342" t="str">
        <f t="shared" si="208"/>
        <v>#REF!</v>
      </c>
      <c r="Q89" s="343" t="str">
        <f t="shared" si="208"/>
        <v>#REF!</v>
      </c>
      <c r="R89" s="341" t="str">
        <f t="shared" si="179"/>
        <v>#REF!</v>
      </c>
      <c r="S89" s="110" t="s">
        <v>955</v>
      </c>
      <c r="T89" s="110" t="s">
        <v>956</v>
      </c>
      <c r="U89" s="344" t="str">
        <f t="shared" si="157"/>
        <v>#REF!</v>
      </c>
      <c r="V89" s="119" t="str">
        <f t="shared" si="9"/>
        <v>/Users/asano/Desktop/data_sample/Links/bandle.jpg</v>
      </c>
      <c r="W89" s="345" t="s">
        <v>1384</v>
      </c>
      <c r="X89" s="345" t="s">
        <v>1385</v>
      </c>
      <c r="Y89" s="345" t="s">
        <v>1386</v>
      </c>
      <c r="Z89" s="345" t="s">
        <v>1387</v>
      </c>
      <c r="AA89" s="110" t="s">
        <v>1388</v>
      </c>
      <c r="AB89" s="110" t="s">
        <v>1389</v>
      </c>
      <c r="AC89" s="110" t="s">
        <v>1390</v>
      </c>
      <c r="AD89" s="110" t="s">
        <v>1391</v>
      </c>
      <c r="AE89" s="346" t="s">
        <v>1392</v>
      </c>
      <c r="AF89" s="346" t="s">
        <v>1393</v>
      </c>
      <c r="AG89" s="119" t="str">
        <f>IFERROR(__xludf.DUMMYFUNCTION(" IF(
  ISNUMBER(S89),
  ""度なし（±0.00）〜""&amp;IF(ABS(S89)&lt;100, TEXT(S89, ""0.00""), """"),
  IFERROR(""度なし（±0.00）〜""&amp;
    TEXT(
      VALUE(REGEXEXTRACT(ASC(TO_TEXT(S89)),
        ""(?:^|[^0-9])([+-]?\d{1,2}(?:\.\d+)?)(?:[^0-9]|$)""
      )),
      ""0.00""
   "&amp;" ),
    ""度なしのみ""
  )
)
"),"度なし（±0.00）〜8.00")</f>
        <v>度なし（±0.00）〜8.00</v>
      </c>
      <c r="AH89" s="347"/>
      <c r="AI89" s="347"/>
      <c r="AJ89" s="110"/>
      <c r="AK89" s="110" t="s">
        <v>1394</v>
      </c>
      <c r="AL89" s="110" t="str">
        <f t="shared" si="76"/>
        <v>#REF!</v>
      </c>
      <c r="AM89" s="110"/>
      <c r="AN89" s="110" t="str">
        <f t="shared" si="84"/>
        <v>NG</v>
      </c>
      <c r="AO89" s="343">
        <v>12.0</v>
      </c>
      <c r="AP89" s="110"/>
      <c r="AQ89" s="343">
        <v>12.0</v>
      </c>
      <c r="AR89" s="110"/>
    </row>
    <row r="90">
      <c r="A90" s="332" t="b">
        <v>1</v>
      </c>
      <c r="B90" s="357" t="b">
        <v>1</v>
      </c>
      <c r="C90" s="350" t="str">
        <f t="shared" si="66"/>
        <v>-</v>
      </c>
      <c r="D90" s="110"/>
      <c r="E90" s="110" t="s">
        <v>558</v>
      </c>
      <c r="F90" s="110" t="s">
        <v>1395</v>
      </c>
      <c r="G90" s="335">
        <v>1803.0</v>
      </c>
      <c r="H90" s="110" t="s">
        <v>126</v>
      </c>
      <c r="I90" s="110" t="s">
        <v>548</v>
      </c>
      <c r="J90" s="110" t="s">
        <v>559</v>
      </c>
      <c r="K90" s="337" t="s">
        <v>170</v>
      </c>
      <c r="L90" s="338" t="str">
        <f t="shared" si="67"/>
        <v>#REF!</v>
      </c>
      <c r="M90" s="339" t="str">
        <f>IFERROR(__xludf.DUMMYFUNCTION("REGEXEXTRACT(
  XLOOKUP($E90&amp;$F90, import!$A:$A, import!C:C),
  ""/(\d+)""
)
"),"#REF!")</f>
        <v>#REF!</v>
      </c>
      <c r="N90" s="339" t="s">
        <v>1064</v>
      </c>
      <c r="O90" s="341" t="str">
        <f t="shared" ref="O90:Q90" si="209">VALUE(SUBSTITUTE(XLOOKUP($E90&amp;$F90,import!$A:$A,import!M:M),"mm",""))
</f>
        <v>#REF!</v>
      </c>
      <c r="P90" s="342" t="str">
        <f t="shared" si="209"/>
        <v>#REF!</v>
      </c>
      <c r="Q90" s="343" t="str">
        <f t="shared" si="209"/>
        <v>#REF!</v>
      </c>
      <c r="R90" s="341" t="str">
        <f t="shared" si="179"/>
        <v>#REF!</v>
      </c>
      <c r="S90" s="110" t="s">
        <v>956</v>
      </c>
      <c r="T9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TRIM(TRANSPOSE(SPLIT(S90,"",""))), 0))
        ),
      ""シリコン"",""シリコーン"&amp;"ハイドロゲル素材"")
    )
  ),
"""")
"),"モイスト,UVカット")</f>
        <v>モイスト,UVカット</v>
      </c>
      <c r="U90" s="344" t="str">
        <f t="shared" si="157"/>
        <v>#REF!</v>
      </c>
      <c r="V90" s="119" t="str">
        <f t="shared" si="9"/>
        <v>/Users/asano/Desktop/data_sample/Links/bandle.jpg</v>
      </c>
      <c r="W90" s="345" t="s">
        <v>1396</v>
      </c>
      <c r="X90" s="345" t="s">
        <v>1397</v>
      </c>
      <c r="Y90" s="345" t="s">
        <v>1398</v>
      </c>
      <c r="Z90" s="345" t="s">
        <v>1399</v>
      </c>
      <c r="AA90" s="110" t="s">
        <v>1400</v>
      </c>
      <c r="AB90" s="110" t="s">
        <v>1401</v>
      </c>
      <c r="AC90" s="110" t="s">
        <v>1402</v>
      </c>
      <c r="AD90" s="110" t="s">
        <v>1403</v>
      </c>
      <c r="AE90" s="346" t="s">
        <v>1404</v>
      </c>
      <c r="AF90" s="346" t="s">
        <v>1405</v>
      </c>
      <c r="AG90" s="119" t="str">
        <f>IFERROR(__xludf.DUMMYFUNCTION(" IF(
  ISNUMBER(S90),
  ""度なし（±0.00）〜""&amp;IF(ABS(S90)&lt;100, TEXT(S90, ""0.00""), """"),
  IFERROR(""度なし（±0.00）〜""&amp;
    TEXT(
      VALUE(REGEXEXTRACT(ASC(TO_TEXT(S90)),
        ""(?:^|[^0-9])([+-]?\d{1,2}(?:\.\d+)?)(?:[^0-9]|$)""
      )),
      ""0.00""
   "&amp;" ),
    ""度なしのみ""
  )
)
"),"度なしのみ")</f>
        <v>度なしのみ</v>
      </c>
      <c r="AH90" s="347"/>
      <c r="AI90" s="347"/>
      <c r="AJ90" s="110"/>
      <c r="AK90" s="110" t="s">
        <v>1406</v>
      </c>
      <c r="AL90" s="110" t="str">
        <f t="shared" si="76"/>
        <v>#REF!</v>
      </c>
      <c r="AM90" s="110"/>
      <c r="AN90" s="110" t="str">
        <f t="shared" si="84"/>
        <v>NG</v>
      </c>
      <c r="AO90" s="343">
        <v>8.0</v>
      </c>
      <c r="AP90" s="110"/>
      <c r="AQ90" s="343">
        <v>8.0</v>
      </c>
      <c r="AR90" s="110"/>
    </row>
    <row r="91">
      <c r="A91" s="332" t="b">
        <v>1</v>
      </c>
      <c r="B91" s="357" t="b">
        <v>1</v>
      </c>
      <c r="C91" s="350" t="str">
        <f t="shared" si="66"/>
        <v>-</v>
      </c>
      <c r="D91" s="110"/>
      <c r="E91" s="110" t="s">
        <v>558</v>
      </c>
      <c r="F91" s="110" t="s">
        <v>1407</v>
      </c>
      <c r="G91" s="335">
        <v>1804.0</v>
      </c>
      <c r="H91" s="336" t="s">
        <v>126</v>
      </c>
      <c r="I91" s="110" t="s">
        <v>548</v>
      </c>
      <c r="J91" s="110" t="s">
        <v>562</v>
      </c>
      <c r="K91" s="337" t="s">
        <v>170</v>
      </c>
      <c r="L91" s="338" t="str">
        <f t="shared" si="67"/>
        <v>#REF!</v>
      </c>
      <c r="M91" s="339" t="str">
        <f>IFERROR(__xludf.DUMMYFUNCTION("REGEXEXTRACT(
  XLOOKUP($E91&amp;$F91, import!$A:$A, import!C:C),
  ""/(\d+)""
)
"),"#REF!")</f>
        <v>#REF!</v>
      </c>
      <c r="N91" s="340" t="str">
        <f t="shared" ref="N91:N99" si="211">-(XLOOKUP($E91&amp;$F91,import!$A:$A,import!AB:AB))</f>
        <v>#REF!</v>
      </c>
      <c r="O91" s="341" t="str">
        <f t="shared" ref="O91:Q91" si="210">VALUE(SUBSTITUTE(XLOOKUP($E91&amp;$F91,import!$A:$A,import!M:M),"mm",""))
</f>
        <v>#REF!</v>
      </c>
      <c r="P91" s="342" t="str">
        <f t="shared" si="210"/>
        <v>#REF!</v>
      </c>
      <c r="Q91" s="343" t="str">
        <f t="shared" si="210"/>
        <v>#REF!</v>
      </c>
      <c r="R91" s="341" t="str">
        <f t="shared" si="179"/>
        <v>#REF!</v>
      </c>
      <c r="S91" s="110" t="s">
        <v>955</v>
      </c>
      <c r="T91" s="110" t="s">
        <v>956</v>
      </c>
      <c r="U91" s="344" t="str">
        <f t="shared" si="157"/>
        <v>#REF!</v>
      </c>
      <c r="V91" s="119" t="str">
        <f t="shared" si="9"/>
        <v>/Users/asano/Desktop/data_sample/Links/bandle.jpg</v>
      </c>
      <c r="W91" s="345" t="s">
        <v>1408</v>
      </c>
      <c r="X91" s="345" t="s">
        <v>1409</v>
      </c>
      <c r="Y91" s="345" t="s">
        <v>1410</v>
      </c>
      <c r="Z91" s="345" t="s">
        <v>1411</v>
      </c>
      <c r="AA91" s="110" t="s">
        <v>1412</v>
      </c>
      <c r="AB91" s="110" t="s">
        <v>1413</v>
      </c>
      <c r="AC91" s="110" t="s">
        <v>1414</v>
      </c>
      <c r="AD91" s="110" t="s">
        <v>1415</v>
      </c>
      <c r="AE91" s="346" t="s">
        <v>1416</v>
      </c>
      <c r="AF91" s="346" t="s">
        <v>1417</v>
      </c>
      <c r="AG91" s="119" t="str">
        <f>IFERROR(__xludf.DUMMYFUNCTION(" IF(
  ISNUMBER(S91),
  ""度なし（±0.00）〜""&amp;IF(ABS(S91)&lt;100, TEXT(S91, ""0.00""), """"),
  IFERROR(""度なし（±0.00）〜""&amp;
    TEXT(
      VALUE(REGEXEXTRACT(ASC(TO_TEXT(S91)),
        ""(?:^|[^0-9])([+-]?\d{1,2}(?:\.\d+)?)(?:[^0-9]|$)""
      )),
      ""0.00""
   "&amp;" ),
    ""度なしのみ""
  )
)
"),"度なし（±0.00）〜8.00")</f>
        <v>度なし（±0.00）〜8.00</v>
      </c>
      <c r="AH91" s="347"/>
      <c r="AI91" s="347"/>
      <c r="AJ91" s="110"/>
      <c r="AK91" s="110" t="s">
        <v>1418</v>
      </c>
      <c r="AL91" s="110" t="str">
        <f t="shared" si="76"/>
        <v>#REF!</v>
      </c>
      <c r="AM91" s="110"/>
      <c r="AN91" s="110" t="str">
        <f t="shared" si="84"/>
        <v>NG</v>
      </c>
      <c r="AO91" s="343">
        <v>12.0</v>
      </c>
      <c r="AP91" s="110"/>
      <c r="AQ91" s="343">
        <v>12.0</v>
      </c>
      <c r="AR91" s="110"/>
    </row>
    <row r="92">
      <c r="A92" s="332" t="b">
        <v>1</v>
      </c>
      <c r="B92" s="357" t="b">
        <v>1</v>
      </c>
      <c r="C92" s="350" t="str">
        <f t="shared" si="66"/>
        <v>-</v>
      </c>
      <c r="D92" s="110"/>
      <c r="E92" s="110" t="s">
        <v>558</v>
      </c>
      <c r="F92" s="110" t="s">
        <v>1419</v>
      </c>
      <c r="G92" s="335">
        <v>1805.0</v>
      </c>
      <c r="H92" s="110" t="s">
        <v>126</v>
      </c>
      <c r="I92" s="110" t="s">
        <v>548</v>
      </c>
      <c r="J92" s="110" t="s">
        <v>564</v>
      </c>
      <c r="K92" s="337" t="s">
        <v>170</v>
      </c>
      <c r="L92" s="338" t="str">
        <f t="shared" si="67"/>
        <v>#REF!</v>
      </c>
      <c r="M92" s="339" t="str">
        <f>IFERROR(__xludf.DUMMYFUNCTION("REGEXEXTRACT(
  XLOOKUP($E92&amp;$F92, import!$A:$A, import!C:C),
  ""/(\d+)""
)
"),"#REF!")</f>
        <v>#REF!</v>
      </c>
      <c r="N92" s="340" t="str">
        <f t="shared" si="211"/>
        <v>#REF!</v>
      </c>
      <c r="O92" s="341" t="str">
        <f t="shared" ref="O92:Q92" si="212">VALUE(SUBSTITUTE(XLOOKUP($E92&amp;$F92,import!$A:$A,import!M:M),"mm",""))
</f>
        <v>#REF!</v>
      </c>
      <c r="P92" s="342" t="str">
        <f t="shared" si="212"/>
        <v>#REF!</v>
      </c>
      <c r="Q92" s="343" t="str">
        <f t="shared" si="212"/>
        <v>#REF!</v>
      </c>
      <c r="R92" s="341" t="str">
        <f t="shared" si="179"/>
        <v>#REF!</v>
      </c>
      <c r="S92" s="352" t="s">
        <v>955</v>
      </c>
      <c r="T92" s="110" t="s">
        <v>956</v>
      </c>
      <c r="U92" s="344" t="str">
        <f t="shared" si="157"/>
        <v>#REF!</v>
      </c>
      <c r="V92" s="119" t="str">
        <f t="shared" si="9"/>
        <v>/Users/asano/Desktop/data_sample/Links/bandle.jpg</v>
      </c>
      <c r="W92" s="345" t="s">
        <v>1420</v>
      </c>
      <c r="X92" s="345" t="s">
        <v>1421</v>
      </c>
      <c r="Y92" s="345" t="s">
        <v>1422</v>
      </c>
      <c r="Z92" s="345" t="s">
        <v>1423</v>
      </c>
      <c r="AA92" s="110" t="s">
        <v>1424</v>
      </c>
      <c r="AB92" s="110" t="s">
        <v>1425</v>
      </c>
      <c r="AC92" s="110" t="s">
        <v>1426</v>
      </c>
      <c r="AD92" s="110" t="s">
        <v>1427</v>
      </c>
      <c r="AE92" s="346" t="s">
        <v>1428</v>
      </c>
      <c r="AF92" s="346" t="s">
        <v>1429</v>
      </c>
      <c r="AG92" s="119" t="str">
        <f>IFERROR(__xludf.DUMMYFUNCTION(" IF(
  ISNUMBER(S92),
  ""度なし（±0.00）〜""&amp;IF(ABS(S92)&lt;100, TEXT(S92, ""0.00""), """"),
  IFERROR(""度なし（±0.00）〜""&amp;
    TEXT(
      VALUE(REGEXEXTRACT(ASC(TO_TEXT(S92)),
        ""(?:^|[^0-9])([+-]?\d{1,2}(?:\.\d+)?)(?:[^0-9]|$)""
      )),
      ""0.00""
   "&amp;" ),
    ""度なしのみ""
  )
)
"),"度なし（±0.00）〜8.00")</f>
        <v>度なし（±0.00）〜8.00</v>
      </c>
      <c r="AH92" s="347"/>
      <c r="AI92" s="347"/>
      <c r="AJ92" s="110"/>
      <c r="AK92" s="110" t="s">
        <v>1430</v>
      </c>
      <c r="AL92" s="110" t="str">
        <f t="shared" si="76"/>
        <v>#REF!</v>
      </c>
      <c r="AM92" s="110"/>
      <c r="AN92" s="110" t="str">
        <f t="shared" si="84"/>
        <v>NG</v>
      </c>
      <c r="AO92" s="343">
        <v>12.0</v>
      </c>
      <c r="AP92" s="110"/>
      <c r="AQ92" s="343">
        <v>12.0</v>
      </c>
      <c r="AR92" s="110"/>
    </row>
    <row r="93">
      <c r="A93" s="333" t="b">
        <v>1</v>
      </c>
      <c r="B93" s="357" t="b">
        <v>1</v>
      </c>
      <c r="C93" s="350" t="str">
        <f t="shared" si="66"/>
        <v>-</v>
      </c>
      <c r="D93" s="110" t="s">
        <v>962</v>
      </c>
      <c r="E93" s="110" t="s">
        <v>558</v>
      </c>
      <c r="F93" s="110" t="s">
        <v>1431</v>
      </c>
      <c r="G93" s="335">
        <v>1806.0</v>
      </c>
      <c r="H93" s="110" t="s">
        <v>126</v>
      </c>
      <c r="I93" s="110" t="s">
        <v>548</v>
      </c>
      <c r="J93" s="110" t="s">
        <v>568</v>
      </c>
      <c r="K93" s="110" t="s">
        <v>170</v>
      </c>
      <c r="L93" s="338" t="str">
        <f t="shared" si="67"/>
        <v>#REF!</v>
      </c>
      <c r="M93" s="339" t="str">
        <f>IFERROR(__xludf.DUMMYFUNCTION("REGEXEXTRACT(
  XLOOKUP($E93&amp;$F93, import!$A:$A, import!C:C),
  ""/(\d+)""
)
"),"#REF!")</f>
        <v>#REF!</v>
      </c>
      <c r="N93" s="340" t="str">
        <f t="shared" si="211"/>
        <v>#REF!</v>
      </c>
      <c r="O93" s="341" t="str">
        <f t="shared" ref="O93:Q93" si="213">VALUE(SUBSTITUTE(XLOOKUP($E93&amp;$F93,import!$A:$A,import!M:M),"mm",""))
</f>
        <v>#REF!</v>
      </c>
      <c r="P93" s="342" t="str">
        <f t="shared" si="213"/>
        <v>#REF!</v>
      </c>
      <c r="Q93" s="343" t="str">
        <f t="shared" si="213"/>
        <v>#REF!</v>
      </c>
      <c r="R93" s="341" t="str">
        <f t="shared" si="179"/>
        <v>#REF!</v>
      </c>
      <c r="S93" s="110" t="s">
        <v>955</v>
      </c>
      <c r="T93" s="110" t="s">
        <v>956</v>
      </c>
      <c r="U93" s="344" t="str">
        <f t="shared" si="157"/>
        <v>#REF!</v>
      </c>
      <c r="V93" s="119" t="str">
        <f t="shared" si="9"/>
        <v>/Users/asano/Desktop/data_sample/Links/bandle.jpg</v>
      </c>
      <c r="W93" s="345" t="s">
        <v>1432</v>
      </c>
      <c r="X93" s="345" t="s">
        <v>1433</v>
      </c>
      <c r="Y93" s="345" t="s">
        <v>1434</v>
      </c>
      <c r="Z93" s="345" t="s">
        <v>1435</v>
      </c>
      <c r="AA93" s="110" t="s">
        <v>1436</v>
      </c>
      <c r="AB93" s="110" t="s">
        <v>1437</v>
      </c>
      <c r="AC93" s="110" t="s">
        <v>1438</v>
      </c>
      <c r="AD93" s="110" t="s">
        <v>1439</v>
      </c>
      <c r="AE93" s="110" t="s">
        <v>1440</v>
      </c>
      <c r="AF93" s="110" t="s">
        <v>1440</v>
      </c>
      <c r="AG93" s="119" t="str">
        <f>IFERROR(__xludf.DUMMYFUNCTION(" IF(
  ISNUMBER(S93),
  ""度なし（±0.00）〜""&amp;IF(ABS(S93)&lt;100, TEXT(S93, ""0.00""), """"),
  IFERROR(""度なし（±0.00）〜""&amp;
    TEXT(
      VALUE(REGEXEXTRACT(ASC(TO_TEXT(S93)),
        ""(?:^|[^0-9])([+-]?\d{1,2}(?:\.\d+)?)(?:[^0-9]|$)""
      )),
      ""0.00""
   "&amp;" ),
    ""度なしのみ""
  )
)
"),"度なし（±0.00）〜8.00")</f>
        <v>度なし（±0.00）〜8.00</v>
      </c>
      <c r="AH93" s="347"/>
      <c r="AI93" s="347"/>
      <c r="AJ93" s="110"/>
      <c r="AK93" s="110" t="s">
        <v>1441</v>
      </c>
      <c r="AL93" s="358" t="str">
        <f t="shared" si="76"/>
        <v>#REF!</v>
      </c>
      <c r="AM93" s="110"/>
      <c r="AN93" s="110" t="str">
        <f t="shared" si="84"/>
        <v>NG</v>
      </c>
      <c r="AO93" s="343">
        <v>12.0</v>
      </c>
      <c r="AP93" s="110" t="s">
        <v>914</v>
      </c>
      <c r="AQ93" s="343">
        <v>24.0</v>
      </c>
      <c r="AR93" s="110"/>
    </row>
    <row r="94">
      <c r="A94" s="332" t="b">
        <v>1</v>
      </c>
      <c r="B94" s="357" t="b">
        <v>1</v>
      </c>
      <c r="C94" s="350" t="str">
        <f t="shared" si="66"/>
        <v>-</v>
      </c>
      <c r="D94" s="110"/>
      <c r="E94" s="110" t="s">
        <v>558</v>
      </c>
      <c r="F94" s="110" t="s">
        <v>1442</v>
      </c>
      <c r="G94" s="335">
        <v>1807.0</v>
      </c>
      <c r="H94" s="336" t="s">
        <v>126</v>
      </c>
      <c r="I94" s="110" t="s">
        <v>548</v>
      </c>
      <c r="J94" s="110" t="s">
        <v>569</v>
      </c>
      <c r="K94" s="337" t="s">
        <v>170</v>
      </c>
      <c r="L94" s="338" t="str">
        <f t="shared" si="67"/>
        <v>#REF!</v>
      </c>
      <c r="M94" s="339" t="str">
        <f>IFERROR(__xludf.DUMMYFUNCTION("REGEXEXTRACT(
  XLOOKUP($E94&amp;$F94, import!$A:$A, import!C:C),
  ""/(\d+)""
)
"),"#REF!")</f>
        <v>#REF!</v>
      </c>
      <c r="N94" s="340" t="str">
        <f t="shared" si="211"/>
        <v>#REF!</v>
      </c>
      <c r="O94" s="341" t="str">
        <f t="shared" ref="O94:Q94" si="214">VALUE(SUBSTITUTE(XLOOKUP($E94&amp;$F94,import!$A:$A,import!M:M),"mm",""))
</f>
        <v>#REF!</v>
      </c>
      <c r="P94" s="342" t="str">
        <f t="shared" si="214"/>
        <v>#REF!</v>
      </c>
      <c r="Q94" s="343" t="str">
        <f t="shared" si="214"/>
        <v>#REF!</v>
      </c>
      <c r="R94" s="341" t="str">
        <f t="shared" si="179"/>
        <v>#REF!</v>
      </c>
      <c r="S94" s="110" t="s">
        <v>955</v>
      </c>
      <c r="T94" s="110" t="s">
        <v>956</v>
      </c>
      <c r="U94" s="344" t="str">
        <f t="shared" si="157"/>
        <v>#REF!</v>
      </c>
      <c r="V94" s="119" t="str">
        <f t="shared" si="9"/>
        <v>/Users/asano/Desktop/data_sample/Links/bandle.jpg</v>
      </c>
      <c r="W94" s="345" t="s">
        <v>1443</v>
      </c>
      <c r="X94" s="345" t="s">
        <v>1444</v>
      </c>
      <c r="Y94" s="345" t="s">
        <v>1445</v>
      </c>
      <c r="Z94" s="345" t="s">
        <v>1446</v>
      </c>
      <c r="AA94" s="110" t="s">
        <v>1447</v>
      </c>
      <c r="AB94" s="110" t="s">
        <v>1448</v>
      </c>
      <c r="AC94" s="110" t="s">
        <v>1449</v>
      </c>
      <c r="AD94" s="110" t="s">
        <v>1450</v>
      </c>
      <c r="AE94" s="346" t="s">
        <v>1451</v>
      </c>
      <c r="AF94" s="346" t="s">
        <v>1452</v>
      </c>
      <c r="AG94" s="119" t="str">
        <f>IFERROR(__xludf.DUMMYFUNCTION(" IF(
  ISNUMBER(S94),
  ""度なし（±0.00）〜""&amp;IF(ABS(S94)&lt;100, TEXT(S94, ""0.00""), """"),
  IFERROR(""度なし（±0.00）〜""&amp;
    TEXT(
      VALUE(REGEXEXTRACT(ASC(TO_TEXT(S94)),
        ""(?:^|[^0-9])([+-]?\d{1,2}(?:\.\d+)?)(?:[^0-9]|$)""
      )),
      ""0.00""
   "&amp;" ),
    ""度なしのみ""
  )
)
"),"度なし（±0.00）〜8.00")</f>
        <v>度なし（±0.00）〜8.00</v>
      </c>
      <c r="AH94" s="347"/>
      <c r="AI94" s="347"/>
      <c r="AJ94" s="110"/>
      <c r="AK94" s="110" t="s">
        <v>1453</v>
      </c>
      <c r="AL94" s="110" t="str">
        <f t="shared" si="76"/>
        <v>#REF!</v>
      </c>
      <c r="AM94" s="110"/>
      <c r="AN94" s="110" t="str">
        <f t="shared" si="84"/>
        <v>NG</v>
      </c>
      <c r="AO94" s="343">
        <v>12.0</v>
      </c>
      <c r="AP94" s="110"/>
      <c r="AQ94" s="343">
        <v>12.0</v>
      </c>
      <c r="AR94" s="110"/>
    </row>
    <row r="95">
      <c r="A95" s="332" t="b">
        <v>1</v>
      </c>
      <c r="B95" s="357" t="b">
        <v>1</v>
      </c>
      <c r="C95" s="350" t="str">
        <f t="shared" si="66"/>
        <v>-</v>
      </c>
      <c r="D95" s="110"/>
      <c r="E95" s="110" t="s">
        <v>558</v>
      </c>
      <c r="F95" s="110" t="s">
        <v>1454</v>
      </c>
      <c r="G95" s="335">
        <v>1808.0</v>
      </c>
      <c r="H95" s="110" t="s">
        <v>126</v>
      </c>
      <c r="I95" s="110" t="s">
        <v>548</v>
      </c>
      <c r="J95" s="110" t="s">
        <v>572</v>
      </c>
      <c r="K95" s="337" t="s">
        <v>170</v>
      </c>
      <c r="L95" s="338" t="str">
        <f t="shared" si="67"/>
        <v>#REF!</v>
      </c>
      <c r="M95" s="339" t="str">
        <f>IFERROR(__xludf.DUMMYFUNCTION("REGEXEXTRACT(
  XLOOKUP($E95&amp;$F95, import!$A:$A, import!C:C),
  ""/(\d+)""
)
"),"#REF!")</f>
        <v>#REF!</v>
      </c>
      <c r="N95" s="340" t="str">
        <f t="shared" si="211"/>
        <v>#REF!</v>
      </c>
      <c r="O95" s="341" t="str">
        <f t="shared" ref="O95:Q95" si="215">VALUE(SUBSTITUTE(XLOOKUP($E95&amp;$F95,import!$A:$A,import!M:M),"mm",""))
</f>
        <v>#REF!</v>
      </c>
      <c r="P95" s="342" t="str">
        <f t="shared" si="215"/>
        <v>#REF!</v>
      </c>
      <c r="Q95" s="343" t="str">
        <f t="shared" si="215"/>
        <v>#REF!</v>
      </c>
      <c r="R95" s="341" t="str">
        <f t="shared" si="179"/>
        <v>#REF!</v>
      </c>
      <c r="S95" s="110" t="s">
        <v>955</v>
      </c>
      <c r="T95" s="110" t="s">
        <v>956</v>
      </c>
      <c r="U95" s="344" t="str">
        <f t="shared" si="157"/>
        <v>#REF!</v>
      </c>
      <c r="V95" s="119" t="str">
        <f t="shared" si="9"/>
        <v>/Users/asano/Desktop/data_sample/Links/bandle.jpg</v>
      </c>
      <c r="W95" s="345" t="s">
        <v>1455</v>
      </c>
      <c r="X95" s="345" t="s">
        <v>1456</v>
      </c>
      <c r="Y95" s="345" t="s">
        <v>1457</v>
      </c>
      <c r="Z95" s="345" t="s">
        <v>1458</v>
      </c>
      <c r="AA95" s="110" t="s">
        <v>1459</v>
      </c>
      <c r="AB95" s="110" t="s">
        <v>1460</v>
      </c>
      <c r="AC95" s="110" t="s">
        <v>1461</v>
      </c>
      <c r="AD95" s="110" t="s">
        <v>1462</v>
      </c>
      <c r="AE95" s="346" t="s">
        <v>1463</v>
      </c>
      <c r="AF95" s="346" t="s">
        <v>1464</v>
      </c>
      <c r="AG95" s="119" t="str">
        <f>IFERROR(__xludf.DUMMYFUNCTION(" IF(
  ISNUMBER(S95),
  ""度なし（±0.00）〜""&amp;IF(ABS(S95)&lt;100, TEXT(S95, ""0.00""), """"),
  IFERROR(""度なし（±0.00）〜""&amp;
    TEXT(
      VALUE(REGEXEXTRACT(ASC(TO_TEXT(S95)),
        ""(?:^|[^0-9])([+-]?\d{1,2}(?:\.\d+)?)(?:[^0-9]|$)""
      )),
      ""0.00""
   "&amp;" ),
    ""度なしのみ""
  )
)
"),"度なし（±0.00）〜8.00")</f>
        <v>度なし（±0.00）〜8.00</v>
      </c>
      <c r="AH95" s="347"/>
      <c r="AI95" s="347"/>
      <c r="AJ95" s="110"/>
      <c r="AK95" s="110" t="s">
        <v>1465</v>
      </c>
      <c r="AL95" s="110" t="str">
        <f t="shared" si="76"/>
        <v>#REF!</v>
      </c>
      <c r="AM95" s="110"/>
      <c r="AN95" s="110" t="str">
        <f t="shared" si="84"/>
        <v>NG</v>
      </c>
      <c r="AO95" s="343">
        <v>12.0</v>
      </c>
      <c r="AP95" s="110"/>
      <c r="AQ95" s="343">
        <v>12.0</v>
      </c>
      <c r="AR95" s="110"/>
    </row>
    <row r="96">
      <c r="A96" s="332" t="b">
        <v>1</v>
      </c>
      <c r="B96" s="357" t="b">
        <v>1</v>
      </c>
      <c r="C96" s="350" t="str">
        <f t="shared" si="66"/>
        <v>-</v>
      </c>
      <c r="D96" s="110"/>
      <c r="E96" s="110" t="s">
        <v>558</v>
      </c>
      <c r="F96" s="110" t="s">
        <v>1466</v>
      </c>
      <c r="G96" s="335">
        <v>1809.0</v>
      </c>
      <c r="H96" s="110" t="s">
        <v>126</v>
      </c>
      <c r="I96" s="110" t="s">
        <v>548</v>
      </c>
      <c r="J96" s="110" t="s">
        <v>574</v>
      </c>
      <c r="K96" s="337" t="s">
        <v>170</v>
      </c>
      <c r="L96" s="338" t="str">
        <f t="shared" si="67"/>
        <v>#REF!</v>
      </c>
      <c r="M96" s="339" t="str">
        <f>IFERROR(__xludf.DUMMYFUNCTION("REGEXEXTRACT(
  XLOOKUP($E96&amp;$F96, import!$A:$A, import!C:C),
  ""/(\d+)""
)
"),"#REF!")</f>
        <v>#REF!</v>
      </c>
      <c r="N96" s="340" t="str">
        <f t="shared" si="211"/>
        <v>#REF!</v>
      </c>
      <c r="O96" s="341" t="str">
        <f t="shared" ref="O96:Q96" si="216">VALUE(SUBSTITUTE(XLOOKUP($E96&amp;$F96,import!$A:$A,import!M:M),"mm",""))
</f>
        <v>#REF!</v>
      </c>
      <c r="P96" s="342" t="str">
        <f t="shared" si="216"/>
        <v>#REF!</v>
      </c>
      <c r="Q96" s="343" t="str">
        <f t="shared" si="216"/>
        <v>#REF!</v>
      </c>
      <c r="R96" s="341">
        <v>38.0</v>
      </c>
      <c r="S96" s="110" t="s">
        <v>955</v>
      </c>
      <c r="T96" s="110" t="s">
        <v>956</v>
      </c>
      <c r="U96" s="344" t="str">
        <f t="shared" si="157"/>
        <v>#REF!</v>
      </c>
      <c r="V96" s="119" t="str">
        <f t="shared" si="9"/>
        <v>/Users/asano/Desktop/data_sample/Links/bandle.jpg</v>
      </c>
      <c r="W96" s="345" t="s">
        <v>1467</v>
      </c>
      <c r="X96" s="345" t="s">
        <v>1468</v>
      </c>
      <c r="Y96" s="345" t="s">
        <v>1469</v>
      </c>
      <c r="Z96" s="345" t="s">
        <v>1470</v>
      </c>
      <c r="AA96" s="110" t="s">
        <v>1471</v>
      </c>
      <c r="AB96" s="110" t="s">
        <v>1472</v>
      </c>
      <c r="AC96" s="110" t="s">
        <v>1473</v>
      </c>
      <c r="AD96" s="110" t="s">
        <v>1474</v>
      </c>
      <c r="AE96" s="346" t="s">
        <v>1475</v>
      </c>
      <c r="AF96" s="346" t="s">
        <v>1476</v>
      </c>
      <c r="AG96" s="119" t="str">
        <f>IFERROR(__xludf.DUMMYFUNCTION(" IF(
  ISNUMBER(S96),
  ""度なし（±0.00）〜""&amp;IF(ABS(S96)&lt;100, TEXT(S96, ""0.00""), """"),
  IFERROR(""度なし（±0.00）〜""&amp;
    TEXT(
      VALUE(REGEXEXTRACT(ASC(TO_TEXT(S96)),
        ""(?:^|[^0-9])([+-]?\d{1,2}(?:\.\d+)?)(?:[^0-9]|$)""
      )),
      ""0.00""
   "&amp;" ),
    ""度なしのみ""
  )
)
"),"度なし（±0.00）〜8.00")</f>
        <v>度なし（±0.00）〜8.00</v>
      </c>
      <c r="AH96" s="347"/>
      <c r="AI96" s="347"/>
      <c r="AJ96" s="110"/>
      <c r="AK96" s="110" t="s">
        <v>1477</v>
      </c>
      <c r="AL96" s="110" t="str">
        <f t="shared" si="76"/>
        <v>#REF!</v>
      </c>
      <c r="AM96" s="110"/>
      <c r="AN96" s="110" t="str">
        <f t="shared" si="84"/>
        <v>NG</v>
      </c>
      <c r="AO96" s="343">
        <v>12.0</v>
      </c>
      <c r="AP96" s="110"/>
      <c r="AQ96" s="343">
        <v>12.0</v>
      </c>
      <c r="AR96" s="110"/>
    </row>
    <row r="97">
      <c r="A97" s="332" t="b">
        <v>1</v>
      </c>
      <c r="B97" s="357" t="b">
        <v>1</v>
      </c>
      <c r="C97" s="350" t="str">
        <f t="shared" si="66"/>
        <v>-</v>
      </c>
      <c r="D97" s="110"/>
      <c r="E97" s="110" t="s">
        <v>558</v>
      </c>
      <c r="F97" s="110" t="s">
        <v>1478</v>
      </c>
      <c r="G97" s="335">
        <v>1810.0</v>
      </c>
      <c r="H97" s="110" t="s">
        <v>126</v>
      </c>
      <c r="I97" s="110" t="s">
        <v>548</v>
      </c>
      <c r="J97" s="110" t="s">
        <v>577</v>
      </c>
      <c r="K97" s="337" t="s">
        <v>170</v>
      </c>
      <c r="L97" s="338" t="str">
        <f t="shared" si="67"/>
        <v>#REF!</v>
      </c>
      <c r="M97" s="339" t="str">
        <f>IFERROR(__xludf.DUMMYFUNCTION("REGEXEXTRACT(
  XLOOKUP($E97&amp;$F97, import!$A:$A, import!C:C),
  ""/(\d+)""
)
"),"#REF!")</f>
        <v>#REF!</v>
      </c>
      <c r="N97" s="340" t="str">
        <f t="shared" si="211"/>
        <v>#REF!</v>
      </c>
      <c r="O97" s="341" t="str">
        <f t="shared" ref="O97:Q97" si="217">VALUE(SUBSTITUTE(XLOOKUP($E97&amp;$F97,import!$A:$A,import!M:M),"mm",""))
</f>
        <v>#REF!</v>
      </c>
      <c r="P97" s="342" t="str">
        <f t="shared" si="217"/>
        <v>#REF!</v>
      </c>
      <c r="Q97" s="343" t="str">
        <f t="shared" si="217"/>
        <v>#REF!</v>
      </c>
      <c r="R97" s="341">
        <v>38.0</v>
      </c>
      <c r="S97" s="110" t="s">
        <v>955</v>
      </c>
      <c r="T97" s="110" t="s">
        <v>956</v>
      </c>
      <c r="U97" s="344" t="str">
        <f t="shared" si="157"/>
        <v>#REF!</v>
      </c>
      <c r="V97" s="119" t="str">
        <f t="shared" si="9"/>
        <v>/Users/asano/Desktop/data_sample/Links/bandle.jpg</v>
      </c>
      <c r="W97" s="345" t="s">
        <v>1479</v>
      </c>
      <c r="X97" s="345" t="s">
        <v>1480</v>
      </c>
      <c r="Y97" s="345" t="s">
        <v>1481</v>
      </c>
      <c r="Z97" s="345" t="s">
        <v>1482</v>
      </c>
      <c r="AA97" s="110" t="s">
        <v>1483</v>
      </c>
      <c r="AB97" s="110" t="s">
        <v>1484</v>
      </c>
      <c r="AC97" s="110" t="s">
        <v>1485</v>
      </c>
      <c r="AD97" s="110" t="s">
        <v>1486</v>
      </c>
      <c r="AE97" s="346" t="s">
        <v>1487</v>
      </c>
      <c r="AF97" s="346" t="s">
        <v>1488</v>
      </c>
      <c r="AG97" s="119" t="str">
        <f>IFERROR(__xludf.DUMMYFUNCTION(" IF(
  ISNUMBER(S97),
  ""度なし（±0.00）〜""&amp;IF(ABS(S97)&lt;100, TEXT(S97, ""0.00""), """"),
  IFERROR(""度なし（±0.00）〜""&amp;
    TEXT(
      VALUE(REGEXEXTRACT(ASC(TO_TEXT(S97)),
        ""(?:^|[^0-9])([+-]?\d{1,2}(?:\.\d+)?)(?:[^0-9]|$)""
      )),
      ""0.00""
   "&amp;" ),
    ""度なしのみ""
  )
)
"),"度なし（±0.00）〜8.00")</f>
        <v>度なし（±0.00）〜8.00</v>
      </c>
      <c r="AH97" s="347"/>
      <c r="AI97" s="347"/>
      <c r="AJ97" s="110"/>
      <c r="AK97" s="110" t="s">
        <v>1489</v>
      </c>
      <c r="AL97" s="110" t="str">
        <f t="shared" si="76"/>
        <v>#REF!</v>
      </c>
      <c r="AM97" s="110"/>
      <c r="AN97" s="110" t="str">
        <f t="shared" si="84"/>
        <v>NG</v>
      </c>
      <c r="AO97" s="343">
        <v>12.0</v>
      </c>
      <c r="AP97" s="110"/>
      <c r="AQ97" s="343">
        <v>12.0</v>
      </c>
      <c r="AR97" s="110"/>
    </row>
    <row r="98">
      <c r="A98" s="332" t="b">
        <v>1</v>
      </c>
      <c r="B98" s="357" t="b">
        <v>1</v>
      </c>
      <c r="C98" s="350" t="str">
        <f t="shared" si="66"/>
        <v>-</v>
      </c>
      <c r="D98" s="110"/>
      <c r="E98" s="110" t="s">
        <v>558</v>
      </c>
      <c r="F98" s="110" t="s">
        <v>1490</v>
      </c>
      <c r="G98" s="335">
        <v>1811.0</v>
      </c>
      <c r="H98" s="336" t="s">
        <v>126</v>
      </c>
      <c r="I98" s="110" t="s">
        <v>548</v>
      </c>
      <c r="J98" s="110" t="s">
        <v>580</v>
      </c>
      <c r="K98" s="337" t="s">
        <v>170</v>
      </c>
      <c r="L98" s="338" t="str">
        <f t="shared" si="67"/>
        <v>#REF!</v>
      </c>
      <c r="M98" s="339" t="str">
        <f>IFERROR(__xludf.DUMMYFUNCTION("REGEXEXTRACT(
  XLOOKUP($E98&amp;$F98, import!$A:$A, import!C:C),
  ""/(\d+)""
)
"),"#REF!")</f>
        <v>#REF!</v>
      </c>
      <c r="N98" s="340" t="str">
        <f t="shared" si="211"/>
        <v>#REF!</v>
      </c>
      <c r="O98" s="341" t="str">
        <f t="shared" ref="O98:Q98" si="218">VALUE(SUBSTITUTE(XLOOKUP($E98&amp;$F98,import!$A:$A,import!M:M),"mm",""))
</f>
        <v>#REF!</v>
      </c>
      <c r="P98" s="342" t="str">
        <f t="shared" si="218"/>
        <v>#REF!</v>
      </c>
      <c r="Q98" s="343" t="str">
        <f t="shared" si="218"/>
        <v>#REF!</v>
      </c>
      <c r="R98" s="341" t="str">
        <f t="shared" ref="R98:R113" si="220">VALUE(SUBSTITUTE(XLOOKUP($E98&amp;$F98,import!$A:$A,import!AA:AA),"%","")) 
</f>
        <v>#REF!</v>
      </c>
      <c r="S98" s="110" t="s">
        <v>955</v>
      </c>
      <c r="T98" s="110" t="s">
        <v>956</v>
      </c>
      <c r="U98" s="344" t="str">
        <f t="shared" si="157"/>
        <v>#REF!</v>
      </c>
      <c r="V98" s="119" t="str">
        <f t="shared" si="9"/>
        <v>/Users/asano/Desktop/data_sample/Links/bandle.jpg</v>
      </c>
      <c r="W98" s="345" t="s">
        <v>1491</v>
      </c>
      <c r="X98" s="345" t="s">
        <v>1492</v>
      </c>
      <c r="Y98" s="345" t="s">
        <v>1493</v>
      </c>
      <c r="Z98" s="345" t="s">
        <v>1494</v>
      </c>
      <c r="AA98" s="110" t="s">
        <v>1495</v>
      </c>
      <c r="AB98" s="110" t="s">
        <v>1496</v>
      </c>
      <c r="AC98" s="110" t="s">
        <v>1497</v>
      </c>
      <c r="AD98" s="110" t="s">
        <v>1498</v>
      </c>
      <c r="AE98" s="346" t="s">
        <v>1499</v>
      </c>
      <c r="AF98" s="346" t="s">
        <v>1500</v>
      </c>
      <c r="AG98" s="119" t="str">
        <f>IFERROR(__xludf.DUMMYFUNCTION(" IF(
  ISNUMBER(S98),
  ""度なし（±0.00）〜""&amp;IF(ABS(S98)&lt;100, TEXT(S98, ""0.00""), """"),
  IFERROR(""度なし（±0.00）〜""&amp;
    TEXT(
      VALUE(REGEXEXTRACT(ASC(TO_TEXT(S98)),
        ""(?:^|[^0-9])([+-]?\d{1,2}(?:\.\d+)?)(?:[^0-9]|$)""
      )),
      ""0.00""
   "&amp;" ),
    ""度なしのみ""
  )
)
"),"度なし（±0.00）〜8.00")</f>
        <v>度なし（±0.00）〜8.00</v>
      </c>
      <c r="AH98" s="347"/>
      <c r="AI98" s="347"/>
      <c r="AJ98" s="110"/>
      <c r="AK98" s="110" t="s">
        <v>1501</v>
      </c>
      <c r="AL98" s="110" t="str">
        <f t="shared" si="76"/>
        <v>#REF!</v>
      </c>
      <c r="AM98" s="110"/>
      <c r="AN98" s="110" t="str">
        <f t="shared" si="84"/>
        <v>NG</v>
      </c>
      <c r="AO98" s="343">
        <v>12.0</v>
      </c>
      <c r="AP98" s="110"/>
      <c r="AQ98" s="343">
        <v>12.0</v>
      </c>
      <c r="AR98" s="110"/>
    </row>
    <row r="99">
      <c r="A99" s="332" t="b">
        <v>1</v>
      </c>
      <c r="B99" s="357" t="b">
        <v>1</v>
      </c>
      <c r="C99" s="350" t="str">
        <f t="shared" si="66"/>
        <v>-</v>
      </c>
      <c r="D99" s="110"/>
      <c r="E99" s="110" t="s">
        <v>558</v>
      </c>
      <c r="F99" s="110" t="s">
        <v>1502</v>
      </c>
      <c r="G99" s="335">
        <v>1812.0</v>
      </c>
      <c r="H99" s="110" t="s">
        <v>126</v>
      </c>
      <c r="I99" s="110" t="s">
        <v>548</v>
      </c>
      <c r="J99" s="110" t="s">
        <v>583</v>
      </c>
      <c r="K99" s="337" t="s">
        <v>170</v>
      </c>
      <c r="L99" s="338" t="str">
        <f t="shared" si="67"/>
        <v>#REF!</v>
      </c>
      <c r="M99" s="339" t="str">
        <f>IFERROR(__xludf.DUMMYFUNCTION("REGEXEXTRACT(
  XLOOKUP($E99&amp;$F99, import!$A:$A, import!C:C),
  ""/(\d+)""
)
"),"#REF!")</f>
        <v>#REF!</v>
      </c>
      <c r="N99" s="340" t="str">
        <f t="shared" si="211"/>
        <v>#REF!</v>
      </c>
      <c r="O99" s="341" t="str">
        <f t="shared" ref="O99:Q99" si="219">VALUE(SUBSTITUTE(XLOOKUP($E99&amp;$F99,import!$A:$A,import!M:M),"mm",""))
</f>
        <v>#REF!</v>
      </c>
      <c r="P99" s="342" t="str">
        <f t="shared" si="219"/>
        <v>#REF!</v>
      </c>
      <c r="Q99" s="343" t="str">
        <f t="shared" si="219"/>
        <v>#REF!</v>
      </c>
      <c r="R99" s="341" t="str">
        <f t="shared" si="220"/>
        <v>#REF!</v>
      </c>
      <c r="S99" s="110" t="s">
        <v>955</v>
      </c>
      <c r="T99" s="110" t="s">
        <v>956</v>
      </c>
      <c r="U99" s="344" t="str">
        <f t="shared" si="157"/>
        <v>#REF!</v>
      </c>
      <c r="V99" s="119" t="str">
        <f t="shared" si="9"/>
        <v>/Users/asano/Desktop/data_sample/Links/bandle.jpg</v>
      </c>
      <c r="W99" s="345" t="s">
        <v>1503</v>
      </c>
      <c r="X99" s="345" t="s">
        <v>1504</v>
      </c>
      <c r="Y99" s="345" t="s">
        <v>1505</v>
      </c>
      <c r="Z99" s="345" t="s">
        <v>1506</v>
      </c>
      <c r="AA99" s="110" t="s">
        <v>1507</v>
      </c>
      <c r="AB99" s="110" t="s">
        <v>1508</v>
      </c>
      <c r="AC99" s="110" t="s">
        <v>1509</v>
      </c>
      <c r="AD99" s="110" t="s">
        <v>1510</v>
      </c>
      <c r="AE99" s="346" t="s">
        <v>1511</v>
      </c>
      <c r="AF99" s="346" t="s">
        <v>1512</v>
      </c>
      <c r="AG99" s="119" t="str">
        <f>IFERROR(__xludf.DUMMYFUNCTION(" IF(
  ISNUMBER(S99),
  ""度なし（±0.00）〜""&amp;IF(ABS(S99)&lt;100, TEXT(S99, ""0.00""), """"),
  IFERROR(""度なし（±0.00）〜""&amp;
    TEXT(
      VALUE(REGEXEXTRACT(ASC(TO_TEXT(S99)),
        ""(?:^|[^0-9])([+-]?\d{1,2}(?:\.\d+)?)(?:[^0-9]|$)""
      )),
      ""0.00""
   "&amp;" ),
    ""度なしのみ""
  )
)
"),"度なし（±0.00）〜8.00")</f>
        <v>度なし（±0.00）〜8.00</v>
      </c>
      <c r="AH99" s="347"/>
      <c r="AI99" s="347"/>
      <c r="AJ99" s="110"/>
      <c r="AK99" s="110" t="s">
        <v>1513</v>
      </c>
      <c r="AL99" s="110" t="str">
        <f t="shared" si="76"/>
        <v>#REF!</v>
      </c>
      <c r="AM99" s="110"/>
      <c r="AN99" s="110" t="str">
        <f t="shared" si="84"/>
        <v>NG</v>
      </c>
      <c r="AO99" s="343">
        <v>12.0</v>
      </c>
      <c r="AP99" s="110"/>
      <c r="AQ99" s="343">
        <v>12.0</v>
      </c>
      <c r="AR99" s="110"/>
    </row>
    <row r="100">
      <c r="A100" s="332" t="b">
        <v>1</v>
      </c>
      <c r="B100" s="357" t="b">
        <v>1</v>
      </c>
      <c r="C100" s="350" t="str">
        <f t="shared" si="66"/>
        <v>-</v>
      </c>
      <c r="D100" s="110"/>
      <c r="E100" s="110" t="s">
        <v>558</v>
      </c>
      <c r="F100" s="110" t="s">
        <v>1514</v>
      </c>
      <c r="G100" s="335">
        <v>1813.0</v>
      </c>
      <c r="H100" s="110" t="s">
        <v>126</v>
      </c>
      <c r="I100" s="110" t="s">
        <v>548</v>
      </c>
      <c r="J100" s="110" t="s">
        <v>585</v>
      </c>
      <c r="K100" s="337" t="s">
        <v>170</v>
      </c>
      <c r="L100" s="338" t="str">
        <f t="shared" si="67"/>
        <v>#REF!</v>
      </c>
      <c r="M100" s="339" t="str">
        <f>IFERROR(__xludf.DUMMYFUNCTION("REGEXEXTRACT(
  XLOOKUP($E100&amp;$F100, import!$A:$A, import!C:C),
  ""/(\d+)""
)
"),"#REF!")</f>
        <v>#REF!</v>
      </c>
      <c r="N100" s="339" t="s">
        <v>1064</v>
      </c>
      <c r="O100" s="341" t="str">
        <f t="shared" ref="O100:Q100" si="221">VALUE(SUBSTITUTE(XLOOKUP($E100&amp;$F100,import!$A:$A,import!M:M),"mm",""))
</f>
        <v>#REF!</v>
      </c>
      <c r="P100" s="342" t="str">
        <f t="shared" si="221"/>
        <v>#REF!</v>
      </c>
      <c r="Q100" s="343" t="str">
        <f t="shared" si="221"/>
        <v>#REF!</v>
      </c>
      <c r="R100" s="341" t="str">
        <f t="shared" si="220"/>
        <v>#REF!</v>
      </c>
      <c r="S100" s="110" t="s">
        <v>956</v>
      </c>
      <c r="T10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TRIM(TRANSPOSE(SPLIT(S100,"",""))), 0))
        ),
      ""シリコン"",""シリコー"&amp;"ンハイドロゲル素材"")
    )
  ),
"""")
"),"モイスト,UVカット")</f>
        <v>モイスト,UVカット</v>
      </c>
      <c r="U100" s="344" t="str">
        <f t="shared" si="157"/>
        <v>#REF!</v>
      </c>
      <c r="V100" s="119" t="str">
        <f t="shared" si="9"/>
        <v>/Users/asano/Desktop/data_sample/Links/bandle.jpg</v>
      </c>
      <c r="W100" s="345" t="s">
        <v>1515</v>
      </c>
      <c r="X100" s="345" t="s">
        <v>1516</v>
      </c>
      <c r="Y100" s="345" t="s">
        <v>1517</v>
      </c>
      <c r="Z100" s="345" t="s">
        <v>1518</v>
      </c>
      <c r="AA100" s="110" t="s">
        <v>1519</v>
      </c>
      <c r="AB100" s="110" t="s">
        <v>1520</v>
      </c>
      <c r="AC100" s="110" t="s">
        <v>1521</v>
      </c>
      <c r="AD100" s="110" t="s">
        <v>1522</v>
      </c>
      <c r="AE100" s="346" t="s">
        <v>1523</v>
      </c>
      <c r="AF100" s="346" t="s">
        <v>1524</v>
      </c>
      <c r="AG100" s="119" t="str">
        <f>IFERROR(__xludf.DUMMYFUNCTION(" IF(
  ISNUMBER(S100),
  ""度なし（±0.00）〜""&amp;IF(ABS(S100)&lt;100, TEXT(S100, ""0.00""), """"),
  IFERROR(""度なし（±0.00）〜""&amp;
    TEXT(
      VALUE(REGEXEXTRACT(ASC(TO_TEXT(S100)),
        ""(?:^|[^0-9])([+-]?\d{1,2}(?:\.\d+)?)(?:[^0-9]|$)""
      )),
      ""0.00"""&amp;"
    ),
    ""度なしのみ""
  )
)
"),"度なしのみ")</f>
        <v>度なしのみ</v>
      </c>
      <c r="AH100" s="347"/>
      <c r="AI100" s="347"/>
      <c r="AJ100" s="110"/>
      <c r="AK100" s="110" t="s">
        <v>1525</v>
      </c>
      <c r="AL100" s="110" t="str">
        <f t="shared" si="76"/>
        <v>#REF!</v>
      </c>
      <c r="AM100" s="110"/>
      <c r="AN100" s="110" t="str">
        <f t="shared" si="84"/>
        <v>NG</v>
      </c>
      <c r="AO100" s="343">
        <v>8.0</v>
      </c>
      <c r="AP100" s="110"/>
      <c r="AQ100" s="343">
        <v>8.0</v>
      </c>
      <c r="AR100" s="110"/>
    </row>
    <row r="101">
      <c r="A101" s="332" t="b">
        <v>1</v>
      </c>
      <c r="B101" s="357" t="b">
        <v>1</v>
      </c>
      <c r="C101" s="350" t="str">
        <f t="shared" si="66"/>
        <v>-</v>
      </c>
      <c r="D101" s="110"/>
      <c r="E101" s="110" t="s">
        <v>558</v>
      </c>
      <c r="F101" s="110" t="s">
        <v>1526</v>
      </c>
      <c r="G101" s="335">
        <v>1814.0</v>
      </c>
      <c r="H101" s="110" t="s">
        <v>126</v>
      </c>
      <c r="I101" s="110" t="s">
        <v>548</v>
      </c>
      <c r="J101" s="110" t="s">
        <v>587</v>
      </c>
      <c r="K101" s="337" t="s">
        <v>170</v>
      </c>
      <c r="L101" s="338" t="str">
        <f t="shared" si="67"/>
        <v>#REF!</v>
      </c>
      <c r="M101" s="339" t="str">
        <f>IFERROR(__xludf.DUMMYFUNCTION("REGEXEXTRACT(
  XLOOKUP($E101&amp;$F101, import!$A:$A, import!C:C),
  ""/(\d+)""
)
"),"#REF!")</f>
        <v>#REF!</v>
      </c>
      <c r="N101" s="340" t="str">
        <f t="shared" ref="N101:N105" si="223">-(XLOOKUP($E101&amp;$F101,import!$A:$A,import!AB:AB))</f>
        <v>#REF!</v>
      </c>
      <c r="O101" s="341" t="str">
        <f t="shared" ref="O101:Q101" si="222">VALUE(SUBSTITUTE(XLOOKUP($E101&amp;$F101,import!$A:$A,import!M:M),"mm",""))
</f>
        <v>#REF!</v>
      </c>
      <c r="P101" s="342" t="str">
        <f t="shared" si="222"/>
        <v>#REF!</v>
      </c>
      <c r="Q101" s="343" t="str">
        <f t="shared" si="222"/>
        <v>#REF!</v>
      </c>
      <c r="R101" s="341" t="str">
        <f t="shared" si="220"/>
        <v>#REF!</v>
      </c>
      <c r="S101" s="110" t="s">
        <v>955</v>
      </c>
      <c r="T101" s="110" t="s">
        <v>956</v>
      </c>
      <c r="U101" s="344" t="str">
        <f t="shared" si="157"/>
        <v>#REF!</v>
      </c>
      <c r="V101" s="119" t="str">
        <f t="shared" si="9"/>
        <v>/Users/asano/Desktop/data_sample/Links/bandle.jpg</v>
      </c>
      <c r="W101" s="345" t="s">
        <v>1527</v>
      </c>
      <c r="X101" s="345" t="s">
        <v>1528</v>
      </c>
      <c r="Y101" s="345" t="s">
        <v>1529</v>
      </c>
      <c r="Z101" s="345" t="s">
        <v>1530</v>
      </c>
      <c r="AA101" s="110" t="s">
        <v>1531</v>
      </c>
      <c r="AB101" s="110" t="s">
        <v>1532</v>
      </c>
      <c r="AC101" s="110" t="s">
        <v>1533</v>
      </c>
      <c r="AD101" s="110" t="s">
        <v>1534</v>
      </c>
      <c r="AE101" s="346" t="s">
        <v>1535</v>
      </c>
      <c r="AF101" s="346" t="s">
        <v>1536</v>
      </c>
      <c r="AG101" s="119" t="str">
        <f>IFERROR(__xludf.DUMMYFUNCTION(" IF(
  ISNUMBER(S101),
  ""度なし（±0.00）〜""&amp;IF(ABS(S101)&lt;100, TEXT(S101, ""0.00""), """"),
  IFERROR(""度なし（±0.00）〜""&amp;
    TEXT(
      VALUE(REGEXEXTRACT(ASC(TO_TEXT(S101)),
        ""(?:^|[^0-9])([+-]?\d{1,2}(?:\.\d+)?)(?:[^0-9]|$)""
      )),
      ""0.00"""&amp;"
    ),
    ""度なしのみ""
  )
)
"),"度なし（±0.00）〜8.00")</f>
        <v>度なし（±0.00）〜8.00</v>
      </c>
      <c r="AH101" s="347"/>
      <c r="AI101" s="347"/>
      <c r="AJ101" s="110"/>
      <c r="AK101" s="110" t="s">
        <v>1537</v>
      </c>
      <c r="AL101" s="110" t="str">
        <f t="shared" si="76"/>
        <v>#REF!</v>
      </c>
      <c r="AM101" s="110"/>
      <c r="AN101" s="110" t="str">
        <f t="shared" si="84"/>
        <v>NG</v>
      </c>
      <c r="AO101" s="343">
        <v>12.0</v>
      </c>
      <c r="AP101" s="110" t="s">
        <v>953</v>
      </c>
      <c r="AQ101" s="343">
        <v>18.0</v>
      </c>
      <c r="AR101" s="110"/>
    </row>
    <row r="102">
      <c r="A102" s="332" t="b">
        <v>1</v>
      </c>
      <c r="B102" s="357" t="b">
        <v>1</v>
      </c>
      <c r="C102" s="350" t="str">
        <f t="shared" si="66"/>
        <v>-</v>
      </c>
      <c r="D102" s="110"/>
      <c r="E102" s="110" t="s">
        <v>558</v>
      </c>
      <c r="F102" s="110" t="s">
        <v>1538</v>
      </c>
      <c r="G102" s="335">
        <v>1815.0</v>
      </c>
      <c r="H102" s="110" t="s">
        <v>126</v>
      </c>
      <c r="I102" s="110" t="s">
        <v>548</v>
      </c>
      <c r="J102" s="110" t="s">
        <v>590</v>
      </c>
      <c r="K102" s="337" t="s">
        <v>170</v>
      </c>
      <c r="L102" s="338" t="str">
        <f t="shared" si="67"/>
        <v>#REF!</v>
      </c>
      <c r="M102" s="339" t="str">
        <f>IFERROR(__xludf.DUMMYFUNCTION("REGEXEXTRACT(
  XLOOKUP($E102&amp;$F102, import!$A:$A, import!C:C),
  ""/(\d+)""
)
"),"#REF!")</f>
        <v>#REF!</v>
      </c>
      <c r="N102" s="340" t="str">
        <f t="shared" si="223"/>
        <v>#REF!</v>
      </c>
      <c r="O102" s="341" t="str">
        <f t="shared" ref="O102:Q102" si="224">VALUE(SUBSTITUTE(XLOOKUP($E102&amp;$F102,import!$A:$A,import!M:M),"mm",""))
</f>
        <v>#REF!</v>
      </c>
      <c r="P102" s="342" t="str">
        <f t="shared" si="224"/>
        <v>#REF!</v>
      </c>
      <c r="Q102" s="343" t="str">
        <f t="shared" si="224"/>
        <v>#REF!</v>
      </c>
      <c r="R102" s="341" t="str">
        <f t="shared" si="220"/>
        <v>#REF!</v>
      </c>
      <c r="S102" s="110" t="s">
        <v>955</v>
      </c>
      <c r="T102" s="110" t="s">
        <v>956</v>
      </c>
      <c r="U102" s="344" t="str">
        <f t="shared" si="157"/>
        <v>#REF!</v>
      </c>
      <c r="V102" s="119" t="str">
        <f t="shared" si="9"/>
        <v>/Users/asano/Desktop/data_sample/Links/bandle.jpg</v>
      </c>
      <c r="W102" s="345" t="s">
        <v>1539</v>
      </c>
      <c r="X102" s="345" t="s">
        <v>1540</v>
      </c>
      <c r="Y102" s="345" t="s">
        <v>1541</v>
      </c>
      <c r="Z102" s="345" t="s">
        <v>1542</v>
      </c>
      <c r="AA102" s="110" t="s">
        <v>1543</v>
      </c>
      <c r="AB102" s="110" t="s">
        <v>1544</v>
      </c>
      <c r="AC102" s="110" t="s">
        <v>1545</v>
      </c>
      <c r="AD102" s="110" t="s">
        <v>1546</v>
      </c>
      <c r="AE102" s="346" t="s">
        <v>1547</v>
      </c>
      <c r="AF102" s="346" t="s">
        <v>1548</v>
      </c>
      <c r="AG102" s="119" t="str">
        <f>IFERROR(__xludf.DUMMYFUNCTION(" IF(
  ISNUMBER(S102),
  ""度なし（±0.00）〜""&amp;IF(ABS(S102)&lt;100, TEXT(S102, ""0.00""), """"),
  IFERROR(""度なし（±0.00）〜""&amp;
    TEXT(
      VALUE(REGEXEXTRACT(ASC(TO_TEXT(S102)),
        ""(?:^|[^0-9])([+-]?\d{1,2}(?:\.\d+)?)(?:[^0-9]|$)""
      )),
      ""0.00"""&amp;"
    ),
    ""度なしのみ""
  )
)
"),"度なし（±0.00）〜8.00")</f>
        <v>度なし（±0.00）〜8.00</v>
      </c>
      <c r="AH102" s="347"/>
      <c r="AI102" s="347"/>
      <c r="AJ102" s="110"/>
      <c r="AK102" s="110" t="s">
        <v>1549</v>
      </c>
      <c r="AL102" s="110" t="str">
        <f t="shared" si="76"/>
        <v>#REF!</v>
      </c>
      <c r="AM102" s="110"/>
      <c r="AN102" s="110" t="str">
        <f t="shared" si="84"/>
        <v>NG</v>
      </c>
      <c r="AO102" s="343">
        <v>12.0</v>
      </c>
      <c r="AP102" s="110" t="s">
        <v>953</v>
      </c>
      <c r="AQ102" s="343">
        <v>18.0</v>
      </c>
      <c r="AR102" s="110"/>
    </row>
    <row r="103">
      <c r="A103" s="332" t="b">
        <v>1</v>
      </c>
      <c r="B103" s="357" t="b">
        <v>1</v>
      </c>
      <c r="C103" s="350" t="str">
        <f t="shared" si="66"/>
        <v>-</v>
      </c>
      <c r="D103" s="110"/>
      <c r="E103" s="110" t="s">
        <v>558</v>
      </c>
      <c r="F103" s="110" t="s">
        <v>1550</v>
      </c>
      <c r="G103" s="335">
        <v>1816.0</v>
      </c>
      <c r="H103" s="110" t="s">
        <v>126</v>
      </c>
      <c r="I103" s="110" t="s">
        <v>548</v>
      </c>
      <c r="J103" s="110" t="s">
        <v>593</v>
      </c>
      <c r="K103" s="337" t="s">
        <v>170</v>
      </c>
      <c r="L103" s="338" t="str">
        <f t="shared" si="67"/>
        <v>#REF!</v>
      </c>
      <c r="M103" s="339" t="str">
        <f>IFERROR(__xludf.DUMMYFUNCTION("REGEXEXTRACT(
  XLOOKUP($E103&amp;$F103, import!$A:$A, import!C:C),
  ""/(\d+)""
)
"),"#REF!")</f>
        <v>#REF!</v>
      </c>
      <c r="N103" s="340" t="str">
        <f t="shared" si="223"/>
        <v>#REF!</v>
      </c>
      <c r="O103" s="341" t="str">
        <f t="shared" ref="O103:Q103" si="225">VALUE(SUBSTITUTE(XLOOKUP($E103&amp;$F103,import!$A:$A,import!M:M),"mm",""))
</f>
        <v>#REF!</v>
      </c>
      <c r="P103" s="342" t="str">
        <f t="shared" si="225"/>
        <v>#REF!</v>
      </c>
      <c r="Q103" s="343" t="str">
        <f t="shared" si="225"/>
        <v>#REF!</v>
      </c>
      <c r="R103" s="341" t="str">
        <f t="shared" si="220"/>
        <v>#REF!</v>
      </c>
      <c r="S103" s="110" t="s">
        <v>955</v>
      </c>
      <c r="T103" s="110" t="s">
        <v>956</v>
      </c>
      <c r="U103" s="344" t="str">
        <f t="shared" si="157"/>
        <v>#REF!</v>
      </c>
      <c r="V103" s="119" t="str">
        <f t="shared" si="9"/>
        <v>/Users/asano/Desktop/data_sample/Links/bandle.jpg</v>
      </c>
      <c r="W103" s="345" t="s">
        <v>1551</v>
      </c>
      <c r="X103" s="345" t="s">
        <v>1552</v>
      </c>
      <c r="Y103" s="345" t="s">
        <v>1553</v>
      </c>
      <c r="Z103" s="345" t="s">
        <v>1554</v>
      </c>
      <c r="AA103" s="110" t="s">
        <v>1555</v>
      </c>
      <c r="AB103" s="110" t="s">
        <v>1556</v>
      </c>
      <c r="AC103" s="110" t="s">
        <v>1557</v>
      </c>
      <c r="AD103" s="110" t="s">
        <v>1558</v>
      </c>
      <c r="AE103" s="346" t="s">
        <v>1559</v>
      </c>
      <c r="AF103" s="346" t="s">
        <v>1560</v>
      </c>
      <c r="AG103" s="119" t="str">
        <f>IFERROR(__xludf.DUMMYFUNCTION(" IF(
  ISNUMBER(S103),
  ""度なし（±0.00）〜""&amp;IF(ABS(S103)&lt;100, TEXT(S103, ""0.00""), """"),
  IFERROR(""度なし（±0.00）〜""&amp;
    TEXT(
      VALUE(REGEXEXTRACT(ASC(TO_TEXT(S103)),
        ""(?:^|[^0-9])([+-]?\d{1,2}(?:\.\d+)?)(?:[^0-9]|$)""
      )),
      ""0.00"""&amp;"
    ),
    ""度なしのみ""
  )
)
"),"度なし（±0.00）〜8.00")</f>
        <v>度なし（±0.00）〜8.00</v>
      </c>
      <c r="AH103" s="347"/>
      <c r="AI103" s="347"/>
      <c r="AJ103" s="110"/>
      <c r="AK103" s="110" t="s">
        <v>1561</v>
      </c>
      <c r="AL103" s="110" t="str">
        <f t="shared" si="76"/>
        <v>#REF!</v>
      </c>
      <c r="AM103" s="110"/>
      <c r="AN103" s="110" t="str">
        <f t="shared" si="84"/>
        <v>NG</v>
      </c>
      <c r="AO103" s="343">
        <v>12.0</v>
      </c>
      <c r="AP103" s="110"/>
      <c r="AQ103" s="343">
        <v>12.0</v>
      </c>
      <c r="AR103" s="110"/>
    </row>
    <row r="104">
      <c r="A104" s="332" t="b">
        <v>1</v>
      </c>
      <c r="B104" s="357" t="b">
        <v>1</v>
      </c>
      <c r="C104" s="350" t="str">
        <f t="shared" si="66"/>
        <v>-</v>
      </c>
      <c r="D104" s="110"/>
      <c r="E104" s="110" t="s">
        <v>558</v>
      </c>
      <c r="F104" s="110" t="s">
        <v>1562</v>
      </c>
      <c r="G104" s="335">
        <v>1817.0</v>
      </c>
      <c r="H104" s="110" t="s">
        <v>126</v>
      </c>
      <c r="I104" s="110" t="s">
        <v>548</v>
      </c>
      <c r="J104" s="110" t="s">
        <v>595</v>
      </c>
      <c r="K104" s="337" t="s">
        <v>170</v>
      </c>
      <c r="L104" s="338" t="str">
        <f t="shared" si="67"/>
        <v>#REF!</v>
      </c>
      <c r="M104" s="339" t="str">
        <f>IFERROR(__xludf.DUMMYFUNCTION("REGEXEXTRACT(
  XLOOKUP($E104&amp;$F104, import!$A:$A, import!C:C),
  ""/(\d+)""
)
"),"#REF!")</f>
        <v>#REF!</v>
      </c>
      <c r="N104" s="340" t="str">
        <f t="shared" si="223"/>
        <v>#REF!</v>
      </c>
      <c r="O104" s="341" t="str">
        <f t="shared" ref="O104:Q104" si="226">VALUE(SUBSTITUTE(XLOOKUP($E104&amp;$F104,import!$A:$A,import!M:M),"mm",""))
</f>
        <v>#REF!</v>
      </c>
      <c r="P104" s="342" t="str">
        <f t="shared" si="226"/>
        <v>#REF!</v>
      </c>
      <c r="Q104" s="343" t="str">
        <f t="shared" si="226"/>
        <v>#REF!</v>
      </c>
      <c r="R104" s="341" t="str">
        <f t="shared" si="220"/>
        <v>#REF!</v>
      </c>
      <c r="S104" s="110" t="s">
        <v>955</v>
      </c>
      <c r="T104" s="110" t="s">
        <v>956</v>
      </c>
      <c r="U104" s="344" t="str">
        <f t="shared" si="157"/>
        <v>#REF!</v>
      </c>
      <c r="V104" s="119" t="str">
        <f t="shared" si="9"/>
        <v>/Users/asano/Desktop/data_sample/Links/bandle.jpg</v>
      </c>
      <c r="W104" s="345" t="s">
        <v>1563</v>
      </c>
      <c r="X104" s="345" t="s">
        <v>1564</v>
      </c>
      <c r="Y104" s="345" t="s">
        <v>1565</v>
      </c>
      <c r="Z104" s="345" t="s">
        <v>1566</v>
      </c>
      <c r="AA104" s="110" t="s">
        <v>1567</v>
      </c>
      <c r="AB104" s="110" t="s">
        <v>1568</v>
      </c>
      <c r="AC104" s="110" t="s">
        <v>1569</v>
      </c>
      <c r="AD104" s="110" t="s">
        <v>1570</v>
      </c>
      <c r="AE104" s="346" t="s">
        <v>1571</v>
      </c>
      <c r="AF104" s="346" t="s">
        <v>1572</v>
      </c>
      <c r="AG104" s="119" t="str">
        <f>IFERROR(__xludf.DUMMYFUNCTION(" IF(
  ISNUMBER(S104),
  ""度なし（±0.00）〜""&amp;IF(ABS(S104)&lt;100, TEXT(S104, ""0.00""), """"),
  IFERROR(""度なし（±0.00）〜""&amp;
    TEXT(
      VALUE(REGEXEXTRACT(ASC(TO_TEXT(S104)),
        ""(?:^|[^0-9])([+-]?\d{1,2}(?:\.\d+)?)(?:[^0-9]|$)""
      )),
      ""0.00"""&amp;"
    ),
    ""度なしのみ""
  )
)
"),"度なし（±0.00）〜8.00")</f>
        <v>度なし（±0.00）〜8.00</v>
      </c>
      <c r="AH104" s="347"/>
      <c r="AI104" s="347"/>
      <c r="AJ104" s="110"/>
      <c r="AK104" s="110" t="s">
        <v>1573</v>
      </c>
      <c r="AL104" s="110" t="str">
        <f t="shared" si="76"/>
        <v>#REF!</v>
      </c>
      <c r="AM104" s="110"/>
      <c r="AN104" s="110" t="str">
        <f t="shared" si="84"/>
        <v>NG</v>
      </c>
      <c r="AO104" s="343">
        <v>12.0</v>
      </c>
      <c r="AP104" s="110"/>
      <c r="AQ104" s="343">
        <v>12.0</v>
      </c>
      <c r="AR104" s="110"/>
    </row>
    <row r="105">
      <c r="A105" s="332" t="b">
        <v>1</v>
      </c>
      <c r="B105" s="357" t="b">
        <v>1</v>
      </c>
      <c r="C105" s="350" t="str">
        <f t="shared" si="66"/>
        <v>-</v>
      </c>
      <c r="D105" s="110"/>
      <c r="E105" s="110" t="s">
        <v>558</v>
      </c>
      <c r="F105" s="110" t="s">
        <v>1574</v>
      </c>
      <c r="G105" s="335">
        <v>1818.0</v>
      </c>
      <c r="H105" s="110" t="s">
        <v>126</v>
      </c>
      <c r="I105" s="110" t="s">
        <v>548</v>
      </c>
      <c r="J105" s="110" t="s">
        <v>597</v>
      </c>
      <c r="K105" s="337" t="s">
        <v>170</v>
      </c>
      <c r="L105" s="338" t="str">
        <f t="shared" si="67"/>
        <v>#REF!</v>
      </c>
      <c r="M105" s="339" t="str">
        <f>IFERROR(__xludf.DUMMYFUNCTION("REGEXEXTRACT(
  XLOOKUP($E105&amp;$F105, import!$A:$A, import!C:C),
  ""/(\d+)""
)
"),"#REF!")</f>
        <v>#REF!</v>
      </c>
      <c r="N105" s="340" t="str">
        <f t="shared" si="223"/>
        <v>#REF!</v>
      </c>
      <c r="O105" s="341" t="str">
        <f t="shared" ref="O105:Q105" si="227">VALUE(SUBSTITUTE(XLOOKUP($E105&amp;$F105,import!$A:$A,import!M:M),"mm",""))
</f>
        <v>#REF!</v>
      </c>
      <c r="P105" s="342" t="str">
        <f t="shared" si="227"/>
        <v>#REF!</v>
      </c>
      <c r="Q105" s="343" t="str">
        <f t="shared" si="227"/>
        <v>#REF!</v>
      </c>
      <c r="R105" s="341" t="str">
        <f t="shared" si="220"/>
        <v>#REF!</v>
      </c>
      <c r="S105" s="110" t="s">
        <v>955</v>
      </c>
      <c r="T105" s="110" t="s">
        <v>956</v>
      </c>
      <c r="U105" s="344" t="str">
        <f t="shared" si="157"/>
        <v>#REF!</v>
      </c>
      <c r="V105" s="119" t="str">
        <f t="shared" si="9"/>
        <v>/Users/asano/Desktop/data_sample/Links/bandle.jpg</v>
      </c>
      <c r="W105" s="345" t="s">
        <v>1575</v>
      </c>
      <c r="X105" s="345" t="s">
        <v>1576</v>
      </c>
      <c r="Y105" s="345" t="s">
        <v>1577</v>
      </c>
      <c r="Z105" s="345" t="s">
        <v>1578</v>
      </c>
      <c r="AA105" s="110" t="s">
        <v>1579</v>
      </c>
      <c r="AB105" s="110" t="s">
        <v>1580</v>
      </c>
      <c r="AC105" s="110" t="s">
        <v>1581</v>
      </c>
      <c r="AD105" s="110" t="s">
        <v>1582</v>
      </c>
      <c r="AE105" s="346" t="s">
        <v>1583</v>
      </c>
      <c r="AF105" s="346" t="s">
        <v>1584</v>
      </c>
      <c r="AG105" s="119" t="str">
        <f>IFERROR(__xludf.DUMMYFUNCTION(" IF(
  ISNUMBER(S105),
  ""度なし（±0.00）〜""&amp;IF(ABS(S105)&lt;100, TEXT(S105, ""0.00""), """"),
  IFERROR(""度なし（±0.00）〜""&amp;
    TEXT(
      VALUE(REGEXEXTRACT(ASC(TO_TEXT(S105)),
        ""(?:^|[^0-9])([+-]?\d{1,2}(?:\.\d+)?)(?:[^0-9]|$)""
      )),
      ""0.00"""&amp;"
    ),
    ""度なしのみ""
  )
)
"),"度なし（±0.00）〜8.00")</f>
        <v>度なし（±0.00）〜8.00</v>
      </c>
      <c r="AH105" s="347"/>
      <c r="AI105" s="347"/>
      <c r="AJ105" s="110"/>
      <c r="AK105" s="110" t="s">
        <v>1585</v>
      </c>
      <c r="AL105" s="110" t="str">
        <f t="shared" si="76"/>
        <v>#REF!</v>
      </c>
      <c r="AM105" s="110"/>
      <c r="AN105" s="110" t="str">
        <f t="shared" si="84"/>
        <v>NG</v>
      </c>
      <c r="AO105" s="343">
        <v>12.0</v>
      </c>
      <c r="AP105" s="110"/>
      <c r="AQ105" s="343">
        <v>12.0</v>
      </c>
      <c r="AR105" s="110"/>
    </row>
    <row r="106">
      <c r="A106" s="332" t="b">
        <v>1</v>
      </c>
      <c r="B106" s="357" t="b">
        <v>1</v>
      </c>
      <c r="C106" s="350" t="str">
        <f t="shared" si="66"/>
        <v>-</v>
      </c>
      <c r="D106" s="110"/>
      <c r="E106" s="110" t="s">
        <v>558</v>
      </c>
      <c r="F106" s="110" t="s">
        <v>1586</v>
      </c>
      <c r="G106" s="335">
        <v>1819.0</v>
      </c>
      <c r="H106" s="110" t="s">
        <v>126</v>
      </c>
      <c r="I106" s="110" t="s">
        <v>548</v>
      </c>
      <c r="J106" s="110" t="s">
        <v>599</v>
      </c>
      <c r="K106" s="337" t="s">
        <v>170</v>
      </c>
      <c r="L106" s="338" t="str">
        <f t="shared" si="67"/>
        <v>#REF!</v>
      </c>
      <c r="M106" s="339" t="str">
        <f>IFERROR(__xludf.DUMMYFUNCTION("REGEXEXTRACT(
  XLOOKUP($E106&amp;$F106, import!$A:$A, import!C:C),
  ""/(\d+)""
)
"),"#REF!")</f>
        <v>#REF!</v>
      </c>
      <c r="N106" s="339" t="s">
        <v>1064</v>
      </c>
      <c r="O106" s="341" t="str">
        <f t="shared" ref="O106:Q106" si="228">VALUE(SUBSTITUTE(XLOOKUP($E106&amp;$F106,import!$A:$A,import!M:M),"mm",""))
</f>
        <v>#REF!</v>
      </c>
      <c r="P106" s="342" t="str">
        <f t="shared" si="228"/>
        <v>#REF!</v>
      </c>
      <c r="Q106" s="343" t="str">
        <f t="shared" si="228"/>
        <v>#REF!</v>
      </c>
      <c r="R106" s="341" t="str">
        <f t="shared" si="220"/>
        <v>#REF!</v>
      </c>
      <c r="S106" s="110" t="s">
        <v>956</v>
      </c>
      <c r="T10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TRIM(TRANSPOSE(SPLIT(S106,"",""))), 0))
        ),
      ""シリコン"",""シリコー"&amp;"ンハイドロゲル素材"")
    )
  ),
"""")
"),"モイスト,UVカット")</f>
        <v>モイスト,UVカット</v>
      </c>
      <c r="U106" s="344" t="str">
        <f t="shared" si="157"/>
        <v>#REF!</v>
      </c>
      <c r="V106" s="119" t="str">
        <f t="shared" si="9"/>
        <v>/Users/asano/Desktop/data_sample/Links/bandle.jpg</v>
      </c>
      <c r="W106" s="345" t="s">
        <v>1587</v>
      </c>
      <c r="X106" s="345" t="s">
        <v>1588</v>
      </c>
      <c r="Y106" s="345" t="s">
        <v>1589</v>
      </c>
      <c r="Z106" s="345" t="s">
        <v>1590</v>
      </c>
      <c r="AA106" s="110" t="s">
        <v>1591</v>
      </c>
      <c r="AB106" s="110" t="s">
        <v>1592</v>
      </c>
      <c r="AC106" s="110" t="s">
        <v>1593</v>
      </c>
      <c r="AD106" s="110" t="s">
        <v>1594</v>
      </c>
      <c r="AE106" s="346" t="s">
        <v>1595</v>
      </c>
      <c r="AF106" s="346" t="s">
        <v>1596</v>
      </c>
      <c r="AG106" s="119" t="str">
        <f>IFERROR(__xludf.DUMMYFUNCTION(" IF(
  ISNUMBER(S106),
  ""度なし（±0.00）〜""&amp;IF(ABS(S106)&lt;100, TEXT(S106, ""0.00""), """"),
  IFERROR(""度なし（±0.00）〜""&amp;
    TEXT(
      VALUE(REGEXEXTRACT(ASC(TO_TEXT(S106)),
        ""(?:^|[^0-9])([+-]?\d{1,2}(?:\.\d+)?)(?:[^0-9]|$)""
      )),
      ""0.00"""&amp;"
    ),
    ""度なしのみ""
  )
)
"),"度なしのみ")</f>
        <v>度なしのみ</v>
      </c>
      <c r="AH106" s="347"/>
      <c r="AI106" s="347"/>
      <c r="AJ106" s="110"/>
      <c r="AK106" s="110" t="s">
        <v>1597</v>
      </c>
      <c r="AL106" s="110" t="str">
        <f t="shared" si="76"/>
        <v>#REF!</v>
      </c>
      <c r="AM106" s="110"/>
      <c r="AN106" s="110" t="str">
        <f t="shared" si="84"/>
        <v>NG</v>
      </c>
      <c r="AO106" s="343">
        <v>8.0</v>
      </c>
      <c r="AP106" s="110"/>
      <c r="AQ106" s="343">
        <v>8.0</v>
      </c>
      <c r="AR106" s="110"/>
    </row>
    <row r="107">
      <c r="A107" s="332" t="b">
        <v>1</v>
      </c>
      <c r="B107" s="357" t="b">
        <v>1</v>
      </c>
      <c r="C107" s="350" t="str">
        <f t="shared" si="66"/>
        <v>-</v>
      </c>
      <c r="D107" s="110"/>
      <c r="E107" s="110" t="s">
        <v>558</v>
      </c>
      <c r="F107" s="110" t="s">
        <v>1598</v>
      </c>
      <c r="G107" s="335">
        <v>1820.0</v>
      </c>
      <c r="H107" s="110" t="s">
        <v>126</v>
      </c>
      <c r="I107" s="110" t="s">
        <v>548</v>
      </c>
      <c r="J107" s="110" t="s">
        <v>601</v>
      </c>
      <c r="K107" s="337" t="s">
        <v>170</v>
      </c>
      <c r="L107" s="338" t="str">
        <f t="shared" si="67"/>
        <v>#REF!</v>
      </c>
      <c r="M107" s="339" t="str">
        <f>IFERROR(__xludf.DUMMYFUNCTION("REGEXEXTRACT(
  XLOOKUP($E107&amp;$F107, import!$A:$A, import!C:C),
  ""/(\d+)""
)
"),"#REF!")</f>
        <v>#REF!</v>
      </c>
      <c r="N107" s="340" t="str">
        <f t="shared" ref="N107:N112" si="230">-(XLOOKUP($E107&amp;$F107,import!$A:$A,import!AB:AB))</f>
        <v>#REF!</v>
      </c>
      <c r="O107" s="341" t="str">
        <f t="shared" ref="O107:Q107" si="229">VALUE(SUBSTITUTE(XLOOKUP($E107&amp;$F107,import!$A:$A,import!M:M),"mm",""))
</f>
        <v>#REF!</v>
      </c>
      <c r="P107" s="342" t="str">
        <f t="shared" si="229"/>
        <v>#REF!</v>
      </c>
      <c r="Q107" s="343" t="str">
        <f t="shared" si="229"/>
        <v>#REF!</v>
      </c>
      <c r="R107" s="341" t="str">
        <f t="shared" si="220"/>
        <v>#REF!</v>
      </c>
      <c r="S107" s="110" t="s">
        <v>955</v>
      </c>
      <c r="T107" s="110" t="s">
        <v>956</v>
      </c>
      <c r="U107" s="344" t="str">
        <f t="shared" si="157"/>
        <v>#REF!</v>
      </c>
      <c r="V107" s="119" t="str">
        <f t="shared" si="9"/>
        <v>/Users/asano/Desktop/data_sample/Links/bandle.jpg</v>
      </c>
      <c r="W107" s="345" t="s">
        <v>1599</v>
      </c>
      <c r="X107" s="345" t="s">
        <v>1600</v>
      </c>
      <c r="Y107" s="345" t="s">
        <v>1601</v>
      </c>
      <c r="Z107" s="345" t="s">
        <v>1602</v>
      </c>
      <c r="AA107" s="110" t="s">
        <v>1603</v>
      </c>
      <c r="AB107" s="110" t="s">
        <v>1604</v>
      </c>
      <c r="AC107" s="110" t="s">
        <v>1605</v>
      </c>
      <c r="AD107" s="110" t="s">
        <v>1606</v>
      </c>
      <c r="AE107" s="346" t="s">
        <v>1607</v>
      </c>
      <c r="AF107" s="346" t="s">
        <v>1608</v>
      </c>
      <c r="AG107" s="119" t="str">
        <f>IFERROR(__xludf.DUMMYFUNCTION(" IF(
  ISNUMBER(S107),
  ""度なし（±0.00）〜""&amp;IF(ABS(S107)&lt;100, TEXT(S107, ""0.00""), """"),
  IFERROR(""度なし（±0.00）〜""&amp;
    TEXT(
      VALUE(REGEXEXTRACT(ASC(TO_TEXT(S107)),
        ""(?:^|[^0-9])([+-]?\d{1,2}(?:\.\d+)?)(?:[^0-9]|$)""
      )),
      ""0.00"""&amp;"
    ),
    ""度なしのみ""
  )
)
"),"度なし（±0.00）〜8.00")</f>
        <v>度なし（±0.00）〜8.00</v>
      </c>
      <c r="AH107" s="347"/>
      <c r="AI107" s="347"/>
      <c r="AJ107" s="110"/>
      <c r="AK107" s="110" t="s">
        <v>1609</v>
      </c>
      <c r="AL107" s="110" t="str">
        <f t="shared" si="76"/>
        <v>#REF!</v>
      </c>
      <c r="AM107" s="110"/>
      <c r="AN107" s="110" t="str">
        <f t="shared" si="84"/>
        <v>NG</v>
      </c>
      <c r="AO107" s="343">
        <v>12.0</v>
      </c>
      <c r="AP107" s="110" t="s">
        <v>953</v>
      </c>
      <c r="AQ107" s="343">
        <v>18.0</v>
      </c>
      <c r="AR107" s="110"/>
    </row>
    <row r="108">
      <c r="A108" s="332" t="b">
        <v>1</v>
      </c>
      <c r="B108" s="357" t="b">
        <v>1</v>
      </c>
      <c r="C108" s="350" t="str">
        <f t="shared" si="66"/>
        <v>-</v>
      </c>
      <c r="D108" s="110"/>
      <c r="E108" s="110" t="s">
        <v>552</v>
      </c>
      <c r="F108" s="110" t="s">
        <v>1371</v>
      </c>
      <c r="G108" s="335">
        <v>1901.0</v>
      </c>
      <c r="H108" s="336" t="s">
        <v>126</v>
      </c>
      <c r="I108" s="110" t="s">
        <v>548</v>
      </c>
      <c r="J108" s="110" t="s">
        <v>549</v>
      </c>
      <c r="K108" s="110" t="s">
        <v>292</v>
      </c>
      <c r="L108" s="338" t="str">
        <f t="shared" si="67"/>
        <v>#REF!</v>
      </c>
      <c r="M108" s="339" t="str">
        <f>IFERROR(__xludf.DUMMYFUNCTION("REGEXEXTRACT(
  XLOOKUP($E108&amp;$F108, import!$A:$A, import!C:C),
  ""/(\d+)""
)
"),"#REF!")</f>
        <v>#REF!</v>
      </c>
      <c r="N108" s="340" t="str">
        <f t="shared" si="230"/>
        <v>#REF!</v>
      </c>
      <c r="O108" s="341" t="str">
        <f t="shared" ref="O108:Q108" si="231">VALUE(SUBSTITUTE(XLOOKUP($E108&amp;$F108,import!$A:$A,import!M:M),"mm",""))
</f>
        <v>#REF!</v>
      </c>
      <c r="P108" s="342" t="str">
        <f t="shared" si="231"/>
        <v>#REF!</v>
      </c>
      <c r="Q108" s="343" t="str">
        <f t="shared" si="231"/>
        <v>#REF!</v>
      </c>
      <c r="R108" s="341" t="str">
        <f t="shared" si="220"/>
        <v>#REF!</v>
      </c>
      <c r="S108" s="343" t="str">
        <f t="shared" ref="S108:S109" si="233">XLOOKUP($E108&amp;$F108,import!$A:$A,import!T:T)</f>
        <v>#REF!</v>
      </c>
      <c r="T10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TRIM(TRANSPOSE(SPLIT(S108,"",""))), 0))
        ),
      ""シリコン"",""シリコー"&amp;"ンハイドロゲル素材"")
    )
  ),
"""")
"),"")</f>
        <v/>
      </c>
      <c r="U108" s="348" t="str">
        <f t="shared" si="157"/>
        <v>#REF!</v>
      </c>
      <c r="V108" s="119" t="str">
        <f t="shared" si="9"/>
        <v>/Users/asano/Desktop/data_sample/Links/bandle.jpg</v>
      </c>
      <c r="W108" s="345" t="s">
        <v>1610</v>
      </c>
      <c r="X108" s="345" t="s">
        <v>1611</v>
      </c>
      <c r="Y108" s="345" t="s">
        <v>1612</v>
      </c>
      <c r="Z108" s="345" t="s">
        <v>1613</v>
      </c>
      <c r="AA108" s="110" t="s">
        <v>1614</v>
      </c>
      <c r="AB108" s="110" t="s">
        <v>1615</v>
      </c>
      <c r="AC108" s="110" t="s">
        <v>1616</v>
      </c>
      <c r="AD108" s="110" t="s">
        <v>1617</v>
      </c>
      <c r="AE108" s="346" t="s">
        <v>1618</v>
      </c>
      <c r="AF108" s="346" t="s">
        <v>1619</v>
      </c>
      <c r="AG108" s="119" t="str">
        <f>IFERROR(__xludf.DUMMYFUNCTION(" IF(
  ISNUMBER(S108),
  ""度なし（±0.00）〜""&amp;IF(ABS(S108)&lt;100, TEXT(S108, ""0.00""), """"),
  IFERROR(""度なし（±0.00）〜""&amp;
    TEXT(
      VALUE(REGEXEXTRACT(ASC(TO_TEXT(S108)),
        ""(?:^|[^0-9])([+-]?\d{1,2}(?:\.\d+)?)(?:[^0-9]|$)""
      )),
      ""0.00"""&amp;"
    ),
    ""度なしのみ""
  )
)
"),"度なしのみ")</f>
        <v>度なしのみ</v>
      </c>
      <c r="AH108" s="347"/>
      <c r="AI108" s="347"/>
      <c r="AJ108" s="110"/>
      <c r="AK108" s="110" t="s">
        <v>1382</v>
      </c>
      <c r="AL108" s="110" t="str">
        <f t="shared" si="76"/>
        <v>#REF!</v>
      </c>
      <c r="AM108" s="110"/>
      <c r="AN108" s="110" t="str">
        <f t="shared" si="84"/>
        <v>NG</v>
      </c>
      <c r="AO108" s="343">
        <v>12.0</v>
      </c>
      <c r="AP108" s="110" t="s">
        <v>953</v>
      </c>
      <c r="AQ108" s="343">
        <v>18.0</v>
      </c>
      <c r="AR108" s="110"/>
    </row>
    <row r="109">
      <c r="A109" s="332" t="b">
        <v>1</v>
      </c>
      <c r="B109" s="357" t="b">
        <v>1</v>
      </c>
      <c r="C109" s="350" t="str">
        <f t="shared" si="66"/>
        <v>-</v>
      </c>
      <c r="D109" s="110"/>
      <c r="E109" s="110" t="s">
        <v>552</v>
      </c>
      <c r="F109" s="110" t="s">
        <v>1383</v>
      </c>
      <c r="G109" s="335">
        <v>1902.0</v>
      </c>
      <c r="H109" s="110" t="s">
        <v>126</v>
      </c>
      <c r="I109" s="110" t="s">
        <v>548</v>
      </c>
      <c r="J109" s="110" t="s">
        <v>554</v>
      </c>
      <c r="K109" s="110" t="s">
        <v>292</v>
      </c>
      <c r="L109" s="338" t="str">
        <f t="shared" si="67"/>
        <v>#REF!</v>
      </c>
      <c r="M109" s="339" t="str">
        <f>IFERROR(__xludf.DUMMYFUNCTION("REGEXEXTRACT(
  XLOOKUP($E109&amp;$F109, import!$A:$A, import!C:C),
  ""/(\d+)""
)
"),"#REF!")</f>
        <v>#REF!</v>
      </c>
      <c r="N109" s="340" t="str">
        <f t="shared" si="230"/>
        <v>#REF!</v>
      </c>
      <c r="O109" s="341" t="str">
        <f t="shared" ref="O109:Q109" si="232">VALUE(SUBSTITUTE(XLOOKUP($E109&amp;$F109,import!$A:$A,import!M:M),"mm",""))
</f>
        <v>#REF!</v>
      </c>
      <c r="P109" s="342" t="str">
        <f t="shared" si="232"/>
        <v>#REF!</v>
      </c>
      <c r="Q109" s="343" t="str">
        <f t="shared" si="232"/>
        <v>#REF!</v>
      </c>
      <c r="R109" s="341" t="str">
        <f t="shared" si="220"/>
        <v>#REF!</v>
      </c>
      <c r="S109" s="343" t="str">
        <f t="shared" si="233"/>
        <v>#REF!</v>
      </c>
      <c r="T10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TRIM(TRANSPOSE(SPLIT(S109,"",""))), 0))
        ),
      ""シリコン"",""シリコー"&amp;"ンハイドロゲル素材"")
    )
  ),
"""")
"),"")</f>
        <v/>
      </c>
      <c r="U109" s="348" t="str">
        <f t="shared" si="157"/>
        <v>#REF!</v>
      </c>
      <c r="V109" s="119" t="str">
        <f t="shared" si="9"/>
        <v>/Users/asano/Desktop/data_sample/Links/bandle.jpg</v>
      </c>
      <c r="W109" s="345" t="s">
        <v>1620</v>
      </c>
      <c r="X109" s="345" t="s">
        <v>1621</v>
      </c>
      <c r="Y109" s="345" t="s">
        <v>1622</v>
      </c>
      <c r="Z109" s="345" t="s">
        <v>1623</v>
      </c>
      <c r="AA109" s="110" t="s">
        <v>1624</v>
      </c>
      <c r="AB109" s="110" t="s">
        <v>1625</v>
      </c>
      <c r="AC109" s="110" t="s">
        <v>1626</v>
      </c>
      <c r="AD109" s="110" t="s">
        <v>1627</v>
      </c>
      <c r="AE109" s="346" t="s">
        <v>1628</v>
      </c>
      <c r="AF109" s="346" t="s">
        <v>1629</v>
      </c>
      <c r="AG109" s="119" t="str">
        <f>IFERROR(__xludf.DUMMYFUNCTION(" IF(
  ISNUMBER(S109),
  ""度なし（±0.00）〜""&amp;IF(ABS(S109)&lt;100, TEXT(S109, ""0.00""), """"),
  IFERROR(""度なし（±0.00）〜""&amp;
    TEXT(
      VALUE(REGEXEXTRACT(ASC(TO_TEXT(S109)),
        ""(?:^|[^0-9])([+-]?\d{1,2}(?:\.\d+)?)(?:[^0-9]|$)""
      )),
      ""0.00"""&amp;"
    ),
    ""度なしのみ""
  )
)
"),"度なしのみ")</f>
        <v>度なしのみ</v>
      </c>
      <c r="AH109" s="347"/>
      <c r="AI109" s="347"/>
      <c r="AJ109" s="110"/>
      <c r="AK109" s="110" t="s">
        <v>1394</v>
      </c>
      <c r="AL109" s="110" t="str">
        <f t="shared" si="76"/>
        <v>#REF!</v>
      </c>
      <c r="AM109" s="110"/>
      <c r="AN109" s="110" t="str">
        <f t="shared" si="84"/>
        <v>NG</v>
      </c>
      <c r="AO109" s="343">
        <v>12.0</v>
      </c>
      <c r="AP109" s="110"/>
      <c r="AQ109" s="343">
        <v>12.0</v>
      </c>
      <c r="AR109" s="110"/>
    </row>
    <row r="110">
      <c r="A110" s="332" t="b">
        <v>1</v>
      </c>
      <c r="B110" s="357" t="b">
        <v>1</v>
      </c>
      <c r="C110" s="350" t="str">
        <f t="shared" si="66"/>
        <v>-</v>
      </c>
      <c r="D110" s="110"/>
      <c r="E110" s="110" t="s">
        <v>558</v>
      </c>
      <c r="F110" s="110" t="s">
        <v>1407</v>
      </c>
      <c r="G110" s="335">
        <v>1903.0</v>
      </c>
      <c r="H110" s="110" t="s">
        <v>126</v>
      </c>
      <c r="I110" s="110" t="s">
        <v>548</v>
      </c>
      <c r="J110" s="110" t="s">
        <v>562</v>
      </c>
      <c r="K110" s="110" t="s">
        <v>292</v>
      </c>
      <c r="L110" s="359">
        <v>1551.0</v>
      </c>
      <c r="M110" s="360" t="s">
        <v>343</v>
      </c>
      <c r="N110" s="340" t="str">
        <f t="shared" si="230"/>
        <v>#REF!</v>
      </c>
      <c r="O110" s="341" t="str">
        <f t="shared" ref="O110:Q110" si="234">VALUE(SUBSTITUTE(XLOOKUP($E110&amp;$F110,import!$A:$A,import!M:M),"mm",""))
</f>
        <v>#REF!</v>
      </c>
      <c r="P110" s="342" t="str">
        <f t="shared" si="234"/>
        <v>#REF!</v>
      </c>
      <c r="Q110" s="343" t="str">
        <f t="shared" si="234"/>
        <v>#REF!</v>
      </c>
      <c r="R110" s="341" t="str">
        <f t="shared" si="220"/>
        <v>#REF!</v>
      </c>
      <c r="S110" s="110" t="s">
        <v>955</v>
      </c>
      <c r="T110" s="110" t="s">
        <v>956</v>
      </c>
      <c r="U110" s="348" t="str">
        <f t="shared" si="157"/>
        <v>#REF!</v>
      </c>
      <c r="V110" s="119" t="str">
        <f t="shared" si="9"/>
        <v>/Users/asano/Desktop/data_sample/Links/bandle.jpg</v>
      </c>
      <c r="W110" s="345" t="s">
        <v>1630</v>
      </c>
      <c r="X110" s="345" t="s">
        <v>1631</v>
      </c>
      <c r="Y110" s="345" t="s">
        <v>1632</v>
      </c>
      <c r="Z110" s="345" t="s">
        <v>1633</v>
      </c>
      <c r="AA110" s="110" t="s">
        <v>1634</v>
      </c>
      <c r="AB110" s="110" t="s">
        <v>1635</v>
      </c>
      <c r="AC110" s="110" t="s">
        <v>1636</v>
      </c>
      <c r="AD110" s="110" t="s">
        <v>1637</v>
      </c>
      <c r="AE110" s="346" t="s">
        <v>1416</v>
      </c>
      <c r="AF110" s="346" t="s">
        <v>1417</v>
      </c>
      <c r="AG110" s="119" t="str">
        <f>IFERROR(__xludf.DUMMYFUNCTION(" IF(
  ISNUMBER(S110),
  ""度なし（±0.00）〜""&amp;IF(ABS(S110)&lt;100, TEXT(S110, ""0.00""), """"),
  IFERROR(""度なし（±0.00）〜""&amp;
    TEXT(
      VALUE(REGEXEXTRACT(ASC(TO_TEXT(S110)),
        ""(?:^|[^0-9])([+-]?\d{1,2}(?:\.\d+)?)(?:[^0-9]|$)""
      )),
      ""0.00"""&amp;"
    ),
    ""度なしのみ""
  )
)
"),"度なし（±0.00）〜8.00")</f>
        <v>度なし（±0.00）〜8.00</v>
      </c>
      <c r="AH110" s="347"/>
      <c r="AI110" s="347"/>
      <c r="AJ110" s="110"/>
      <c r="AK110" s="110" t="s">
        <v>1418</v>
      </c>
      <c r="AL110" s="110" t="str">
        <f t="shared" si="76"/>
        <v>#REF!</v>
      </c>
      <c r="AM110" s="110"/>
      <c r="AN110" s="110" t="str">
        <f t="shared" si="84"/>
        <v>NG</v>
      </c>
      <c r="AO110" s="343">
        <v>12.0</v>
      </c>
      <c r="AP110" s="110" t="s">
        <v>953</v>
      </c>
      <c r="AQ110" s="343">
        <v>18.0</v>
      </c>
      <c r="AR110" s="110"/>
    </row>
    <row r="111">
      <c r="A111" s="332" t="b">
        <v>1</v>
      </c>
      <c r="B111" s="357" t="b">
        <v>1</v>
      </c>
      <c r="C111" s="350" t="str">
        <f t="shared" si="66"/>
        <v>-</v>
      </c>
      <c r="D111" s="110"/>
      <c r="E111" s="110" t="s">
        <v>566</v>
      </c>
      <c r="F111" s="110" t="s">
        <v>1419</v>
      </c>
      <c r="G111" s="335">
        <v>1904.0</v>
      </c>
      <c r="H111" s="110" t="s">
        <v>126</v>
      </c>
      <c r="I111" s="110" t="s">
        <v>548</v>
      </c>
      <c r="J111" s="110" t="s">
        <v>564</v>
      </c>
      <c r="K111" s="110" t="s">
        <v>292</v>
      </c>
      <c r="L111" s="338" t="str">
        <f t="shared" ref="L111:L120" si="236">XLOOKUP($E111&amp;$F111,import!$A:$A,import!G:G)</f>
        <v>#REF!</v>
      </c>
      <c r="M111" s="339" t="str">
        <f>IFERROR(__xludf.DUMMYFUNCTION("REGEXEXTRACT(
  XLOOKUP($E111&amp;$F111, import!$A:$A, import!C:C),
  ""/(\d+)""
)
"),"#REF!")</f>
        <v>#REF!</v>
      </c>
      <c r="N111" s="340" t="str">
        <f t="shared" si="230"/>
        <v>#REF!</v>
      </c>
      <c r="O111" s="341" t="str">
        <f t="shared" ref="O111:Q111" si="235">VALUE(SUBSTITUTE(XLOOKUP($E111&amp;$F111,import!$A:$A,import!M:M),"mm",""))
</f>
        <v>#REF!</v>
      </c>
      <c r="P111" s="342" t="str">
        <f t="shared" si="235"/>
        <v>#REF!</v>
      </c>
      <c r="Q111" s="343" t="str">
        <f t="shared" si="235"/>
        <v>#REF!</v>
      </c>
      <c r="R111" s="341" t="str">
        <f t="shared" si="220"/>
        <v>#REF!</v>
      </c>
      <c r="S111" s="352" t="s">
        <v>955</v>
      </c>
      <c r="T111" s="110" t="s">
        <v>956</v>
      </c>
      <c r="U111" s="348" t="str">
        <f t="shared" si="157"/>
        <v>#REF!</v>
      </c>
      <c r="V111" s="119" t="str">
        <f t="shared" si="9"/>
        <v>/Users/asano/Desktop/data_sample/Links/bandle.jpg</v>
      </c>
      <c r="W111" s="345" t="s">
        <v>1638</v>
      </c>
      <c r="X111" s="345" t="s">
        <v>1639</v>
      </c>
      <c r="Y111" s="345" t="s">
        <v>1640</v>
      </c>
      <c r="Z111" s="345" t="s">
        <v>1641</v>
      </c>
      <c r="AA111" s="110" t="s">
        <v>1642</v>
      </c>
      <c r="AB111" s="110" t="s">
        <v>1643</v>
      </c>
      <c r="AC111" s="110" t="s">
        <v>1644</v>
      </c>
      <c r="AD111" s="110" t="s">
        <v>1645</v>
      </c>
      <c r="AE111" s="346" t="s">
        <v>1646</v>
      </c>
      <c r="AF111" s="346" t="s">
        <v>1647</v>
      </c>
      <c r="AG111" s="119" t="str">
        <f>IFERROR(__xludf.DUMMYFUNCTION(" IF(
  ISNUMBER(S111),
  ""度なし（±0.00）〜""&amp;IF(ABS(S111)&lt;100, TEXT(S111, ""0.00""), """"),
  IFERROR(""度なし（±0.00）〜""&amp;
    TEXT(
      VALUE(REGEXEXTRACT(ASC(TO_TEXT(S111)),
        ""(?:^|[^0-9])([+-]?\d{1,2}(?:\.\d+)?)(?:[^0-9]|$)""
      )),
      ""0.00"""&amp;"
    ),
    ""度なしのみ""
  )
)
"),"度なし（±0.00）〜8.00")</f>
        <v>度なし（±0.00）〜8.00</v>
      </c>
      <c r="AH111" s="347"/>
      <c r="AI111" s="347"/>
      <c r="AJ111" s="110"/>
      <c r="AK111" s="110" t="s">
        <v>1430</v>
      </c>
      <c r="AL111" s="110" t="str">
        <f t="shared" si="76"/>
        <v>#REF!</v>
      </c>
      <c r="AM111" s="110"/>
      <c r="AN111" s="110" t="str">
        <f t="shared" si="84"/>
        <v>NG</v>
      </c>
      <c r="AO111" s="343">
        <v>12.0</v>
      </c>
      <c r="AP111" s="110"/>
      <c r="AQ111" s="343">
        <v>12.0</v>
      </c>
      <c r="AR111" s="110"/>
    </row>
    <row r="112">
      <c r="A112" s="332" t="b">
        <v>1</v>
      </c>
      <c r="B112" s="357" t="b">
        <v>1</v>
      </c>
      <c r="C112" s="350" t="str">
        <f t="shared" si="66"/>
        <v>-</v>
      </c>
      <c r="D112" s="110"/>
      <c r="E112" s="110" t="s">
        <v>566</v>
      </c>
      <c r="F112" s="110" t="s">
        <v>1442</v>
      </c>
      <c r="G112" s="335">
        <v>1905.0</v>
      </c>
      <c r="H112" s="110" t="s">
        <v>126</v>
      </c>
      <c r="I112" s="110" t="s">
        <v>548</v>
      </c>
      <c r="J112" s="110" t="s">
        <v>569</v>
      </c>
      <c r="K112" s="110" t="s">
        <v>292</v>
      </c>
      <c r="L112" s="338" t="str">
        <f t="shared" si="236"/>
        <v>#REF!</v>
      </c>
      <c r="M112" s="339" t="str">
        <f>IFERROR(__xludf.DUMMYFUNCTION("REGEXEXTRACT(
  XLOOKUP($E112&amp;$F112, import!$A:$A, import!C:C),
  ""/(\d+)""
)
"),"#REF!")</f>
        <v>#REF!</v>
      </c>
      <c r="N112" s="340" t="str">
        <f t="shared" si="230"/>
        <v>#REF!</v>
      </c>
      <c r="O112" s="341" t="str">
        <f t="shared" ref="O112:Q112" si="237">VALUE(SUBSTITUTE(XLOOKUP($E112&amp;$F112,import!$A:$A,import!M:M),"mm",""))
</f>
        <v>#REF!</v>
      </c>
      <c r="P112" s="342" t="str">
        <f t="shared" si="237"/>
        <v>#REF!</v>
      </c>
      <c r="Q112" s="343" t="str">
        <f t="shared" si="237"/>
        <v>#REF!</v>
      </c>
      <c r="R112" s="341" t="str">
        <f t="shared" si="220"/>
        <v>#REF!</v>
      </c>
      <c r="S112" s="110" t="s">
        <v>955</v>
      </c>
      <c r="T112" s="110" t="s">
        <v>956</v>
      </c>
      <c r="U112" s="348" t="str">
        <f t="shared" si="157"/>
        <v>#REF!</v>
      </c>
      <c r="V112" s="119" t="str">
        <f t="shared" si="9"/>
        <v>/Users/asano/Desktop/data_sample/Links/bandle.jpg</v>
      </c>
      <c r="W112" s="345" t="s">
        <v>1648</v>
      </c>
      <c r="X112" s="345" t="s">
        <v>1649</v>
      </c>
      <c r="Y112" s="345" t="s">
        <v>1650</v>
      </c>
      <c r="Z112" s="345" t="s">
        <v>1651</v>
      </c>
      <c r="AA112" s="110" t="s">
        <v>1652</v>
      </c>
      <c r="AB112" s="110" t="s">
        <v>1653</v>
      </c>
      <c r="AC112" s="110" t="s">
        <v>1654</v>
      </c>
      <c r="AD112" s="110" t="s">
        <v>1655</v>
      </c>
      <c r="AE112" s="346" t="s">
        <v>1656</v>
      </c>
      <c r="AF112" s="346" t="s">
        <v>1657</v>
      </c>
      <c r="AG112" s="119" t="str">
        <f>IFERROR(__xludf.DUMMYFUNCTION(" IF(
  ISNUMBER(S112),
  ""度なし（±0.00）〜""&amp;IF(ABS(S112)&lt;100, TEXT(S112, ""0.00""), """"),
  IFERROR(""度なし（±0.00）〜""&amp;
    TEXT(
      VALUE(REGEXEXTRACT(ASC(TO_TEXT(S112)),
        ""(?:^|[^0-9])([+-]?\d{1,2}(?:\.\d+)?)(?:[^0-9]|$)""
      )),
      ""0.00"""&amp;"
    ),
    ""度なしのみ""
  )
)
"),"度なし（±0.00）〜8.00")</f>
        <v>度なし（±0.00）〜8.00</v>
      </c>
      <c r="AH112" s="347"/>
      <c r="AI112" s="347"/>
      <c r="AJ112" s="110"/>
      <c r="AK112" s="110" t="s">
        <v>1453</v>
      </c>
      <c r="AL112" s="110" t="str">
        <f t="shared" si="76"/>
        <v>#REF!</v>
      </c>
      <c r="AM112" s="110"/>
      <c r="AN112" s="110" t="str">
        <f t="shared" si="84"/>
        <v>NG</v>
      </c>
      <c r="AO112" s="343">
        <v>12.0</v>
      </c>
      <c r="AP112" s="110"/>
      <c r="AQ112" s="343">
        <v>12.0</v>
      </c>
      <c r="AR112" s="110"/>
    </row>
    <row r="113">
      <c r="A113" s="332" t="b">
        <v>1</v>
      </c>
      <c r="B113" s="357" t="b">
        <v>1</v>
      </c>
      <c r="C113" s="350" t="str">
        <f t="shared" si="66"/>
        <v>-</v>
      </c>
      <c r="D113" s="110"/>
      <c r="E113" s="110" t="s">
        <v>566</v>
      </c>
      <c r="F113" s="110" t="s">
        <v>1466</v>
      </c>
      <c r="G113" s="335">
        <v>1906.0</v>
      </c>
      <c r="H113" s="110" t="s">
        <v>126</v>
      </c>
      <c r="I113" s="110" t="s">
        <v>548</v>
      </c>
      <c r="J113" s="110" t="s">
        <v>574</v>
      </c>
      <c r="K113" s="110" t="s">
        <v>292</v>
      </c>
      <c r="L113" s="338" t="str">
        <f t="shared" si="236"/>
        <v>#REF!</v>
      </c>
      <c r="M113" s="339" t="str">
        <f>IFERROR(__xludf.DUMMYFUNCTION("REGEXEXTRACT(
  XLOOKUP($E113&amp;$F113, import!$A:$A, import!C:C),
  ""/(\d+)""
)
"),"#REF!")</f>
        <v>#REF!</v>
      </c>
      <c r="N113" s="339" t="s">
        <v>1064</v>
      </c>
      <c r="O113" s="341" t="str">
        <f t="shared" ref="O113:Q113" si="238">VALUE(SUBSTITUTE(XLOOKUP($E113&amp;$F113,import!$A:$A,import!M:M),"mm",""))
</f>
        <v>#REF!</v>
      </c>
      <c r="P113" s="342" t="str">
        <f t="shared" si="238"/>
        <v>#REF!</v>
      </c>
      <c r="Q113" s="343" t="str">
        <f t="shared" si="238"/>
        <v>#REF!</v>
      </c>
      <c r="R113" s="341" t="str">
        <f t="shared" si="220"/>
        <v>#REF!</v>
      </c>
      <c r="S113" s="352" t="s">
        <v>956</v>
      </c>
      <c r="T11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TRIM(TRANSPOSE(SPLIT(S113,"",""))), 0))
        ),
      ""シリコン"",""シリコー"&amp;"ンハイドロゲル素材"")
    )
  ),
"""")
"),"モイスト,UVカット")</f>
        <v>モイスト,UVカット</v>
      </c>
      <c r="U113" s="348" t="str">
        <f t="shared" si="157"/>
        <v>#REF!</v>
      </c>
      <c r="V113" s="119" t="str">
        <f t="shared" si="9"/>
        <v>/Users/asano/Desktop/data_sample/Links/bandle.jpg</v>
      </c>
      <c r="W113" s="345" t="s">
        <v>1658</v>
      </c>
      <c r="X113" s="345" t="s">
        <v>1659</v>
      </c>
      <c r="Y113" s="345" t="s">
        <v>1660</v>
      </c>
      <c r="Z113" s="345" t="s">
        <v>1661</v>
      </c>
      <c r="AA113" s="110" t="s">
        <v>1662</v>
      </c>
      <c r="AB113" s="110" t="s">
        <v>1663</v>
      </c>
      <c r="AC113" s="110" t="s">
        <v>1664</v>
      </c>
      <c r="AD113" s="110" t="s">
        <v>1665</v>
      </c>
      <c r="AE113" s="346" t="s">
        <v>1666</v>
      </c>
      <c r="AF113" s="346" t="s">
        <v>1667</v>
      </c>
      <c r="AG113" s="119" t="str">
        <f>IFERROR(__xludf.DUMMYFUNCTION(" IF(
  ISNUMBER(S113),
  ""度なし（±0.00）〜""&amp;IF(ABS(S113)&lt;100, TEXT(S113, ""0.00""), """"),
  IFERROR(""度なし（±0.00）〜""&amp;
    TEXT(
      VALUE(REGEXEXTRACT(ASC(TO_TEXT(S113)),
        ""(?:^|[^0-9])([+-]?\d{1,2}(?:\.\d+)?)(?:[^0-9]|$)""
      )),
      ""0.00"""&amp;"
    ),
    ""度なしのみ""
  )
)
"),"度なしのみ")</f>
        <v>度なしのみ</v>
      </c>
      <c r="AH113" s="347"/>
      <c r="AI113" s="347"/>
      <c r="AJ113" s="110"/>
      <c r="AK113" s="110" t="s">
        <v>1477</v>
      </c>
      <c r="AL113" s="110" t="str">
        <f t="shared" si="76"/>
        <v>#REF!</v>
      </c>
      <c r="AM113" s="110"/>
      <c r="AN113" s="110" t="str">
        <f t="shared" si="84"/>
        <v>NG</v>
      </c>
      <c r="AO113" s="343">
        <v>8.0</v>
      </c>
      <c r="AP113" s="110"/>
      <c r="AQ113" s="343">
        <v>8.0</v>
      </c>
      <c r="AR113" s="110"/>
    </row>
    <row r="114">
      <c r="A114" s="332" t="b">
        <v>1</v>
      </c>
      <c r="B114" s="357" t="b">
        <v>1</v>
      </c>
      <c r="C114" s="350" t="str">
        <f t="shared" si="66"/>
        <v>-</v>
      </c>
      <c r="D114" s="110"/>
      <c r="E114" s="110" t="s">
        <v>566</v>
      </c>
      <c r="F114" s="110" t="s">
        <v>1478</v>
      </c>
      <c r="G114" s="335">
        <v>1907.0</v>
      </c>
      <c r="H114" s="110" t="s">
        <v>126</v>
      </c>
      <c r="I114" s="110" t="s">
        <v>548</v>
      </c>
      <c r="J114" s="110" t="s">
        <v>577</v>
      </c>
      <c r="K114" s="110" t="s">
        <v>292</v>
      </c>
      <c r="L114" s="338" t="str">
        <f t="shared" si="236"/>
        <v>#REF!</v>
      </c>
      <c r="M114" s="339" t="str">
        <f>IFERROR(__xludf.DUMMYFUNCTION("REGEXEXTRACT(
  XLOOKUP($E114&amp;$F114, import!$A:$A, import!C:C),
  ""/(\d+)""
)
"),"#REF!")</f>
        <v>#REF!</v>
      </c>
      <c r="N114" s="340" t="str">
        <f t="shared" ref="N114:N120" si="240">-(XLOOKUP($E114&amp;$F114,import!$A:$A,import!AB:AB))</f>
        <v>#REF!</v>
      </c>
      <c r="O114" s="341" t="str">
        <f t="shared" ref="O114:Q114" si="239">VALUE(SUBSTITUTE(XLOOKUP($E114&amp;$F114,import!$A:$A,import!M:M),"mm",""))
</f>
        <v>#REF!</v>
      </c>
      <c r="P114" s="342" t="str">
        <f t="shared" si="239"/>
        <v>#REF!</v>
      </c>
      <c r="Q114" s="343" t="str">
        <f t="shared" si="239"/>
        <v>#REF!</v>
      </c>
      <c r="R114" s="361">
        <v>38.0</v>
      </c>
      <c r="S114" s="110" t="s">
        <v>955</v>
      </c>
      <c r="T114" s="110" t="s">
        <v>956</v>
      </c>
      <c r="U114" s="348" t="str">
        <f t="shared" si="157"/>
        <v>#REF!</v>
      </c>
      <c r="V114" s="119" t="str">
        <f t="shared" si="9"/>
        <v>/Users/asano/Desktop/data_sample/Links/bandle.jpg</v>
      </c>
      <c r="W114" s="345" t="s">
        <v>1668</v>
      </c>
      <c r="X114" s="345" t="s">
        <v>1669</v>
      </c>
      <c r="Y114" s="345" t="s">
        <v>1670</v>
      </c>
      <c r="Z114" s="345" t="s">
        <v>1671</v>
      </c>
      <c r="AA114" s="110" t="s">
        <v>1672</v>
      </c>
      <c r="AB114" s="110" t="s">
        <v>1673</v>
      </c>
      <c r="AC114" s="110" t="s">
        <v>1674</v>
      </c>
      <c r="AD114" s="110" t="s">
        <v>1675</v>
      </c>
      <c r="AE114" s="346" t="s">
        <v>1676</v>
      </c>
      <c r="AF114" s="346" t="s">
        <v>1677</v>
      </c>
      <c r="AG114" s="119" t="str">
        <f>IFERROR(__xludf.DUMMYFUNCTION(" IF(
  ISNUMBER(S114),
  ""度なし（±0.00）〜""&amp;IF(ABS(S114)&lt;100, TEXT(S114, ""0.00""), """"),
  IFERROR(""度なし（±0.00）〜""&amp;
    TEXT(
      VALUE(REGEXEXTRACT(ASC(TO_TEXT(S114)),
        ""(?:^|[^0-9])([+-]?\d{1,2}(?:\.\d+)?)(?:[^0-9]|$)""
      )),
      ""0.00"""&amp;"
    ),
    ""度なしのみ""
  )
)
"),"度なし（±0.00）〜8.00")</f>
        <v>度なし（±0.00）〜8.00</v>
      </c>
      <c r="AH114" s="347"/>
      <c r="AI114" s="347"/>
      <c r="AJ114" s="110"/>
      <c r="AK114" s="110" t="s">
        <v>1489</v>
      </c>
      <c r="AL114" s="110" t="str">
        <f t="shared" si="76"/>
        <v>#REF!</v>
      </c>
      <c r="AM114" s="110"/>
      <c r="AN114" s="110" t="str">
        <f t="shared" si="84"/>
        <v>NG</v>
      </c>
      <c r="AO114" s="343">
        <v>12.0</v>
      </c>
      <c r="AP114" s="110"/>
      <c r="AQ114" s="343">
        <v>12.0</v>
      </c>
      <c r="AR114" s="110"/>
    </row>
    <row r="115">
      <c r="A115" s="332" t="b">
        <v>1</v>
      </c>
      <c r="B115" s="357" t="b">
        <v>1</v>
      </c>
      <c r="C115" s="350" t="str">
        <f t="shared" si="66"/>
        <v>-</v>
      </c>
      <c r="D115" s="110"/>
      <c r="E115" s="110" t="s">
        <v>566</v>
      </c>
      <c r="F115" s="110" t="s">
        <v>1490</v>
      </c>
      <c r="G115" s="335">
        <v>1908.0</v>
      </c>
      <c r="H115" s="110" t="s">
        <v>126</v>
      </c>
      <c r="I115" s="110" t="s">
        <v>548</v>
      </c>
      <c r="J115" s="110" t="s">
        <v>580</v>
      </c>
      <c r="K115" s="110" t="s">
        <v>292</v>
      </c>
      <c r="L115" s="338" t="str">
        <f t="shared" si="236"/>
        <v>#REF!</v>
      </c>
      <c r="M115" s="339" t="str">
        <f>IFERROR(__xludf.DUMMYFUNCTION("REGEXEXTRACT(
  XLOOKUP($E115&amp;$F115, import!$A:$A, import!C:C),
  ""/(\d+)""
)
"),"#REF!")</f>
        <v>#REF!</v>
      </c>
      <c r="N115" s="340" t="str">
        <f t="shared" si="240"/>
        <v>#REF!</v>
      </c>
      <c r="O115" s="341" t="str">
        <f t="shared" ref="O115:Q115" si="241">VALUE(SUBSTITUTE(XLOOKUP($E115&amp;$F115,import!$A:$A,import!M:M),"mm",""))
</f>
        <v>#REF!</v>
      </c>
      <c r="P115" s="342" t="str">
        <f t="shared" si="241"/>
        <v>#REF!</v>
      </c>
      <c r="Q115" s="343" t="str">
        <f t="shared" si="241"/>
        <v>#REF!</v>
      </c>
      <c r="R115" s="341" t="str">
        <f t="shared" ref="R115:R120" si="243">VALUE(SUBSTITUTE(XLOOKUP($E115&amp;$F115,import!$A:$A,import!AA:AA),"%","")) 
</f>
        <v>#REF!</v>
      </c>
      <c r="S115" s="110" t="s">
        <v>955</v>
      </c>
      <c r="T115" s="110" t="s">
        <v>956</v>
      </c>
      <c r="U115" s="348" t="str">
        <f t="shared" si="157"/>
        <v>#REF!</v>
      </c>
      <c r="V115" s="119" t="str">
        <f t="shared" si="9"/>
        <v>/Users/asano/Desktop/data_sample/Links/bandle.jpg</v>
      </c>
      <c r="W115" s="345" t="s">
        <v>1678</v>
      </c>
      <c r="X115" s="345" t="s">
        <v>1679</v>
      </c>
      <c r="Y115" s="345" t="s">
        <v>1680</v>
      </c>
      <c r="Z115" s="345" t="s">
        <v>1681</v>
      </c>
      <c r="AA115" s="110" t="s">
        <v>1682</v>
      </c>
      <c r="AB115" s="110" t="s">
        <v>1683</v>
      </c>
      <c r="AC115" s="110" t="s">
        <v>1684</v>
      </c>
      <c r="AD115" s="110" t="s">
        <v>1685</v>
      </c>
      <c r="AE115" s="346" t="s">
        <v>1686</v>
      </c>
      <c r="AF115" s="346" t="s">
        <v>1687</v>
      </c>
      <c r="AG115" s="119" t="str">
        <f>IFERROR(__xludf.DUMMYFUNCTION(" IF(
  ISNUMBER(S115),
  ""度なし（±0.00）〜""&amp;IF(ABS(S115)&lt;100, TEXT(S115, ""0.00""), """"),
  IFERROR(""度なし（±0.00）〜""&amp;
    TEXT(
      VALUE(REGEXEXTRACT(ASC(TO_TEXT(S115)),
        ""(?:^|[^0-9])([+-]?\d{1,2}(?:\.\d+)?)(?:[^0-9]|$)""
      )),
      ""0.00"""&amp;"
    ),
    ""度なしのみ""
  )
)
"),"度なし（±0.00）〜8.00")</f>
        <v>度なし（±0.00）〜8.00</v>
      </c>
      <c r="AH115" s="347"/>
      <c r="AI115" s="347"/>
      <c r="AJ115" s="110"/>
      <c r="AK115" s="110" t="s">
        <v>1501</v>
      </c>
      <c r="AL115" s="110" t="str">
        <f t="shared" si="76"/>
        <v>#REF!</v>
      </c>
      <c r="AM115" s="110"/>
      <c r="AN115" s="110" t="str">
        <f t="shared" si="84"/>
        <v>NG</v>
      </c>
      <c r="AO115" s="343">
        <v>12.0</v>
      </c>
      <c r="AP115" s="110" t="s">
        <v>953</v>
      </c>
      <c r="AQ115" s="343">
        <v>18.0</v>
      </c>
      <c r="AR115" s="110"/>
    </row>
    <row r="116">
      <c r="A116" s="332" t="b">
        <v>1</v>
      </c>
      <c r="B116" s="357" t="b">
        <v>1</v>
      </c>
      <c r="C116" s="350" t="str">
        <f t="shared" si="66"/>
        <v>-</v>
      </c>
      <c r="D116" s="110"/>
      <c r="E116" s="110" t="s">
        <v>566</v>
      </c>
      <c r="F116" s="110" t="s">
        <v>1526</v>
      </c>
      <c r="G116" s="335">
        <v>1909.0</v>
      </c>
      <c r="H116" s="110" t="s">
        <v>126</v>
      </c>
      <c r="I116" s="110" t="s">
        <v>548</v>
      </c>
      <c r="J116" s="110" t="s">
        <v>587</v>
      </c>
      <c r="K116" s="110" t="s">
        <v>292</v>
      </c>
      <c r="L116" s="338" t="str">
        <f t="shared" si="236"/>
        <v>#REF!</v>
      </c>
      <c r="M116" s="339" t="str">
        <f>IFERROR(__xludf.DUMMYFUNCTION("REGEXEXTRACT(
  XLOOKUP($E116&amp;$F116, import!$A:$A, import!C:C),
  ""/(\d+)""
)
"),"#REF!")</f>
        <v>#REF!</v>
      </c>
      <c r="N116" s="340" t="str">
        <f t="shared" si="240"/>
        <v>#REF!</v>
      </c>
      <c r="O116" s="341" t="str">
        <f t="shared" ref="O116:Q116" si="242">VALUE(SUBSTITUTE(XLOOKUP($E116&amp;$F116,import!$A:$A,import!M:M),"mm",""))
</f>
        <v>#REF!</v>
      </c>
      <c r="P116" s="342" t="str">
        <f t="shared" si="242"/>
        <v>#REF!</v>
      </c>
      <c r="Q116" s="343" t="str">
        <f t="shared" si="242"/>
        <v>#REF!</v>
      </c>
      <c r="R116" s="341" t="str">
        <f t="shared" si="243"/>
        <v>#REF!</v>
      </c>
      <c r="S116" s="110" t="s">
        <v>955</v>
      </c>
      <c r="T116" s="110" t="s">
        <v>956</v>
      </c>
      <c r="U116" s="348" t="str">
        <f t="shared" si="157"/>
        <v>#REF!</v>
      </c>
      <c r="V116" s="119" t="str">
        <f t="shared" si="9"/>
        <v>/Users/asano/Desktop/data_sample/Links/bandle.jpg</v>
      </c>
      <c r="W116" s="345" t="s">
        <v>1688</v>
      </c>
      <c r="X116" s="345" t="s">
        <v>1689</v>
      </c>
      <c r="Y116" s="345" t="s">
        <v>1690</v>
      </c>
      <c r="Z116" s="345" t="s">
        <v>1691</v>
      </c>
      <c r="AA116" s="110" t="s">
        <v>1692</v>
      </c>
      <c r="AB116" s="110" t="s">
        <v>1693</v>
      </c>
      <c r="AC116" s="110" t="s">
        <v>1694</v>
      </c>
      <c r="AD116" s="110" t="s">
        <v>1695</v>
      </c>
      <c r="AE116" s="346" t="s">
        <v>1696</v>
      </c>
      <c r="AF116" s="346" t="s">
        <v>1697</v>
      </c>
      <c r="AG116" s="119" t="str">
        <f>IFERROR(__xludf.DUMMYFUNCTION(" IF(
  ISNUMBER(S116),
  ""度なし（±0.00）〜""&amp;IF(ABS(S116)&lt;100, TEXT(S116, ""0.00""), """"),
  IFERROR(""度なし（±0.00）〜""&amp;
    TEXT(
      VALUE(REGEXEXTRACT(ASC(TO_TEXT(S116)),
        ""(?:^|[^0-9])([+-]?\d{1,2}(?:\.\d+)?)(?:[^0-9]|$)""
      )),
      ""0.00"""&amp;"
    ),
    ""度なしのみ""
  )
)
"),"度なし（±0.00）〜8.00")</f>
        <v>度なし（±0.00）〜8.00</v>
      </c>
      <c r="AH116" s="347"/>
      <c r="AI116" s="347"/>
      <c r="AJ116" s="110"/>
      <c r="AK116" s="110" t="s">
        <v>1537</v>
      </c>
      <c r="AL116" s="110" t="str">
        <f t="shared" si="76"/>
        <v>#REF!</v>
      </c>
      <c r="AM116" s="110"/>
      <c r="AN116" s="110" t="str">
        <f t="shared" si="84"/>
        <v>NG</v>
      </c>
      <c r="AO116" s="343">
        <v>12.0</v>
      </c>
      <c r="AP116" s="110"/>
      <c r="AQ116" s="343">
        <v>12.0</v>
      </c>
      <c r="AR116" s="110"/>
    </row>
    <row r="117">
      <c r="A117" s="332" t="b">
        <v>1</v>
      </c>
      <c r="B117" s="357" t="b">
        <v>1</v>
      </c>
      <c r="C117" s="350" t="str">
        <f t="shared" si="66"/>
        <v>-</v>
      </c>
      <c r="D117" s="110"/>
      <c r="E117" s="110" t="s">
        <v>566</v>
      </c>
      <c r="F117" s="110" t="s">
        <v>1538</v>
      </c>
      <c r="G117" s="335">
        <v>1910.0</v>
      </c>
      <c r="H117" s="110" t="s">
        <v>126</v>
      </c>
      <c r="I117" s="110" t="s">
        <v>548</v>
      </c>
      <c r="J117" s="110" t="s">
        <v>590</v>
      </c>
      <c r="K117" s="110" t="s">
        <v>292</v>
      </c>
      <c r="L117" s="338" t="str">
        <f t="shared" si="236"/>
        <v>#REF!</v>
      </c>
      <c r="M117" s="339" t="str">
        <f>IFERROR(__xludf.DUMMYFUNCTION("REGEXEXTRACT(
  XLOOKUP($E117&amp;$F117, import!$A:$A, import!C:C),
  ""/(\d+)""
)
"),"#REF!")</f>
        <v>#REF!</v>
      </c>
      <c r="N117" s="340" t="str">
        <f t="shared" si="240"/>
        <v>#REF!</v>
      </c>
      <c r="O117" s="341" t="str">
        <f t="shared" ref="O117:Q117" si="244">VALUE(SUBSTITUTE(XLOOKUP($E117&amp;$F117,import!$A:$A,import!M:M),"mm",""))
</f>
        <v>#REF!</v>
      </c>
      <c r="P117" s="342" t="str">
        <f t="shared" si="244"/>
        <v>#REF!</v>
      </c>
      <c r="Q117" s="343" t="str">
        <f t="shared" si="244"/>
        <v>#REF!</v>
      </c>
      <c r="R117" s="341" t="str">
        <f t="shared" si="243"/>
        <v>#REF!</v>
      </c>
      <c r="S117" s="110" t="s">
        <v>955</v>
      </c>
      <c r="T117" s="110" t="s">
        <v>956</v>
      </c>
      <c r="U117" s="348" t="str">
        <f t="shared" si="157"/>
        <v>#REF!</v>
      </c>
      <c r="V117" s="119" t="str">
        <f t="shared" si="9"/>
        <v>/Users/asano/Desktop/data_sample/Links/bandle.jpg</v>
      </c>
      <c r="W117" s="345" t="s">
        <v>1698</v>
      </c>
      <c r="X117" s="345" t="s">
        <v>1699</v>
      </c>
      <c r="Y117" s="345" t="s">
        <v>1700</v>
      </c>
      <c r="Z117" s="345" t="s">
        <v>1701</v>
      </c>
      <c r="AA117" s="110" t="s">
        <v>1702</v>
      </c>
      <c r="AB117" s="110" t="s">
        <v>1703</v>
      </c>
      <c r="AC117" s="110" t="s">
        <v>1704</v>
      </c>
      <c r="AD117" s="110" t="s">
        <v>1705</v>
      </c>
      <c r="AE117" s="346" t="s">
        <v>1706</v>
      </c>
      <c r="AF117" s="346" t="s">
        <v>1707</v>
      </c>
      <c r="AG117" s="119" t="str">
        <f>IFERROR(__xludf.DUMMYFUNCTION(" IF(
  ISNUMBER(S117),
  ""度なし（±0.00）〜""&amp;IF(ABS(S117)&lt;100, TEXT(S117, ""0.00""), """"),
  IFERROR(""度なし（±0.00）〜""&amp;
    TEXT(
      VALUE(REGEXEXTRACT(ASC(TO_TEXT(S117)),
        ""(?:^|[^0-9])([+-]?\d{1,2}(?:\.\d+)?)(?:[^0-9]|$)""
      )),
      ""0.00"""&amp;"
    ),
    ""度なしのみ""
  )
)
"),"度なし（±0.00）〜8.00")</f>
        <v>度なし（±0.00）〜8.00</v>
      </c>
      <c r="AH117" s="347"/>
      <c r="AI117" s="347"/>
      <c r="AJ117" s="110"/>
      <c r="AK117" s="110" t="s">
        <v>1549</v>
      </c>
      <c r="AL117" s="110" t="str">
        <f t="shared" si="76"/>
        <v>#REF!</v>
      </c>
      <c r="AM117" s="110"/>
      <c r="AN117" s="110" t="str">
        <f t="shared" si="84"/>
        <v>NG</v>
      </c>
      <c r="AO117" s="343">
        <v>12.0</v>
      </c>
      <c r="AP117" s="110"/>
      <c r="AQ117" s="343">
        <v>12.0</v>
      </c>
      <c r="AR117" s="110"/>
    </row>
    <row r="118">
      <c r="A118" s="332" t="b">
        <v>1</v>
      </c>
      <c r="B118" s="357" t="b">
        <v>1</v>
      </c>
      <c r="C118" s="350" t="str">
        <f t="shared" si="66"/>
        <v>-</v>
      </c>
      <c r="D118" s="110"/>
      <c r="E118" s="110" t="s">
        <v>566</v>
      </c>
      <c r="F118" s="110" t="s">
        <v>1708</v>
      </c>
      <c r="G118" s="335">
        <v>1911.0</v>
      </c>
      <c r="H118" s="110" t="s">
        <v>126</v>
      </c>
      <c r="I118" s="110" t="s">
        <v>548</v>
      </c>
      <c r="J118" s="110" t="s">
        <v>603</v>
      </c>
      <c r="K118" s="110" t="s">
        <v>292</v>
      </c>
      <c r="L118" s="338" t="str">
        <f t="shared" si="236"/>
        <v>#REF!</v>
      </c>
      <c r="M118" s="339" t="str">
        <f>IFERROR(__xludf.DUMMYFUNCTION("REGEXEXTRACT(
  XLOOKUP($E118&amp;$F118, import!$A:$A, import!C:C),
  ""/(\d+)""
)
"),"#REF!")</f>
        <v>#REF!</v>
      </c>
      <c r="N118" s="340" t="str">
        <f t="shared" si="240"/>
        <v>#REF!</v>
      </c>
      <c r="O118" s="341" t="str">
        <f t="shared" ref="O118:Q118" si="245">VALUE(SUBSTITUTE(XLOOKUP($E118&amp;$F118,import!$A:$A,import!M:M),"mm",""))
</f>
        <v>#REF!</v>
      </c>
      <c r="P118" s="342" t="str">
        <f t="shared" si="245"/>
        <v>#REF!</v>
      </c>
      <c r="Q118" s="343" t="str">
        <f t="shared" si="245"/>
        <v>#REF!</v>
      </c>
      <c r="R118" s="341" t="str">
        <f t="shared" si="243"/>
        <v>#REF!</v>
      </c>
      <c r="S118" s="352" t="s">
        <v>955</v>
      </c>
      <c r="T118" s="110" t="s">
        <v>956</v>
      </c>
      <c r="U118" s="348" t="str">
        <f t="shared" si="157"/>
        <v>#REF!</v>
      </c>
      <c r="V118" s="119" t="str">
        <f t="shared" si="9"/>
        <v>/Users/asano/Desktop/data_sample/Links/bandle.jpg</v>
      </c>
      <c r="W118" s="345" t="s">
        <v>1709</v>
      </c>
      <c r="X118" s="345" t="s">
        <v>1710</v>
      </c>
      <c r="Y118" s="345" t="s">
        <v>1711</v>
      </c>
      <c r="Z118" s="345" t="s">
        <v>1712</v>
      </c>
      <c r="AA118" s="110" t="s">
        <v>1713</v>
      </c>
      <c r="AB118" s="110" t="s">
        <v>1714</v>
      </c>
      <c r="AC118" s="110" t="s">
        <v>1715</v>
      </c>
      <c r="AD118" s="110" t="s">
        <v>1716</v>
      </c>
      <c r="AE118" s="346" t="s">
        <v>1717</v>
      </c>
      <c r="AF118" s="346" t="s">
        <v>1718</v>
      </c>
      <c r="AG118" s="119" t="str">
        <f>IFERROR(__xludf.DUMMYFUNCTION(" IF(
  ISNUMBER(S118),
  ""度なし（±0.00）〜""&amp;IF(ABS(S118)&lt;100, TEXT(S118, ""0.00""), """"),
  IFERROR(""度なし（±0.00）〜""&amp;
    TEXT(
      VALUE(REGEXEXTRACT(ASC(TO_TEXT(S118)),
        ""(?:^|[^0-9])([+-]?\d{1,2}(?:\.\d+)?)(?:[^0-9]|$)""
      )),
      ""0.00"""&amp;"
    ),
    ""度なしのみ""
  )
)
"),"度なし（±0.00）〜8.00")</f>
        <v>度なし（±0.00）〜8.00</v>
      </c>
      <c r="AH118" s="347"/>
      <c r="AI118" s="347"/>
      <c r="AJ118" s="110"/>
      <c r="AK118" s="110" t="s">
        <v>1719</v>
      </c>
      <c r="AL118" s="110" t="str">
        <f t="shared" si="76"/>
        <v>#REF!</v>
      </c>
      <c r="AM118" s="110"/>
      <c r="AN118" s="110" t="str">
        <f t="shared" si="84"/>
        <v>NG</v>
      </c>
      <c r="AO118" s="343">
        <v>12.0</v>
      </c>
      <c r="AP118" s="110"/>
      <c r="AQ118" s="343">
        <v>12.0</v>
      </c>
      <c r="AR118" s="110"/>
    </row>
    <row r="119">
      <c r="A119" s="332" t="b">
        <v>1</v>
      </c>
      <c r="B119" s="349" t="b">
        <v>1</v>
      </c>
      <c r="C119" s="350" t="str">
        <f t="shared" si="66"/>
        <v>-</v>
      </c>
      <c r="D119" s="110"/>
      <c r="E119" s="110" t="s">
        <v>605</v>
      </c>
      <c r="F119" s="110" t="s">
        <v>1720</v>
      </c>
      <c r="G119" s="335">
        <v>2001.0</v>
      </c>
      <c r="H119" s="110" t="s">
        <v>126</v>
      </c>
      <c r="I119" s="110" t="s">
        <v>606</v>
      </c>
      <c r="J119" s="110" t="s">
        <v>607</v>
      </c>
      <c r="K119" s="337" t="s">
        <v>170</v>
      </c>
      <c r="L119" s="338" t="str">
        <f t="shared" si="236"/>
        <v>#REF!</v>
      </c>
      <c r="M119" s="339" t="str">
        <f>IFERROR(__xludf.DUMMYFUNCTION("REGEXEXTRACT(
  XLOOKUP($E119&amp;$F119, import!$A:$A, import!C:C),
  ""/(\d+)""
)
"),"#REF!")</f>
        <v>#REF!</v>
      </c>
      <c r="N119" s="340" t="str">
        <f t="shared" si="240"/>
        <v>#REF!</v>
      </c>
      <c r="O119" s="341" t="str">
        <f t="shared" ref="O119:Q119" si="246">VALUE(SUBSTITUTE(XLOOKUP($E119&amp;$F119,import!$A:$A,import!M:M),"mm",""))
</f>
        <v>#REF!</v>
      </c>
      <c r="P119" s="342" t="str">
        <f t="shared" si="246"/>
        <v>#REF!</v>
      </c>
      <c r="Q119" s="343" t="str">
        <f t="shared" si="246"/>
        <v>#REF!</v>
      </c>
      <c r="R119" s="341" t="str">
        <f t="shared" si="243"/>
        <v>#REF!</v>
      </c>
      <c r="S119" s="110" t="s">
        <v>1721</v>
      </c>
      <c r="T119" s="110" t="s">
        <v>172</v>
      </c>
      <c r="U119" s="344" t="str">
        <f t="shared" si="157"/>
        <v>#REF!</v>
      </c>
      <c r="V119" s="119" t="str">
        <f t="shared" si="9"/>
        <v>/Users/asano/Desktop/data_sample/Links/bandle.jpg</v>
      </c>
      <c r="W119" s="345" t="s">
        <v>1722</v>
      </c>
      <c r="X119" s="345" t="s">
        <v>1723</v>
      </c>
      <c r="Y119" s="345" t="s">
        <v>1724</v>
      </c>
      <c r="Z119" s="345" t="s">
        <v>1725</v>
      </c>
      <c r="AA119" s="110" t="str">
        <f t="shared" ref="AA119:AA150" si="249">$AF$1&amp;$K119&amp;"/"&amp;$I119&amp;"/"&amp;$J119&amp;"/thumbnail.jpg"</f>
        <v>/Users/asano/Desktop/data_sample/images/1day/ハニードロップス/ピンクミステリア/thumbnail.jpg</v>
      </c>
      <c r="AB119" s="110" t="str">
        <f t="shared" ref="AB119:AB150" si="250">$AF$1&amp;$K119&amp;"/"&amp;$I119&amp;"/"&amp;$J119&amp;"/lens.jpg"</f>
        <v>/Users/asano/Desktop/data_sample/images/1day/ハニードロップス/ピンクミステリア/lens.jpg</v>
      </c>
      <c r="AC119" s="110" t="str">
        <f t="shared" ref="AC119:AC150" si="251">$AF$1&amp;$K119&amp;"/"&amp;$I119&amp;"/"&amp;$J119&amp;"/黒目/black.jpg"</f>
        <v>/Users/asano/Desktop/data_sample/images/1day/ハニードロップス/ピンクミステリア/黒目/black.jpg</v>
      </c>
      <c r="AD119" s="110" t="str">
        <f t="shared" ref="AD119:AD150" si="252">$AF$1&amp;$K119&amp;"/"&amp;$I119&amp;"/"&amp;$J119&amp;"/茶目/brown.jpg"</f>
        <v>/Users/asano/Desktop/data_sample/images/1day/ハニードロップス/ピンクミステリア/茶目/brown.jpg</v>
      </c>
      <c r="AE119" s="346" t="str">
        <f t="shared" ref="AE119:AF119" si="247">IFERROR(XLOOKUP($E119&amp;$F119,import!$A:$A,import!I:I),""
)</f>
        <v/>
      </c>
      <c r="AF119" s="346" t="str">
        <f t="shared" si="247"/>
        <v/>
      </c>
      <c r="AG119" s="119" t="str">
        <f>IFERROR(__xludf.DUMMYFUNCTION(" IF(
  ISNUMBER(S119),
  ""度なし（±0.00）〜""&amp;IF(ABS(S119)&lt;100, TEXT(S119, ""0.00""), """"),
  IFERROR(""度なし（±0.00）〜""&amp;
    TEXT(
      VALUE(REGEXEXTRACT(ASC(TO_TEXT(S119)),
        ""(?:^|[^0-9])([+-]?\d{1,2}(?:\.\d+)?)(?:[^0-9]|$)""
      )),
      ""0.00"""&amp;"
    ),
    ""度なしのみ""
  )
)
"),"度なし（±0.00）〜8.00")</f>
        <v>度なし（±0.00）〜8.00</v>
      </c>
      <c r="AH119" s="347"/>
      <c r="AI119" s="347"/>
      <c r="AJ119" s="110"/>
      <c r="AK119" s="110" t="s">
        <v>1726</v>
      </c>
      <c r="AL119" s="110" t="str">
        <f t="shared" si="76"/>
        <v>#REF!</v>
      </c>
      <c r="AM119" s="110"/>
      <c r="AN119" s="110" t="str">
        <f t="shared" si="84"/>
        <v>NG</v>
      </c>
      <c r="AO119" s="343">
        <v>12.0</v>
      </c>
      <c r="AP119" s="110" t="s">
        <v>953</v>
      </c>
      <c r="AQ119" s="343">
        <v>18.0</v>
      </c>
      <c r="AR119" s="110"/>
    </row>
    <row r="120">
      <c r="A120" s="332" t="b">
        <v>1</v>
      </c>
      <c r="B120" s="349" t="b">
        <v>1</v>
      </c>
      <c r="C120" s="350" t="str">
        <f t="shared" si="66"/>
        <v>-</v>
      </c>
      <c r="D120" s="110"/>
      <c r="E120" s="110" t="s">
        <v>605</v>
      </c>
      <c r="F120" s="110" t="s">
        <v>1727</v>
      </c>
      <c r="G120" s="335">
        <v>2002.0</v>
      </c>
      <c r="H120" s="336" t="s">
        <v>126</v>
      </c>
      <c r="I120" s="110" t="s">
        <v>606</v>
      </c>
      <c r="J120" s="110" t="s">
        <v>610</v>
      </c>
      <c r="K120" s="337" t="s">
        <v>170</v>
      </c>
      <c r="L120" s="338" t="str">
        <f t="shared" si="236"/>
        <v>#REF!</v>
      </c>
      <c r="M120" s="339" t="str">
        <f>IFERROR(__xludf.DUMMYFUNCTION("REGEXEXTRACT(
  XLOOKUP($E120&amp;$F120, import!$A:$A, import!C:C),
  ""/(\d+)""
)
"),"#REF!")</f>
        <v>#REF!</v>
      </c>
      <c r="N120" s="340" t="str">
        <f t="shared" si="240"/>
        <v>#REF!</v>
      </c>
      <c r="O120" s="341" t="str">
        <f t="shared" ref="O120:Q120" si="248">VALUE(SUBSTITUTE(XLOOKUP($E120&amp;$F120,import!$A:$A,import!M:M),"mm",""))
</f>
        <v>#REF!</v>
      </c>
      <c r="P120" s="342" t="str">
        <f t="shared" si="248"/>
        <v>#REF!</v>
      </c>
      <c r="Q120" s="343" t="str">
        <f t="shared" si="248"/>
        <v>#REF!</v>
      </c>
      <c r="R120" s="341" t="str">
        <f t="shared" si="243"/>
        <v>#REF!</v>
      </c>
      <c r="S120" s="110" t="s">
        <v>1721</v>
      </c>
      <c r="T120" s="110" t="s">
        <v>172</v>
      </c>
      <c r="U120" s="344" t="str">
        <f t="shared" si="157"/>
        <v>#REF!</v>
      </c>
      <c r="V120" s="119" t="str">
        <f t="shared" si="9"/>
        <v>/Users/asano/Desktop/data_sample/Links/bandle.jpg</v>
      </c>
      <c r="W120" s="345" t="s">
        <v>1728</v>
      </c>
      <c r="X120" s="345" t="s">
        <v>1729</v>
      </c>
      <c r="Y120" s="345" t="s">
        <v>1730</v>
      </c>
      <c r="Z120" s="345" t="s">
        <v>1731</v>
      </c>
      <c r="AA120" s="110" t="str">
        <f t="shared" si="249"/>
        <v>/Users/asano/Desktop/data_sample/images/1day/ハニードロップス/メルセピア/thumbnail.jpg</v>
      </c>
      <c r="AB120" s="110" t="str">
        <f t="shared" si="250"/>
        <v>/Users/asano/Desktop/data_sample/images/1day/ハニードロップス/メルセピア/lens.jpg</v>
      </c>
      <c r="AC120" s="110" t="str">
        <f t="shared" si="251"/>
        <v>/Users/asano/Desktop/data_sample/images/1day/ハニードロップス/メルセピア/黒目/black.jpg</v>
      </c>
      <c r="AD120" s="110" t="str">
        <f t="shared" si="252"/>
        <v>/Users/asano/Desktop/data_sample/images/1day/ハニードロップス/メルセピア/茶目/brown.jpg</v>
      </c>
      <c r="AE120" s="346" t="str">
        <f t="shared" ref="AE120:AF120" si="253">IFERROR(XLOOKUP($E120&amp;$F120,import!$A:$A,import!I:I),""
)</f>
        <v/>
      </c>
      <c r="AF120" s="346" t="str">
        <f t="shared" si="253"/>
        <v/>
      </c>
      <c r="AG120" s="119" t="str">
        <f>IFERROR(__xludf.DUMMYFUNCTION(" IF(
  ISNUMBER(S120),
  ""度なし（±0.00）〜""&amp;IF(ABS(S120)&lt;100, TEXT(S120, ""0.00""), """"),
  IFERROR(""度なし（±0.00）〜""&amp;
    TEXT(
      VALUE(REGEXEXTRACT(ASC(TO_TEXT(S120)),
        ""(?:^|[^0-9])([+-]?\d{1,2}(?:\.\d+)?)(?:[^0-9]|$)""
      )),
      ""0.00"""&amp;"
    ),
    ""度なしのみ""
  )
)
"),"度なし（±0.00）〜8.00")</f>
        <v>度なし（±0.00）〜8.00</v>
      </c>
      <c r="AH120" s="347"/>
      <c r="AI120" s="347"/>
      <c r="AJ120" s="110"/>
      <c r="AK120" s="110" t="s">
        <v>1732</v>
      </c>
      <c r="AL120" s="110" t="str">
        <f t="shared" si="76"/>
        <v>#REF!</v>
      </c>
      <c r="AM120" s="110"/>
      <c r="AN120" s="110" t="str">
        <f t="shared" si="84"/>
        <v>NG</v>
      </c>
      <c r="AO120" s="343">
        <v>12.0</v>
      </c>
      <c r="AP120" s="110" t="s">
        <v>914</v>
      </c>
      <c r="AQ120" s="343">
        <v>24.0</v>
      </c>
      <c r="AR120" s="110"/>
    </row>
    <row r="121">
      <c r="A121" s="333" t="b">
        <v>1</v>
      </c>
      <c r="B121" s="349" t="b">
        <v>1</v>
      </c>
      <c r="C121" s="350" t="str">
        <f t="shared" si="66"/>
        <v>-</v>
      </c>
      <c r="D121" s="110" t="s">
        <v>962</v>
      </c>
      <c r="E121" s="110"/>
      <c r="F121" s="110"/>
      <c r="G121" s="335">
        <v>2003.0</v>
      </c>
      <c r="H121" s="110" t="s">
        <v>126</v>
      </c>
      <c r="I121" s="110" t="s">
        <v>606</v>
      </c>
      <c r="J121" s="110" t="s">
        <v>615</v>
      </c>
      <c r="K121" s="110" t="s">
        <v>170</v>
      </c>
      <c r="L121" s="338">
        <v>1760.0</v>
      </c>
      <c r="M121" s="339" t="s">
        <v>963</v>
      </c>
      <c r="N121" s="340">
        <v>-8.0</v>
      </c>
      <c r="O121" s="341">
        <v>14.5</v>
      </c>
      <c r="P121" s="342">
        <v>13.9</v>
      </c>
      <c r="Q121" s="343">
        <v>8.7</v>
      </c>
      <c r="R121" s="341">
        <v>47.0</v>
      </c>
      <c r="S121" s="110" t="s">
        <v>1721</v>
      </c>
      <c r="T121" s="110" t="s">
        <v>172</v>
      </c>
      <c r="U121" s="344" t="str">
        <f t="shared" si="157"/>
        <v>#REF!</v>
      </c>
      <c r="V121" s="119" t="str">
        <f t="shared" si="9"/>
        <v>/Users/asano/Desktop/data_sample/Links/bandle.jpg</v>
      </c>
      <c r="W121" s="110"/>
      <c r="X121" s="345" t="s">
        <v>1733</v>
      </c>
      <c r="Y121" s="345" t="s">
        <v>1734</v>
      </c>
      <c r="Z121" s="345" t="s">
        <v>1735</v>
      </c>
      <c r="AA121" s="110" t="str">
        <f t="shared" si="249"/>
        <v>/Users/asano/Desktop/data_sample/images/1day/ハニードロップス/メルブランカ/thumbnail.jpg</v>
      </c>
      <c r="AB121" s="110" t="str">
        <f t="shared" si="250"/>
        <v>/Users/asano/Desktop/data_sample/images/1day/ハニードロップス/メルブランカ/lens.jpg</v>
      </c>
      <c r="AC121" s="110" t="str">
        <f t="shared" si="251"/>
        <v>/Users/asano/Desktop/data_sample/images/1day/ハニードロップス/メルブランカ/黒目/black.jpg</v>
      </c>
      <c r="AD121" s="110" t="str">
        <f t="shared" si="252"/>
        <v>/Users/asano/Desktop/data_sample/images/1day/ハニードロップス/メルブランカ/茶目/brown.jpg</v>
      </c>
      <c r="AE121" s="110" t="str">
        <f t="shared" ref="AE121:AF121" si="254">IFERROR(XLOOKUP($E121&amp;$F121,import!$A:$A,import!I:I),""
)</f>
        <v/>
      </c>
      <c r="AF121" s="110" t="str">
        <f t="shared" si="254"/>
        <v/>
      </c>
      <c r="AG121" s="119" t="str">
        <f>IFERROR(__xludf.DUMMYFUNCTION(" IF(
  ISNUMBER(S121),
  ""度なし（±0.00）〜""&amp;IF(ABS(S121)&lt;100, TEXT(S121, ""0.00""), """"),
  IFERROR(""度なし（±0.00）〜""&amp;
    TEXT(
      VALUE(REGEXEXTRACT(ASC(TO_TEXT(S121)),
        ""(?:^|[^0-9])([+-]?\d{1,2}(?:\.\d+)?)(?:[^0-9]|$)""
      )),
      ""0.00"""&amp;"
    ),
    ""度なしのみ""
  )
)
"),"度なし（±0.00）〜8.00")</f>
        <v>度なし（±0.00）〜8.00</v>
      </c>
      <c r="AH121" s="347"/>
      <c r="AI121" s="347"/>
      <c r="AJ121" s="110"/>
      <c r="AK121" s="110" t="s">
        <v>1736</v>
      </c>
      <c r="AL121" s="110" t="str">
        <f t="shared" si="76"/>
        <v>#REF!</v>
      </c>
      <c r="AM121" s="110"/>
      <c r="AN121" s="110" t="str">
        <f t="shared" si="84"/>
        <v>NG</v>
      </c>
      <c r="AO121" s="343">
        <v>12.0</v>
      </c>
      <c r="AP121" s="110" t="s">
        <v>953</v>
      </c>
      <c r="AQ121" s="343">
        <v>18.0</v>
      </c>
      <c r="AR121" s="110"/>
    </row>
    <row r="122">
      <c r="A122" s="332" t="b">
        <v>1</v>
      </c>
      <c r="B122" s="349" t="b">
        <v>1</v>
      </c>
      <c r="C122" s="350" t="str">
        <f t="shared" si="66"/>
        <v>-</v>
      </c>
      <c r="D122" s="110"/>
      <c r="E122" s="110" t="s">
        <v>605</v>
      </c>
      <c r="F122" s="110" t="s">
        <v>1737</v>
      </c>
      <c r="G122" s="335">
        <v>2004.0</v>
      </c>
      <c r="H122" s="110" t="s">
        <v>126</v>
      </c>
      <c r="I122" s="110" t="s">
        <v>606</v>
      </c>
      <c r="J122" s="110" t="s">
        <v>616</v>
      </c>
      <c r="K122" s="337" t="s">
        <v>170</v>
      </c>
      <c r="L122" s="338" t="str">
        <f t="array" ref="L122">XLOOKUP($E122&amp;$F122,import!$A:$A,import!G:G)</f>
        <v>#REF!</v>
      </c>
      <c r="M122" s="339" t="str">
        <f>IFERROR(__xludf.DUMMYFUNCTION("REGEXEXTRACT(
  XLOOKUP($E122&amp;$F122, import!$A:$A, import!C:C),
  ""/(\d+)""
)
"),"#REF!")</f>
        <v>#REF!</v>
      </c>
      <c r="N122" s="340" t="str">
        <f t="array" ref="N122">-(XLOOKUP($E122&amp;$F122,import!$A:$A,import!AB:AB))</f>
        <v>#REF!</v>
      </c>
      <c r="O122" s="341" t="str">
        <f t="shared" ref="O122:Q122" si="255">VALUE(SUBSTITUTE(XLOOKUP($E122&amp;$F122,import!$A:$A,import!M:M),"mm",""))
</f>
        <v>#REF!</v>
      </c>
      <c r="P122" s="342" t="str">
        <f t="shared" si="255"/>
        <v>#REF!</v>
      </c>
      <c r="Q122" s="343" t="str">
        <f t="shared" si="255"/>
        <v>#REF!</v>
      </c>
      <c r="R122" s="341" t="str">
        <f t="array" ref="R122">VALUE(SUBSTITUTE(XLOOKUP($E122&amp;$F122,import!$A:$A,import!AA:AA),"%","")) 
</f>
        <v>#REF!</v>
      </c>
      <c r="S122" s="110" t="s">
        <v>1721</v>
      </c>
      <c r="T122" s="110" t="s">
        <v>172</v>
      </c>
      <c r="U122" s="344" t="str">
        <f t="shared" si="157"/>
        <v>#REF!</v>
      </c>
      <c r="V122" s="119" t="str">
        <f t="shared" si="9"/>
        <v>/Users/asano/Desktop/data_sample/Links/bandle.jpg</v>
      </c>
      <c r="W122" s="345" t="s">
        <v>1738</v>
      </c>
      <c r="X122" s="345" t="s">
        <v>1739</v>
      </c>
      <c r="Y122" s="345" t="s">
        <v>1740</v>
      </c>
      <c r="Z122" s="345" t="s">
        <v>1741</v>
      </c>
      <c r="AA122" s="110" t="str">
        <f t="shared" si="249"/>
        <v>/Users/asano/Desktop/data_sample/images/1day/ハニードロップス/メルプリン/thumbnail.jpg</v>
      </c>
      <c r="AB122" s="110" t="str">
        <f t="shared" si="250"/>
        <v>/Users/asano/Desktop/data_sample/images/1day/ハニードロップス/メルプリン/lens.jpg</v>
      </c>
      <c r="AC122" s="110" t="str">
        <f t="shared" si="251"/>
        <v>/Users/asano/Desktop/data_sample/images/1day/ハニードロップス/メルプリン/黒目/black.jpg</v>
      </c>
      <c r="AD122" s="110" t="str">
        <f t="shared" si="252"/>
        <v>/Users/asano/Desktop/data_sample/images/1day/ハニードロップス/メルプリン/茶目/brown.jpg</v>
      </c>
      <c r="AE122" s="346" t="str">
        <f t="shared" ref="AE122:AF122" si="256">IFERROR(XLOOKUP($E122&amp;$F122,import!$A:$A,import!I:I),""
)</f>
        <v/>
      </c>
      <c r="AF122" s="346" t="str">
        <f t="shared" si="256"/>
        <v/>
      </c>
      <c r="AG122" s="119" t="str">
        <f>IFERROR(__xludf.DUMMYFUNCTION(" IF(
  ISNUMBER(S122),
  ""度なし（±0.00）〜""&amp;IF(ABS(S122)&lt;100, TEXT(S122, ""0.00""), """"),
  IFERROR(""度なし（±0.00）〜""&amp;
    TEXT(
      VALUE(REGEXEXTRACT(ASC(TO_TEXT(S122)),
        ""(?:^|[^0-9])([+-]?\d{1,2}(?:\.\d+)?)(?:[^0-9]|$)""
      )),
      ""0.00"""&amp;"
    ),
    ""度なしのみ""
  )
)
"),"度なし（±0.00）〜8.00")</f>
        <v>度なし（±0.00）〜8.00</v>
      </c>
      <c r="AH122" s="347"/>
      <c r="AI122" s="347"/>
      <c r="AJ122" s="110"/>
      <c r="AK122" s="110" t="s">
        <v>1742</v>
      </c>
      <c r="AL122" s="110" t="str">
        <f t="shared" si="76"/>
        <v>#REF!</v>
      </c>
      <c r="AM122" s="110"/>
      <c r="AN122" s="110" t="str">
        <f t="shared" si="84"/>
        <v>NG</v>
      </c>
      <c r="AO122" s="343">
        <v>12.0</v>
      </c>
      <c r="AP122" s="110"/>
      <c r="AQ122" s="343">
        <v>12.0</v>
      </c>
      <c r="AR122" s="110"/>
    </row>
    <row r="123">
      <c r="A123" s="333" t="b">
        <v>1</v>
      </c>
      <c r="B123" s="349" t="b">
        <v>1</v>
      </c>
      <c r="C123" s="350" t="str">
        <f t="shared" si="66"/>
        <v>-</v>
      </c>
      <c r="D123" s="110" t="s">
        <v>962</v>
      </c>
      <c r="E123" s="110"/>
      <c r="F123" s="110"/>
      <c r="G123" s="335">
        <v>2005.0</v>
      </c>
      <c r="H123" s="110" t="s">
        <v>126</v>
      </c>
      <c r="I123" s="110" t="s">
        <v>606</v>
      </c>
      <c r="J123" s="110" t="s">
        <v>619</v>
      </c>
      <c r="K123" s="110" t="s">
        <v>170</v>
      </c>
      <c r="L123" s="338">
        <v>1760.0</v>
      </c>
      <c r="M123" s="339" t="s">
        <v>963</v>
      </c>
      <c r="N123" s="340">
        <v>-8.0</v>
      </c>
      <c r="O123" s="341">
        <v>14.5</v>
      </c>
      <c r="P123" s="342">
        <v>13.9</v>
      </c>
      <c r="Q123" s="343">
        <v>8.7</v>
      </c>
      <c r="R123" s="341">
        <v>47.0</v>
      </c>
      <c r="S123" s="110" t="s">
        <v>1721</v>
      </c>
      <c r="T123" s="110" t="s">
        <v>172</v>
      </c>
      <c r="U123" s="344" t="str">
        <f t="shared" si="157"/>
        <v>#REF!</v>
      </c>
      <c r="V123" s="119" t="str">
        <f t="shared" si="9"/>
        <v>/Users/asano/Desktop/data_sample/Links/bandle.jpg</v>
      </c>
      <c r="W123" s="110"/>
      <c r="X123" s="345" t="s">
        <v>1743</v>
      </c>
      <c r="Y123" s="345" t="s">
        <v>1744</v>
      </c>
      <c r="Z123" s="345" t="s">
        <v>1745</v>
      </c>
      <c r="AA123" s="110" t="str">
        <f t="shared" si="249"/>
        <v>/Users/asano/Desktop/data_sample/images/1day/ハニードロップス/メルリウム/thumbnail.jpg</v>
      </c>
      <c r="AB123" s="110" t="str">
        <f t="shared" si="250"/>
        <v>/Users/asano/Desktop/data_sample/images/1day/ハニードロップス/メルリウム/lens.jpg</v>
      </c>
      <c r="AC123" s="110" t="str">
        <f t="shared" si="251"/>
        <v>/Users/asano/Desktop/data_sample/images/1day/ハニードロップス/メルリウム/黒目/black.jpg</v>
      </c>
      <c r="AD123" s="110" t="str">
        <f t="shared" si="252"/>
        <v>/Users/asano/Desktop/data_sample/images/1day/ハニードロップス/メルリウム/茶目/brown.jpg</v>
      </c>
      <c r="AE123" s="110" t="str">
        <f t="shared" ref="AE123:AF123" si="257">IFERROR(XLOOKUP($E123&amp;$F123,import!$A:$A,import!I:I),""
)</f>
        <v/>
      </c>
      <c r="AF123" s="110" t="str">
        <f t="shared" si="257"/>
        <v/>
      </c>
      <c r="AG123" s="119" t="str">
        <f>IFERROR(__xludf.DUMMYFUNCTION(" IF(
  ISNUMBER(S123),
  ""度なし（±0.00）〜""&amp;IF(ABS(S123)&lt;100, TEXT(S123, ""0.00""), """"),
  IFERROR(""度なし（±0.00）〜""&amp;
    TEXT(
      VALUE(REGEXEXTRACT(ASC(TO_TEXT(S123)),
        ""(?:^|[^0-9])([+-]?\d{1,2}(?:\.\d+)?)(?:[^0-9]|$)""
      )),
      ""0.00"""&amp;"
    ),
    ""度なしのみ""
  )
)
"),"度なし（±0.00）〜8.00")</f>
        <v>度なし（±0.00）〜8.00</v>
      </c>
      <c r="AH123" s="347"/>
      <c r="AI123" s="347"/>
      <c r="AJ123" s="110"/>
      <c r="AK123" s="110" t="s">
        <v>1746</v>
      </c>
      <c r="AL123" s="110" t="str">
        <f t="shared" si="76"/>
        <v>#REF!</v>
      </c>
      <c r="AM123" s="110"/>
      <c r="AN123" s="110" t="str">
        <f t="shared" si="84"/>
        <v>NG</v>
      </c>
      <c r="AO123" s="343">
        <v>12.0</v>
      </c>
      <c r="AP123" s="110" t="s">
        <v>953</v>
      </c>
      <c r="AQ123" s="343">
        <v>18.0</v>
      </c>
      <c r="AR123" s="110"/>
    </row>
    <row r="124">
      <c r="A124" s="332" t="b">
        <v>1</v>
      </c>
      <c r="B124" s="349" t="b">
        <v>1</v>
      </c>
      <c r="C124" s="350" t="str">
        <f t="shared" si="66"/>
        <v>-</v>
      </c>
      <c r="D124" s="110"/>
      <c r="E124" s="110" t="s">
        <v>613</v>
      </c>
      <c r="F124" s="110" t="s">
        <v>1727</v>
      </c>
      <c r="G124" s="335">
        <v>2101.0</v>
      </c>
      <c r="H124" s="110" t="s">
        <v>126</v>
      </c>
      <c r="I124" s="110" t="s">
        <v>606</v>
      </c>
      <c r="J124" s="110" t="s">
        <v>610</v>
      </c>
      <c r="K124" s="110" t="s">
        <v>292</v>
      </c>
      <c r="L124" s="338" t="str">
        <f t="shared" ref="L124:L164" si="260">XLOOKUP($E124&amp;$F124,import!$A:$A,import!G:G)</f>
        <v>#REF!</v>
      </c>
      <c r="M124" s="339" t="str">
        <f>IFERROR(__xludf.DUMMYFUNCTION("REGEXEXTRACT(
  XLOOKUP($E124&amp;$F124, import!$A:$A, import!C:C),
  ""/(\d+)""
)
"),"#REF!")</f>
        <v>#REF!</v>
      </c>
      <c r="N124" s="340" t="str">
        <f t="shared" ref="N124:N170" si="261">-(XLOOKUP($E124&amp;$F124,import!$A:$A,import!AB:AB))</f>
        <v>#REF!</v>
      </c>
      <c r="O124" s="341" t="str">
        <f t="shared" ref="O124:Q124" si="258">VALUE(SUBSTITUTE(XLOOKUP($E124&amp;$F124,import!$A:$A,import!M:M),"mm",""))
</f>
        <v>#REF!</v>
      </c>
      <c r="P124" s="342" t="str">
        <f t="shared" si="258"/>
        <v>#REF!</v>
      </c>
      <c r="Q124" s="343" t="str">
        <f t="shared" si="258"/>
        <v>#REF!</v>
      </c>
      <c r="R124" s="341" t="str">
        <f t="shared" ref="R124:R164" si="263">VALUE(SUBSTITUTE(XLOOKUP($E124&amp;$F124,import!$A:$A,import!AA:AA),"%","")) 
</f>
        <v>#REF!</v>
      </c>
      <c r="S124" s="110" t="s">
        <v>1721</v>
      </c>
      <c r="T124" s="110" t="s">
        <v>172</v>
      </c>
      <c r="U124" s="348" t="str">
        <f t="shared" si="157"/>
        <v>#REF!</v>
      </c>
      <c r="V124" s="119" t="str">
        <f t="shared" si="9"/>
        <v>/Users/asano/Desktop/data_sample/Links/bandle.jpg</v>
      </c>
      <c r="W124" s="345" t="s">
        <v>1747</v>
      </c>
      <c r="X124" s="345" t="s">
        <v>1748</v>
      </c>
      <c r="Y124" s="345" t="s">
        <v>1749</v>
      </c>
      <c r="Z124" s="345" t="s">
        <v>1750</v>
      </c>
      <c r="AA124" s="110" t="str">
        <f t="shared" si="249"/>
        <v>/Users/asano/Desktop/data_sample/images/1month/ハニードロップス/メルセピア/thumbnail.jpg</v>
      </c>
      <c r="AB124" s="110" t="str">
        <f t="shared" si="250"/>
        <v>/Users/asano/Desktop/data_sample/images/1month/ハニードロップス/メルセピア/lens.jpg</v>
      </c>
      <c r="AC124" s="110" t="str">
        <f t="shared" si="251"/>
        <v>/Users/asano/Desktop/data_sample/images/1month/ハニードロップス/メルセピア/黒目/black.jpg</v>
      </c>
      <c r="AD124" s="110" t="str">
        <f t="shared" si="252"/>
        <v>/Users/asano/Desktop/data_sample/images/1month/ハニードロップス/メルセピア/茶目/brown.jpg</v>
      </c>
      <c r="AE124" s="346" t="str">
        <f t="shared" ref="AE124:AF124" si="259">IFERROR(XLOOKUP($E124&amp;$F124,import!$A:$A,import!I:I),""
)</f>
        <v/>
      </c>
      <c r="AF124" s="346" t="str">
        <f t="shared" si="259"/>
        <v/>
      </c>
      <c r="AG124" s="119" t="str">
        <f>IFERROR(__xludf.DUMMYFUNCTION(" IF(
  ISNUMBER(S124),
  ""度なし（±0.00）〜""&amp;IF(ABS(S124)&lt;100, TEXT(S124, ""0.00""), """"),
  IFERROR(""度なし（±0.00）〜""&amp;
    TEXT(
      VALUE(REGEXEXTRACT(ASC(TO_TEXT(S124)),
        ""(?:^|[^0-9])([+-]?\d{1,2}(?:\.\d+)?)(?:[^0-9]|$)""
      )),
      ""0.00"""&amp;"
    ),
    ""度なしのみ""
  )
)
"),"度なし（±0.00）〜8.00")</f>
        <v>度なし（±0.00）〜8.00</v>
      </c>
      <c r="AH124" s="347"/>
      <c r="AI124" s="347"/>
      <c r="AJ124" s="110"/>
      <c r="AK124" s="110" t="s">
        <v>1732</v>
      </c>
      <c r="AL124" s="110" t="str">
        <f t="shared" si="76"/>
        <v>#REF!</v>
      </c>
      <c r="AM124" s="110"/>
      <c r="AN124" s="110" t="str">
        <f t="shared" si="84"/>
        <v>NG</v>
      </c>
      <c r="AO124" s="343">
        <v>12.0</v>
      </c>
      <c r="AP124" s="110" t="s">
        <v>953</v>
      </c>
      <c r="AQ124" s="343">
        <v>18.0</v>
      </c>
      <c r="AR124" s="110"/>
    </row>
    <row r="125">
      <c r="A125" s="332" t="b">
        <v>1</v>
      </c>
      <c r="B125" s="349" t="b">
        <v>1</v>
      </c>
      <c r="C125" s="350" t="str">
        <f t="shared" si="66"/>
        <v>-</v>
      </c>
      <c r="D125" s="110"/>
      <c r="E125" s="110" t="s">
        <v>613</v>
      </c>
      <c r="F125" s="110" t="s">
        <v>1737</v>
      </c>
      <c r="G125" s="335">
        <v>2102.0</v>
      </c>
      <c r="H125" s="110" t="s">
        <v>126</v>
      </c>
      <c r="I125" s="110" t="s">
        <v>606</v>
      </c>
      <c r="J125" s="110" t="s">
        <v>616</v>
      </c>
      <c r="K125" s="110" t="s">
        <v>292</v>
      </c>
      <c r="L125" s="338" t="str">
        <f t="shared" si="260"/>
        <v>#REF!</v>
      </c>
      <c r="M125" s="339" t="str">
        <f>IFERROR(__xludf.DUMMYFUNCTION("REGEXEXTRACT(
  XLOOKUP($E125&amp;$F125, import!$A:$A, import!C:C),
  ""/(\d+)""
)
"),"#REF!")</f>
        <v>#REF!</v>
      </c>
      <c r="N125" s="340" t="str">
        <f t="shared" si="261"/>
        <v>#REF!</v>
      </c>
      <c r="O125" s="341" t="str">
        <f t="shared" ref="O125:Q125" si="262">VALUE(SUBSTITUTE(XLOOKUP($E125&amp;$F125,import!$A:$A,import!M:M),"mm",""))
</f>
        <v>#REF!</v>
      </c>
      <c r="P125" s="342" t="str">
        <f t="shared" si="262"/>
        <v>#REF!</v>
      </c>
      <c r="Q125" s="343" t="str">
        <f t="shared" si="262"/>
        <v>#REF!</v>
      </c>
      <c r="R125" s="341" t="str">
        <f t="shared" si="263"/>
        <v>#REF!</v>
      </c>
      <c r="S125" s="110" t="s">
        <v>1721</v>
      </c>
      <c r="T125" s="110" t="s">
        <v>172</v>
      </c>
      <c r="U125" s="348" t="str">
        <f t="shared" si="157"/>
        <v>#REF!</v>
      </c>
      <c r="V125" s="119" t="str">
        <f t="shared" si="9"/>
        <v>/Users/asano/Desktop/data_sample/Links/bandle.jpg</v>
      </c>
      <c r="W125" s="345" t="s">
        <v>1751</v>
      </c>
      <c r="X125" s="345" t="s">
        <v>1752</v>
      </c>
      <c r="Y125" s="345" t="s">
        <v>1753</v>
      </c>
      <c r="Z125" s="345" t="s">
        <v>1754</v>
      </c>
      <c r="AA125" s="110" t="str">
        <f t="shared" si="249"/>
        <v>/Users/asano/Desktop/data_sample/images/1month/ハニードロップス/メルプリン/thumbnail.jpg</v>
      </c>
      <c r="AB125" s="110" t="str">
        <f t="shared" si="250"/>
        <v>/Users/asano/Desktop/data_sample/images/1month/ハニードロップス/メルプリン/lens.jpg</v>
      </c>
      <c r="AC125" s="110" t="str">
        <f t="shared" si="251"/>
        <v>/Users/asano/Desktop/data_sample/images/1month/ハニードロップス/メルプリン/黒目/black.jpg</v>
      </c>
      <c r="AD125" s="110" t="str">
        <f t="shared" si="252"/>
        <v>/Users/asano/Desktop/data_sample/images/1month/ハニードロップス/メルプリン/茶目/brown.jpg</v>
      </c>
      <c r="AE125" s="346" t="str">
        <f t="shared" ref="AE125:AF125" si="264">IFERROR(XLOOKUP($E125&amp;$F125,import!$A:$A,import!I:I),""
)</f>
        <v/>
      </c>
      <c r="AF125" s="346" t="str">
        <f t="shared" si="264"/>
        <v/>
      </c>
      <c r="AG125" s="119" t="str">
        <f>IFERROR(__xludf.DUMMYFUNCTION(" IF(
  ISNUMBER(S125),
  ""度なし（±0.00）〜""&amp;IF(ABS(S125)&lt;100, TEXT(S125, ""0.00""), """"),
  IFERROR(""度なし（±0.00）〜""&amp;
    TEXT(
      VALUE(REGEXEXTRACT(ASC(TO_TEXT(S125)),
        ""(?:^|[^0-9])([+-]?\d{1,2}(?:\.\d+)?)(?:[^0-9]|$)""
      )),
      ""0.00"""&amp;"
    ),
    ""度なしのみ""
  )
)
"),"度なし（±0.00）〜8.00")</f>
        <v>度なし（±0.00）〜8.00</v>
      </c>
      <c r="AH125" s="347"/>
      <c r="AI125" s="347"/>
      <c r="AJ125" s="110"/>
      <c r="AK125" s="110" t="s">
        <v>1742</v>
      </c>
      <c r="AL125" s="110" t="str">
        <f t="shared" si="76"/>
        <v>#REF!</v>
      </c>
      <c r="AM125" s="110"/>
      <c r="AN125" s="110" t="str">
        <f t="shared" si="84"/>
        <v>NG</v>
      </c>
      <c r="AO125" s="343">
        <v>12.0</v>
      </c>
      <c r="AP125" s="110"/>
      <c r="AQ125" s="343">
        <v>12.0</v>
      </c>
      <c r="AR125" s="110"/>
    </row>
    <row r="126">
      <c r="A126" s="332" t="b">
        <v>1</v>
      </c>
      <c r="B126" s="357" t="b">
        <v>1</v>
      </c>
      <c r="C126" s="350" t="str">
        <f t="shared" si="66"/>
        <v>-</v>
      </c>
      <c r="D126" s="110"/>
      <c r="E126" s="110" t="s">
        <v>620</v>
      </c>
      <c r="F126" s="110" t="s">
        <v>1755</v>
      </c>
      <c r="G126" s="335">
        <v>2201.0</v>
      </c>
      <c r="H126" s="110" t="s">
        <v>126</v>
      </c>
      <c r="I126" s="110" t="s">
        <v>606</v>
      </c>
      <c r="J126" s="110" t="s">
        <v>621</v>
      </c>
      <c r="K126" s="337" t="s">
        <v>170</v>
      </c>
      <c r="L126" s="338" t="str">
        <f t="shared" si="260"/>
        <v>#REF!</v>
      </c>
      <c r="M126" s="339" t="str">
        <f>IFERROR(__xludf.DUMMYFUNCTION("REGEXEXTRACT(
  XLOOKUP($E126&amp;$F126, import!$A:$A, import!C:C),
  ""/(\d+)""
)
"),"#REF!")</f>
        <v>#REF!</v>
      </c>
      <c r="N126" s="340" t="str">
        <f t="shared" si="261"/>
        <v>#REF!</v>
      </c>
      <c r="O126" s="341" t="str">
        <f t="shared" ref="O126:Q126" si="265">VALUE(SUBSTITUTE(XLOOKUP($E126&amp;$F126,import!$A:$A,import!M:M),"mm",""))
</f>
        <v>#REF!</v>
      </c>
      <c r="P126" s="342" t="str">
        <f t="shared" si="265"/>
        <v>#REF!</v>
      </c>
      <c r="Q126" s="343" t="str">
        <f t="shared" si="265"/>
        <v>#REF!</v>
      </c>
      <c r="R126" s="341" t="str">
        <f t="shared" si="263"/>
        <v>#REF!</v>
      </c>
      <c r="S126" s="110" t="str">
        <f t="shared" ref="S126:S128" si="268">XLOOKUP($E126&amp;$F126,import!$A:$A,import!T:T)</f>
        <v>#REF!</v>
      </c>
      <c r="T12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TRIM(TRANSPOSE(SPLIT(S126,"",""))), 0))
        ),
      ""シリコン"",""シリコー"&amp;"ンハイドロゲル素材"")
    )
  ),
"""")
"),"")</f>
        <v/>
      </c>
      <c r="U126" s="344" t="str">
        <f t="shared" si="157"/>
        <v>#REF!</v>
      </c>
      <c r="V126" s="119" t="str">
        <f t="shared" si="9"/>
        <v>/Users/asano/Desktop/data_sample/Links/bandle.jpg</v>
      </c>
      <c r="W126" s="345" t="s">
        <v>1756</v>
      </c>
      <c r="X126" s="345" t="s">
        <v>1757</v>
      </c>
      <c r="Y126" s="345" t="s">
        <v>1758</v>
      </c>
      <c r="Z126" s="345" t="s">
        <v>1759</v>
      </c>
      <c r="AA126" s="110" t="str">
        <f t="shared" si="249"/>
        <v>/Users/asano/Desktop/data_sample/images/1day/ハニードロップス/うるつやピンク/thumbnail.jpg</v>
      </c>
      <c r="AB126" s="110" t="str">
        <f t="shared" si="250"/>
        <v>/Users/asano/Desktop/data_sample/images/1day/ハニードロップス/うるつやピンク/lens.jpg</v>
      </c>
      <c r="AC126" s="110" t="str">
        <f t="shared" si="251"/>
        <v>/Users/asano/Desktop/data_sample/images/1day/ハニードロップス/うるつやピンク/黒目/black.jpg</v>
      </c>
      <c r="AD126" s="110" t="str">
        <f t="shared" si="252"/>
        <v>/Users/asano/Desktop/data_sample/images/1day/ハニードロップス/うるつやピンク/茶目/brown.jpg</v>
      </c>
      <c r="AE126" s="346" t="str">
        <f t="shared" ref="AE126:AF126" si="266">IFERROR(XLOOKUP($E126&amp;$F126,import!$A:$A,import!I:I),""
)</f>
        <v/>
      </c>
      <c r="AF126" s="346" t="str">
        <f t="shared" si="266"/>
        <v/>
      </c>
      <c r="AG126" s="119" t="str">
        <f>IFERROR(__xludf.DUMMYFUNCTION(" IF(
  ISNUMBER(S126),
  ""度なし（±0.00）〜""&amp;IF(ABS(S126)&lt;100, TEXT(S126, ""0.00""), """"),
  IFERROR(""度なし（±0.00）〜""&amp;
    TEXT(
      VALUE(REGEXEXTRACT(ASC(TO_TEXT(S126)),
        ""(?:^|[^0-9])([+-]?\d{1,2}(?:\.\d+)?)(?:[^0-9]|$)""
      )),
      ""0.00"""&amp;"
    ),
    ""度なしのみ""
  )
)
"),"度なしのみ")</f>
        <v>度なしのみ</v>
      </c>
      <c r="AH126" s="347"/>
      <c r="AI126" s="347"/>
      <c r="AJ126" s="110"/>
      <c r="AK126" s="110" t="s">
        <v>1760</v>
      </c>
      <c r="AL126" s="110" t="str">
        <f t="shared" si="76"/>
        <v>#REF!</v>
      </c>
      <c r="AM126" s="110"/>
      <c r="AN126" s="110" t="str">
        <f t="shared" si="84"/>
        <v>NG</v>
      </c>
      <c r="AO126" s="343">
        <v>12.0</v>
      </c>
      <c r="AP126" s="110" t="s">
        <v>953</v>
      </c>
      <c r="AQ126" s="343">
        <v>18.0</v>
      </c>
      <c r="AR126" s="110"/>
    </row>
    <row r="127">
      <c r="A127" s="332" t="b">
        <v>1</v>
      </c>
      <c r="B127" s="357" t="b">
        <v>1</v>
      </c>
      <c r="C127" s="350" t="str">
        <f t="shared" si="66"/>
        <v>-</v>
      </c>
      <c r="D127" s="110"/>
      <c r="E127" s="110" t="s">
        <v>620</v>
      </c>
      <c r="F127" s="110" t="s">
        <v>1761</v>
      </c>
      <c r="G127" s="335">
        <v>2202.0</v>
      </c>
      <c r="H127" s="336" t="s">
        <v>126</v>
      </c>
      <c r="I127" s="110" t="s">
        <v>606</v>
      </c>
      <c r="J127" s="110" t="s">
        <v>623</v>
      </c>
      <c r="K127" s="337" t="s">
        <v>170</v>
      </c>
      <c r="L127" s="338" t="str">
        <f t="shared" si="260"/>
        <v>#REF!</v>
      </c>
      <c r="M127" s="339" t="str">
        <f>IFERROR(__xludf.DUMMYFUNCTION("REGEXEXTRACT(
  XLOOKUP($E127&amp;$F127, import!$A:$A, import!C:C),
  ""/(\d+)""
)
"),"#REF!")</f>
        <v>#REF!</v>
      </c>
      <c r="N127" s="340" t="str">
        <f t="shared" si="261"/>
        <v>#REF!</v>
      </c>
      <c r="O127" s="341" t="str">
        <f t="shared" ref="O127:Q127" si="267">VALUE(SUBSTITUTE(XLOOKUP($E127&amp;$F127,import!$A:$A,import!M:M),"mm",""))
</f>
        <v>#REF!</v>
      </c>
      <c r="P127" s="342" t="str">
        <f t="shared" si="267"/>
        <v>#REF!</v>
      </c>
      <c r="Q127" s="343" t="str">
        <f t="shared" si="267"/>
        <v>#REF!</v>
      </c>
      <c r="R127" s="341" t="str">
        <f t="shared" si="263"/>
        <v>#REF!</v>
      </c>
      <c r="S127" s="343" t="str">
        <f t="shared" si="268"/>
        <v>#REF!</v>
      </c>
      <c r="T12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TRIM(TRANSPOSE(SPLIT(S127,"",""))), 0))
        ),
      ""シリコン"",""シリコー"&amp;"ンハイドロゲル素材"")
    )
  ),
"""")
"),"")</f>
        <v/>
      </c>
      <c r="U127" s="344" t="str">
        <f t="shared" si="157"/>
        <v>#REF!</v>
      </c>
      <c r="V127" s="119" t="str">
        <f t="shared" si="9"/>
        <v>/Users/asano/Desktop/data_sample/Links/bandle.jpg</v>
      </c>
      <c r="W127" s="345" t="s">
        <v>1762</v>
      </c>
      <c r="X127" s="345" t="s">
        <v>1763</v>
      </c>
      <c r="Y127" s="345" t="s">
        <v>1764</v>
      </c>
      <c r="Z127" s="345" t="s">
        <v>1765</v>
      </c>
      <c r="AA127" s="110" t="str">
        <f t="shared" si="249"/>
        <v>/Users/asano/Desktop/data_sample/images/1day/ハニードロップス/うるつやブラウン/thumbnail.jpg</v>
      </c>
      <c r="AB127" s="110" t="str">
        <f t="shared" si="250"/>
        <v>/Users/asano/Desktop/data_sample/images/1day/ハニードロップス/うるつやブラウン/lens.jpg</v>
      </c>
      <c r="AC127" s="110" t="str">
        <f t="shared" si="251"/>
        <v>/Users/asano/Desktop/data_sample/images/1day/ハニードロップス/うるつやブラウン/黒目/black.jpg</v>
      </c>
      <c r="AD127" s="110" t="str">
        <f t="shared" si="252"/>
        <v>/Users/asano/Desktop/data_sample/images/1day/ハニードロップス/うるつやブラウン/茶目/brown.jpg</v>
      </c>
      <c r="AE127" s="346" t="str">
        <f t="shared" ref="AE127:AF127" si="269">IFERROR(XLOOKUP($E127&amp;$F127,import!$A:$A,import!I:I),""
)</f>
        <v/>
      </c>
      <c r="AF127" s="346" t="str">
        <f t="shared" si="269"/>
        <v/>
      </c>
      <c r="AG127" s="119" t="str">
        <f>IFERROR(__xludf.DUMMYFUNCTION(" IF(
  ISNUMBER(S127),
  ""度なし（±0.00）〜""&amp;IF(ABS(S127)&lt;100, TEXT(S127, ""0.00""), """"),
  IFERROR(""度なし（±0.00）〜""&amp;
    TEXT(
      VALUE(REGEXEXTRACT(ASC(TO_TEXT(S127)),
        ""(?:^|[^0-9])([+-]?\d{1,2}(?:\.\d+)?)(?:[^0-9]|$)""
      )),
      ""0.00"""&amp;"
    ),
    ""度なしのみ""
  )
)
"),"度なしのみ")</f>
        <v>度なしのみ</v>
      </c>
      <c r="AH127" s="347"/>
      <c r="AI127" s="347"/>
      <c r="AJ127" s="110"/>
      <c r="AK127" s="110" t="s">
        <v>1766</v>
      </c>
      <c r="AL127" s="110" t="str">
        <f t="shared" si="76"/>
        <v>#REF!</v>
      </c>
      <c r="AM127" s="110"/>
      <c r="AN127" s="110" t="str">
        <f t="shared" si="84"/>
        <v>NG</v>
      </c>
      <c r="AO127" s="343">
        <v>12.0</v>
      </c>
      <c r="AP127" s="110"/>
      <c r="AQ127" s="343">
        <v>12.0</v>
      </c>
      <c r="AR127" s="110"/>
    </row>
    <row r="128">
      <c r="A128" s="332" t="b">
        <v>1</v>
      </c>
      <c r="B128" s="357" t="b">
        <v>1</v>
      </c>
      <c r="C128" s="350" t="str">
        <f t="shared" si="66"/>
        <v>-</v>
      </c>
      <c r="D128" s="110"/>
      <c r="E128" s="110" t="s">
        <v>620</v>
      </c>
      <c r="F128" s="110" t="s">
        <v>1767</v>
      </c>
      <c r="G128" s="335">
        <v>2203.0</v>
      </c>
      <c r="H128" s="110" t="s">
        <v>126</v>
      </c>
      <c r="I128" s="110" t="s">
        <v>606</v>
      </c>
      <c r="J128" s="110" t="s">
        <v>627</v>
      </c>
      <c r="K128" s="337" t="s">
        <v>170</v>
      </c>
      <c r="L128" s="338" t="str">
        <f t="shared" si="260"/>
        <v>#REF!</v>
      </c>
      <c r="M128" s="339" t="str">
        <f>IFERROR(__xludf.DUMMYFUNCTION("REGEXEXTRACT(
  XLOOKUP($E128&amp;$F128, import!$A:$A, import!C:C),
  ""/(\d+)""
)
"),"#REF!")</f>
        <v>#REF!</v>
      </c>
      <c r="N128" s="340" t="str">
        <f t="shared" si="261"/>
        <v>#REF!</v>
      </c>
      <c r="O128" s="341" t="str">
        <f t="shared" ref="O128:Q128" si="270">VALUE(SUBSTITUTE(XLOOKUP($E128&amp;$F128,import!$A:$A,import!M:M),"mm",""))
</f>
        <v>#REF!</v>
      </c>
      <c r="P128" s="342" t="str">
        <f t="shared" si="270"/>
        <v>#REF!</v>
      </c>
      <c r="Q128" s="343" t="str">
        <f t="shared" si="270"/>
        <v>#REF!</v>
      </c>
      <c r="R128" s="341" t="str">
        <f t="shared" si="263"/>
        <v>#REF!</v>
      </c>
      <c r="S128" s="110" t="str">
        <f t="shared" si="268"/>
        <v>#REF!</v>
      </c>
      <c r="T12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TRIM(TRANSPOSE(SPLIT(S128,"",""))), 0))
        ),
      ""シリコン"",""シリコー"&amp;"ンハイドロゲル素材"")
    )
  ),
"""")
"),"")</f>
        <v/>
      </c>
      <c r="U128" s="344" t="str">
        <f t="shared" si="157"/>
        <v>#REF!</v>
      </c>
      <c r="V128" s="119" t="str">
        <f t="shared" si="9"/>
        <v>/Users/asano/Desktop/data_sample/Links/bandle.jpg</v>
      </c>
      <c r="W128" s="345" t="s">
        <v>1768</v>
      </c>
      <c r="X128" s="345" t="s">
        <v>1769</v>
      </c>
      <c r="Y128" s="345" t="s">
        <v>1770</v>
      </c>
      <c r="Z128" s="345" t="s">
        <v>1771</v>
      </c>
      <c r="AA128" s="110" t="str">
        <f t="shared" si="249"/>
        <v>/Users/asano/Desktop/data_sample/images/1day/ハニードロップス/うるつやベージュ/thumbnail.jpg</v>
      </c>
      <c r="AB128" s="110" t="str">
        <f t="shared" si="250"/>
        <v>/Users/asano/Desktop/data_sample/images/1day/ハニードロップス/うるつやベージュ/lens.jpg</v>
      </c>
      <c r="AC128" s="110" t="str">
        <f t="shared" si="251"/>
        <v>/Users/asano/Desktop/data_sample/images/1day/ハニードロップス/うるつやベージュ/黒目/black.jpg</v>
      </c>
      <c r="AD128" s="110" t="str">
        <f t="shared" si="252"/>
        <v>/Users/asano/Desktop/data_sample/images/1day/ハニードロップス/うるつやベージュ/茶目/brown.jpg</v>
      </c>
      <c r="AE128" s="346" t="str">
        <f t="shared" ref="AE128:AF128" si="271">IFERROR(XLOOKUP($E128&amp;$F128,import!$A:$A,import!I:I),""
)</f>
        <v/>
      </c>
      <c r="AF128" s="346" t="str">
        <f t="shared" si="271"/>
        <v/>
      </c>
      <c r="AG128" s="119" t="str">
        <f>IFERROR(__xludf.DUMMYFUNCTION(" IF(
  ISNUMBER(S128),
  ""度なし（±0.00）〜""&amp;IF(ABS(S128)&lt;100, TEXT(S128, ""0.00""), """"),
  IFERROR(""度なし（±0.00）〜""&amp;
    TEXT(
      VALUE(REGEXEXTRACT(ASC(TO_TEXT(S128)),
        ""(?:^|[^0-9])([+-]?\d{1,2}(?:\.\d+)?)(?:[^0-9]|$)""
      )),
      ""0.00"""&amp;"
    ),
    ""度なしのみ""
  )
)
"),"度なしのみ")</f>
        <v>度なしのみ</v>
      </c>
      <c r="AH128" s="347"/>
      <c r="AI128" s="347"/>
      <c r="AJ128" s="110"/>
      <c r="AK128" s="110" t="s">
        <v>1772</v>
      </c>
      <c r="AL128" s="110" t="str">
        <f t="shared" si="76"/>
        <v>#REF!</v>
      </c>
      <c r="AM128" s="110"/>
      <c r="AN128" s="110" t="str">
        <f t="shared" si="84"/>
        <v>NG</v>
      </c>
      <c r="AO128" s="343">
        <v>12.0</v>
      </c>
      <c r="AP128" s="110"/>
      <c r="AQ128" s="343">
        <v>12.0</v>
      </c>
      <c r="AR128" s="110"/>
    </row>
    <row r="129">
      <c r="A129" s="332" t="b">
        <v>1</v>
      </c>
      <c r="B129" s="357" t="b">
        <v>1</v>
      </c>
      <c r="C129" s="350" t="str">
        <f t="shared" si="66"/>
        <v>-</v>
      </c>
      <c r="D129" s="110"/>
      <c r="E129" s="110" t="s">
        <v>620</v>
      </c>
      <c r="F129" s="110" t="s">
        <v>1773</v>
      </c>
      <c r="G129" s="335">
        <v>2204.0</v>
      </c>
      <c r="H129" s="110" t="s">
        <v>126</v>
      </c>
      <c r="I129" s="110" t="s">
        <v>606</v>
      </c>
      <c r="J129" s="110" t="s">
        <v>631</v>
      </c>
      <c r="K129" s="337" t="s">
        <v>170</v>
      </c>
      <c r="L129" s="338" t="str">
        <f t="shared" si="260"/>
        <v>#REF!</v>
      </c>
      <c r="M129" s="339" t="str">
        <f>IFERROR(__xludf.DUMMYFUNCTION("REGEXEXTRACT(
  XLOOKUP($E129&amp;$F129, import!$A:$A, import!C:C),
  ""/(\d+)""
)
"),"#REF!")</f>
        <v>#REF!</v>
      </c>
      <c r="N129" s="340" t="str">
        <f t="shared" si="261"/>
        <v>#REF!</v>
      </c>
      <c r="O129" s="341" t="str">
        <f t="shared" ref="O129:Q129" si="272">VALUE(SUBSTITUTE(XLOOKUP($E129&amp;$F129,import!$A:$A,import!M:M),"mm",""))
</f>
        <v>#REF!</v>
      </c>
      <c r="P129" s="342" t="str">
        <f t="shared" si="272"/>
        <v>#REF!</v>
      </c>
      <c r="Q129" s="343" t="str">
        <f t="shared" si="272"/>
        <v>#REF!</v>
      </c>
      <c r="R129" s="341" t="str">
        <f t="shared" si="263"/>
        <v>#REF!</v>
      </c>
      <c r="S129" s="110" t="s">
        <v>955</v>
      </c>
      <c r="T129" s="110" t="s">
        <v>956</v>
      </c>
      <c r="U129" s="344" t="str">
        <f t="shared" si="157"/>
        <v>#REF!</v>
      </c>
      <c r="V129" s="119" t="str">
        <f t="shared" si="9"/>
        <v>/Users/asano/Desktop/data_sample/Links/bandle.jpg</v>
      </c>
      <c r="W129" s="345" t="s">
        <v>1774</v>
      </c>
      <c r="X129" s="345" t="s">
        <v>1775</v>
      </c>
      <c r="Y129" s="345" t="s">
        <v>1776</v>
      </c>
      <c r="Z129" s="345" t="s">
        <v>1777</v>
      </c>
      <c r="AA129" s="110" t="str">
        <f t="shared" si="249"/>
        <v>/Users/asano/Desktop/data_sample/images/1day/ハニードロップス/カフェミスト/thumbnail.jpg</v>
      </c>
      <c r="AB129" s="110" t="str">
        <f t="shared" si="250"/>
        <v>/Users/asano/Desktop/data_sample/images/1day/ハニードロップス/カフェミスト/lens.jpg</v>
      </c>
      <c r="AC129" s="110" t="str">
        <f t="shared" si="251"/>
        <v>/Users/asano/Desktop/data_sample/images/1day/ハニードロップス/カフェミスト/黒目/black.jpg</v>
      </c>
      <c r="AD129" s="110" t="str">
        <f t="shared" si="252"/>
        <v>/Users/asano/Desktop/data_sample/images/1day/ハニードロップス/カフェミスト/茶目/brown.jpg</v>
      </c>
      <c r="AE129" s="346" t="str">
        <f t="shared" ref="AE129:AF129" si="273">IFERROR(XLOOKUP($E129&amp;$F129,import!$A:$A,import!I:I),""
)</f>
        <v/>
      </c>
      <c r="AF129" s="346" t="str">
        <f t="shared" si="273"/>
        <v/>
      </c>
      <c r="AG129" s="119" t="str">
        <f>IFERROR(__xludf.DUMMYFUNCTION(" IF(
  ISNUMBER(S129),
  ""度なし（±0.00）〜""&amp;IF(ABS(S129)&lt;100, TEXT(S129, ""0.00""), """"),
  IFERROR(""度なし（±0.00）〜""&amp;
    TEXT(
      VALUE(REGEXEXTRACT(ASC(TO_TEXT(S129)),
        ""(?:^|[^0-9])([+-]?\d{1,2}(?:\.\d+)?)(?:[^0-9]|$)""
      )),
      ""0.00"""&amp;"
    ),
    ""度なしのみ""
  )
)
"),"度なし（±0.00）〜8.00")</f>
        <v>度なし（±0.00）〜8.00</v>
      </c>
      <c r="AH129" s="347"/>
      <c r="AI129" s="347"/>
      <c r="AJ129" s="110"/>
      <c r="AK129" s="110" t="s">
        <v>1778</v>
      </c>
      <c r="AL129" s="110" t="str">
        <f t="shared" si="76"/>
        <v>#REF!</v>
      </c>
      <c r="AM129" s="110"/>
      <c r="AN129" s="110" t="str">
        <f t="shared" si="84"/>
        <v>NG</v>
      </c>
      <c r="AO129" s="343">
        <v>12.0</v>
      </c>
      <c r="AP129" s="110"/>
      <c r="AQ129" s="343">
        <v>12.0</v>
      </c>
      <c r="AR129" s="110"/>
    </row>
    <row r="130">
      <c r="A130" s="332" t="b">
        <v>1</v>
      </c>
      <c r="B130" s="357" t="b">
        <v>1</v>
      </c>
      <c r="C130" s="350" t="str">
        <f t="shared" si="66"/>
        <v>-</v>
      </c>
      <c r="D130" s="110"/>
      <c r="E130" s="110" t="s">
        <v>620</v>
      </c>
      <c r="F130" s="110" t="s">
        <v>1779</v>
      </c>
      <c r="G130" s="335">
        <v>2205.0</v>
      </c>
      <c r="H130" s="110" t="s">
        <v>126</v>
      </c>
      <c r="I130" s="110" t="s">
        <v>606</v>
      </c>
      <c r="J130" s="110" t="s">
        <v>634</v>
      </c>
      <c r="K130" s="337" t="s">
        <v>170</v>
      </c>
      <c r="L130" s="338" t="str">
        <f t="shared" si="260"/>
        <v>#REF!</v>
      </c>
      <c r="M130" s="339" t="str">
        <f>IFERROR(__xludf.DUMMYFUNCTION("REGEXEXTRACT(
  XLOOKUP($E130&amp;$F130, import!$A:$A, import!C:C),
  ""/(\d+)""
)
"),"#REF!")</f>
        <v>#REF!</v>
      </c>
      <c r="N130" s="340" t="str">
        <f t="shared" si="261"/>
        <v>#REF!</v>
      </c>
      <c r="O130" s="341" t="str">
        <f t="shared" ref="O130:Q130" si="274">VALUE(SUBSTITUTE(XLOOKUP($E130&amp;$F130,import!$A:$A,import!M:M),"mm",""))
</f>
        <v>#REF!</v>
      </c>
      <c r="P130" s="342" t="str">
        <f t="shared" si="274"/>
        <v>#REF!</v>
      </c>
      <c r="Q130" s="343" t="str">
        <f t="shared" si="274"/>
        <v>#REF!</v>
      </c>
      <c r="R130" s="341" t="str">
        <f t="shared" si="263"/>
        <v>#REF!</v>
      </c>
      <c r="S130" s="110" t="str">
        <f t="shared" ref="S130:S131" si="277">XLOOKUP($E130&amp;$F130,import!$A:$A,import!T:T)</f>
        <v>#REF!</v>
      </c>
      <c r="T13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TRIM(TRANSPOSE(SPLIT(S130,"",""))), 0))
        ),
      ""シリコン"",""シリコー"&amp;"ンハイドロゲル素材"")
    )
  ),
"""")
"),"")</f>
        <v/>
      </c>
      <c r="U130" s="344" t="str">
        <f t="shared" si="157"/>
        <v>#REF!</v>
      </c>
      <c r="V130" s="119" t="str">
        <f t="shared" si="9"/>
        <v>/Users/asano/Desktop/data_sample/Links/bandle.jpg</v>
      </c>
      <c r="W130" s="345" t="s">
        <v>1780</v>
      </c>
      <c r="X130" s="345" t="s">
        <v>1781</v>
      </c>
      <c r="Y130" s="345" t="s">
        <v>1782</v>
      </c>
      <c r="Z130" s="345" t="s">
        <v>1783</v>
      </c>
      <c r="AA130" s="110" t="str">
        <f t="shared" si="249"/>
        <v>/Users/asano/Desktop/data_sample/images/1day/ハニードロップス/すけつやジェリー/thumbnail.jpg</v>
      </c>
      <c r="AB130" s="110" t="str">
        <f t="shared" si="250"/>
        <v>/Users/asano/Desktop/data_sample/images/1day/ハニードロップス/すけつやジェリー/lens.jpg</v>
      </c>
      <c r="AC130" s="110" t="str">
        <f t="shared" si="251"/>
        <v>/Users/asano/Desktop/data_sample/images/1day/ハニードロップス/すけつやジェリー/黒目/black.jpg</v>
      </c>
      <c r="AD130" s="110" t="str">
        <f t="shared" si="252"/>
        <v>/Users/asano/Desktop/data_sample/images/1day/ハニードロップス/すけつやジェリー/茶目/brown.jpg</v>
      </c>
      <c r="AE130" s="346" t="str">
        <f t="shared" ref="AE130:AF130" si="275">IFERROR(XLOOKUP($E130&amp;$F130,import!$A:$A,import!I:I),""
)</f>
        <v/>
      </c>
      <c r="AF130" s="346" t="str">
        <f t="shared" si="275"/>
        <v/>
      </c>
      <c r="AG130" s="119" t="str">
        <f>IFERROR(__xludf.DUMMYFUNCTION(" IF(
  ISNUMBER(S130),
  ""度なし（±0.00）〜""&amp;IF(ABS(S130)&lt;100, TEXT(S130, ""0.00""), """"),
  IFERROR(""度なし（±0.00）〜""&amp;
    TEXT(
      VALUE(REGEXEXTRACT(ASC(TO_TEXT(S130)),
        ""(?:^|[^0-9])([+-]?\d{1,2}(?:\.\d+)?)(?:[^0-9]|$)""
      )),
      ""0.00"""&amp;"
    ),
    ""度なしのみ""
  )
)
"),"度なしのみ")</f>
        <v>度なしのみ</v>
      </c>
      <c r="AH130" s="347"/>
      <c r="AI130" s="347"/>
      <c r="AJ130" s="110"/>
      <c r="AK130" s="110" t="s">
        <v>1784</v>
      </c>
      <c r="AL130" s="110" t="str">
        <f t="shared" si="76"/>
        <v>#REF!</v>
      </c>
      <c r="AM130" s="110"/>
      <c r="AN130" s="110" t="str">
        <f t="shared" si="84"/>
        <v>NG</v>
      </c>
      <c r="AO130" s="343">
        <v>12.0</v>
      </c>
      <c r="AP130" s="110"/>
      <c r="AQ130" s="343">
        <v>12.0</v>
      </c>
      <c r="AR130" s="110"/>
    </row>
    <row r="131">
      <c r="A131" s="332" t="b">
        <v>1</v>
      </c>
      <c r="B131" s="357" t="b">
        <v>1</v>
      </c>
      <c r="C131" s="350" t="str">
        <f t="shared" si="66"/>
        <v>-</v>
      </c>
      <c r="D131" s="110"/>
      <c r="E131" s="110" t="s">
        <v>620</v>
      </c>
      <c r="F131" s="110" t="s">
        <v>1785</v>
      </c>
      <c r="G131" s="335">
        <v>2206.0</v>
      </c>
      <c r="H131" s="336" t="s">
        <v>126</v>
      </c>
      <c r="I131" s="110" t="s">
        <v>606</v>
      </c>
      <c r="J131" s="110" t="s">
        <v>637</v>
      </c>
      <c r="K131" s="337" t="s">
        <v>170</v>
      </c>
      <c r="L131" s="338" t="str">
        <f t="shared" si="260"/>
        <v>#REF!</v>
      </c>
      <c r="M131" s="339" t="str">
        <f>IFERROR(__xludf.DUMMYFUNCTION("REGEXEXTRACT(
  XLOOKUP($E131&amp;$F131, import!$A:$A, import!C:C),
  ""/(\d+)""
)
"),"#REF!")</f>
        <v>#REF!</v>
      </c>
      <c r="N131" s="340" t="str">
        <f t="shared" si="261"/>
        <v>#REF!</v>
      </c>
      <c r="O131" s="341" t="str">
        <f t="shared" ref="O131:Q131" si="276">VALUE(SUBSTITUTE(XLOOKUP($E131&amp;$F131,import!$A:$A,import!M:M),"mm",""))
</f>
        <v>#REF!</v>
      </c>
      <c r="P131" s="342" t="str">
        <f t="shared" si="276"/>
        <v>#REF!</v>
      </c>
      <c r="Q131" s="343" t="str">
        <f t="shared" si="276"/>
        <v>#REF!</v>
      </c>
      <c r="R131" s="341" t="str">
        <f t="shared" si="263"/>
        <v>#REF!</v>
      </c>
      <c r="S131" s="343" t="str">
        <f t="shared" si="277"/>
        <v>#REF!</v>
      </c>
      <c r="T13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TRIM(TRANSPOSE(SPLIT(S131,"",""))), 0))
        ),
      ""シリコン"",""シリコー"&amp;"ンハイドロゲル素材"")
    )
  ),
"""")
"),"")</f>
        <v/>
      </c>
      <c r="U131" s="344" t="str">
        <f t="shared" si="157"/>
        <v>#REF!</v>
      </c>
      <c r="V131" s="119" t="str">
        <f t="shared" si="9"/>
        <v>/Users/asano/Desktop/data_sample/Links/bandle.jpg</v>
      </c>
      <c r="W131" s="345" t="s">
        <v>1786</v>
      </c>
      <c r="X131" s="345" t="s">
        <v>1787</v>
      </c>
      <c r="Y131" s="345" t="s">
        <v>1788</v>
      </c>
      <c r="Z131" s="345" t="s">
        <v>1789</v>
      </c>
      <c r="AA131" s="110" t="str">
        <f t="shared" si="249"/>
        <v>/Users/asano/Desktop/data_sample/images/1day/ハニードロップス/セピア/thumbnail.jpg</v>
      </c>
      <c r="AB131" s="110" t="str">
        <f t="shared" si="250"/>
        <v>/Users/asano/Desktop/data_sample/images/1day/ハニードロップス/セピア/lens.jpg</v>
      </c>
      <c r="AC131" s="110" t="str">
        <f t="shared" si="251"/>
        <v>/Users/asano/Desktop/data_sample/images/1day/ハニードロップス/セピア/黒目/black.jpg</v>
      </c>
      <c r="AD131" s="110" t="str">
        <f t="shared" si="252"/>
        <v>/Users/asano/Desktop/data_sample/images/1day/ハニードロップス/セピア/茶目/brown.jpg</v>
      </c>
      <c r="AE131" s="346" t="str">
        <f t="shared" ref="AE131:AF131" si="278">IFERROR(XLOOKUP($E131&amp;$F131,import!$A:$A,import!I:I),""
)</f>
        <v/>
      </c>
      <c r="AF131" s="346" t="str">
        <f t="shared" si="278"/>
        <v/>
      </c>
      <c r="AG131" s="119" t="str">
        <f>IFERROR(__xludf.DUMMYFUNCTION(" IF(
  ISNUMBER(S131),
  ""度なし（±0.00）〜""&amp;IF(ABS(S131)&lt;100, TEXT(S131, ""0.00""), """"),
  IFERROR(""度なし（±0.00）〜""&amp;
    TEXT(
      VALUE(REGEXEXTRACT(ASC(TO_TEXT(S131)),
        ""(?:^|[^0-9])([+-]?\d{1,2}(?:\.\d+)?)(?:[^0-9]|$)""
      )),
      ""0.00"""&amp;"
    ),
    ""度なしのみ""
  )
)
"),"度なしのみ")</f>
        <v>度なしのみ</v>
      </c>
      <c r="AH131" s="347"/>
      <c r="AI131" s="347"/>
      <c r="AJ131" s="110"/>
      <c r="AK131" s="110" t="s">
        <v>1790</v>
      </c>
      <c r="AL131" s="110" t="str">
        <f t="shared" si="76"/>
        <v>#REF!</v>
      </c>
      <c r="AM131" s="110"/>
      <c r="AN131" s="110" t="str">
        <f t="shared" si="84"/>
        <v>NG</v>
      </c>
      <c r="AO131" s="343">
        <v>12.0</v>
      </c>
      <c r="AP131" s="110" t="s">
        <v>914</v>
      </c>
      <c r="AQ131" s="343">
        <v>24.0</v>
      </c>
      <c r="AR131" s="110"/>
    </row>
    <row r="132">
      <c r="A132" s="332" t="b">
        <v>1</v>
      </c>
      <c r="B132" s="357" t="b">
        <v>1</v>
      </c>
      <c r="C132" s="350" t="str">
        <f t="shared" si="66"/>
        <v>-</v>
      </c>
      <c r="D132" s="110"/>
      <c r="E132" s="110" t="s">
        <v>620</v>
      </c>
      <c r="F132" s="110" t="s">
        <v>1791</v>
      </c>
      <c r="G132" s="335">
        <v>2207.0</v>
      </c>
      <c r="H132" s="110" t="s">
        <v>126</v>
      </c>
      <c r="I132" s="110" t="s">
        <v>606</v>
      </c>
      <c r="J132" s="110" t="s">
        <v>640</v>
      </c>
      <c r="K132" s="337" t="s">
        <v>170</v>
      </c>
      <c r="L132" s="338" t="str">
        <f t="shared" si="260"/>
        <v>#REF!</v>
      </c>
      <c r="M132" s="339" t="str">
        <f>IFERROR(__xludf.DUMMYFUNCTION("REGEXEXTRACT(
  XLOOKUP($E132&amp;$F132, import!$A:$A, import!C:C),
  ""/(\d+)""
)
"),"#REF!")</f>
        <v>#REF!</v>
      </c>
      <c r="N132" s="340" t="str">
        <f t="shared" si="261"/>
        <v>#REF!</v>
      </c>
      <c r="O132" s="341" t="str">
        <f t="shared" ref="O132:Q132" si="279">VALUE(SUBSTITUTE(XLOOKUP($E132&amp;$F132,import!$A:$A,import!M:M),"mm",""))
</f>
        <v>#REF!</v>
      </c>
      <c r="P132" s="342" t="str">
        <f t="shared" si="279"/>
        <v>#REF!</v>
      </c>
      <c r="Q132" s="343" t="str">
        <f t="shared" si="279"/>
        <v>#REF!</v>
      </c>
      <c r="R132" s="341" t="str">
        <f t="shared" si="263"/>
        <v>#REF!</v>
      </c>
      <c r="S132" s="110" t="s">
        <v>955</v>
      </c>
      <c r="T132" s="110" t="s">
        <v>956</v>
      </c>
      <c r="U132" s="344" t="str">
        <f t="shared" si="157"/>
        <v>#REF!</v>
      </c>
      <c r="V132" s="119" t="str">
        <f t="shared" si="9"/>
        <v>/Users/asano/Desktop/data_sample/Links/bandle.jpg</v>
      </c>
      <c r="W132" s="345" t="s">
        <v>1792</v>
      </c>
      <c r="X132" s="345" t="s">
        <v>1793</v>
      </c>
      <c r="Y132" s="345" t="s">
        <v>1794</v>
      </c>
      <c r="Z132" s="345" t="s">
        <v>1795</v>
      </c>
      <c r="AA132" s="110" t="str">
        <f t="shared" si="249"/>
        <v>/Users/asano/Desktop/data_sample/images/1day/ハニードロップス/セピアグレージュ/thumbnail.jpg</v>
      </c>
      <c r="AB132" s="110" t="str">
        <f t="shared" si="250"/>
        <v>/Users/asano/Desktop/data_sample/images/1day/ハニードロップス/セピアグレージュ/lens.jpg</v>
      </c>
      <c r="AC132" s="110" t="str">
        <f t="shared" si="251"/>
        <v>/Users/asano/Desktop/data_sample/images/1day/ハニードロップス/セピアグレージュ/黒目/black.jpg</v>
      </c>
      <c r="AD132" s="110" t="str">
        <f t="shared" si="252"/>
        <v>/Users/asano/Desktop/data_sample/images/1day/ハニードロップス/セピアグレージュ/茶目/brown.jpg</v>
      </c>
      <c r="AE132" s="346" t="str">
        <f t="shared" ref="AE132:AF132" si="280">IFERROR(XLOOKUP($E132&amp;$F132,import!$A:$A,import!I:I),""
)</f>
        <v/>
      </c>
      <c r="AF132" s="346" t="str">
        <f t="shared" si="280"/>
        <v/>
      </c>
      <c r="AG132" s="119" t="str">
        <f>IFERROR(__xludf.DUMMYFUNCTION(" IF(
  ISNUMBER(S132),
  ""度なし（±0.00）〜""&amp;IF(ABS(S132)&lt;100, TEXT(S132, ""0.00""), """"),
  IFERROR(""度なし（±0.00）〜""&amp;
    TEXT(
      VALUE(REGEXEXTRACT(ASC(TO_TEXT(S132)),
        ""(?:^|[^0-9])([+-]?\d{1,2}(?:\.\d+)?)(?:[^0-9]|$)""
      )),
      ""0.00"""&amp;"
    ),
    ""度なしのみ""
  )
)
"),"度なし（±0.00）〜8.00")</f>
        <v>度なし（±0.00）〜8.00</v>
      </c>
      <c r="AH132" s="347"/>
      <c r="AI132" s="347"/>
      <c r="AJ132" s="110"/>
      <c r="AK132" s="110" t="s">
        <v>1796</v>
      </c>
      <c r="AL132" s="110" t="str">
        <f t="shared" si="76"/>
        <v>#REF!</v>
      </c>
      <c r="AM132" s="110"/>
      <c r="AN132" s="110" t="str">
        <f t="shared" si="84"/>
        <v>NG</v>
      </c>
      <c r="AO132" s="343">
        <v>12.0</v>
      </c>
      <c r="AP132" s="110"/>
      <c r="AQ132" s="343">
        <v>12.0</v>
      </c>
      <c r="AR132" s="110"/>
    </row>
    <row r="133">
      <c r="A133" s="332" t="b">
        <v>1</v>
      </c>
      <c r="B133" s="357" t="b">
        <v>1</v>
      </c>
      <c r="C133" s="350" t="str">
        <f t="shared" si="66"/>
        <v>-</v>
      </c>
      <c r="D133" s="110"/>
      <c r="E133" s="110" t="s">
        <v>620</v>
      </c>
      <c r="F133" s="110" t="s">
        <v>1797</v>
      </c>
      <c r="G133" s="335">
        <v>2208.0</v>
      </c>
      <c r="H133" s="110" t="s">
        <v>126</v>
      </c>
      <c r="I133" s="110" t="s">
        <v>606</v>
      </c>
      <c r="J133" s="110" t="s">
        <v>643</v>
      </c>
      <c r="K133" s="337" t="s">
        <v>170</v>
      </c>
      <c r="L133" s="338" t="str">
        <f t="shared" si="260"/>
        <v>#REF!</v>
      </c>
      <c r="M133" s="339" t="str">
        <f>IFERROR(__xludf.DUMMYFUNCTION("REGEXEXTRACT(
  XLOOKUP($E133&amp;$F133, import!$A:$A, import!C:C),
  ""/(\d+)""
)
"),"#REF!")</f>
        <v>#REF!</v>
      </c>
      <c r="N133" s="340" t="str">
        <f t="shared" si="261"/>
        <v>#REF!</v>
      </c>
      <c r="O133" s="341" t="str">
        <f t="shared" ref="O133:Q133" si="281">VALUE(SUBSTITUTE(XLOOKUP($E133&amp;$F133,import!$A:$A,import!M:M),"mm",""))
</f>
        <v>#REF!</v>
      </c>
      <c r="P133" s="342" t="str">
        <f t="shared" si="281"/>
        <v>#REF!</v>
      </c>
      <c r="Q133" s="343" t="str">
        <f t="shared" si="281"/>
        <v>#REF!</v>
      </c>
      <c r="R133" s="341" t="str">
        <f t="shared" si="263"/>
        <v>#REF!</v>
      </c>
      <c r="S133" s="110" t="s">
        <v>955</v>
      </c>
      <c r="T133" s="110" t="s">
        <v>956</v>
      </c>
      <c r="U133" s="344" t="str">
        <f t="shared" si="157"/>
        <v>#REF!</v>
      </c>
      <c r="V133" s="119" t="str">
        <f t="shared" si="9"/>
        <v>/Users/asano/Desktop/data_sample/Links/bandle.jpg</v>
      </c>
      <c r="W133" s="345" t="s">
        <v>1798</v>
      </c>
      <c r="X133" s="345" t="s">
        <v>1799</v>
      </c>
      <c r="Y133" s="345" t="s">
        <v>1800</v>
      </c>
      <c r="Z133" s="345" t="s">
        <v>1801</v>
      </c>
      <c r="AA133" s="110" t="str">
        <f t="shared" si="249"/>
        <v>/Users/asano/Desktop/data_sample/images/1day/ハニードロップス/セピアピンク/thumbnail.jpg</v>
      </c>
      <c r="AB133" s="110" t="str">
        <f t="shared" si="250"/>
        <v>/Users/asano/Desktop/data_sample/images/1day/ハニードロップス/セピアピンク/lens.jpg</v>
      </c>
      <c r="AC133" s="110" t="str">
        <f t="shared" si="251"/>
        <v>/Users/asano/Desktop/data_sample/images/1day/ハニードロップス/セピアピンク/黒目/black.jpg</v>
      </c>
      <c r="AD133" s="110" t="str">
        <f t="shared" si="252"/>
        <v>/Users/asano/Desktop/data_sample/images/1day/ハニードロップス/セピアピンク/茶目/brown.jpg</v>
      </c>
      <c r="AE133" s="346" t="str">
        <f t="shared" ref="AE133:AF133" si="282">IFERROR(XLOOKUP($E133&amp;$F133,import!$A:$A,import!I:I),""
)</f>
        <v/>
      </c>
      <c r="AF133" s="346" t="str">
        <f t="shared" si="282"/>
        <v/>
      </c>
      <c r="AG133" s="119" t="str">
        <f>IFERROR(__xludf.DUMMYFUNCTION(" IF(
  ISNUMBER(S133),
  ""度なし（±0.00）〜""&amp;IF(ABS(S133)&lt;100, TEXT(S133, ""0.00""), """"),
  IFERROR(""度なし（±0.00）〜""&amp;
    TEXT(
      VALUE(REGEXEXTRACT(ASC(TO_TEXT(S133)),
        ""(?:^|[^0-9])([+-]?\d{1,2}(?:\.\d+)?)(?:[^0-9]|$)""
      )),
      ""0.00"""&amp;"
    ),
    ""度なしのみ""
  )
)
"),"度なし（±0.00）〜8.00")</f>
        <v>度なし（±0.00）〜8.00</v>
      </c>
      <c r="AH133" s="347"/>
      <c r="AI133" s="347"/>
      <c r="AJ133" s="110"/>
      <c r="AK133" s="110" t="s">
        <v>1802</v>
      </c>
      <c r="AL133" s="110" t="str">
        <f t="shared" si="76"/>
        <v>#REF!</v>
      </c>
      <c r="AM133" s="110"/>
      <c r="AN133" s="110" t="str">
        <f t="shared" si="84"/>
        <v>NG</v>
      </c>
      <c r="AO133" s="343">
        <v>12.0</v>
      </c>
      <c r="AP133" s="110"/>
      <c r="AQ133" s="343">
        <v>12.0</v>
      </c>
      <c r="AR133" s="110"/>
    </row>
    <row r="134">
      <c r="A134" s="332" t="b">
        <v>1</v>
      </c>
      <c r="B134" s="357" t="b">
        <v>1</v>
      </c>
      <c r="C134" s="350" t="str">
        <f t="shared" si="66"/>
        <v>-</v>
      </c>
      <c r="D134" s="110"/>
      <c r="E134" s="110" t="s">
        <v>620</v>
      </c>
      <c r="F134" s="110" t="s">
        <v>1803</v>
      </c>
      <c r="G134" s="335">
        <v>2209.0</v>
      </c>
      <c r="H134" s="110" t="s">
        <v>126</v>
      </c>
      <c r="I134" s="110" t="s">
        <v>606</v>
      </c>
      <c r="J134" s="110" t="s">
        <v>646</v>
      </c>
      <c r="K134" s="337" t="s">
        <v>170</v>
      </c>
      <c r="L134" s="338" t="str">
        <f t="shared" si="260"/>
        <v>#REF!</v>
      </c>
      <c r="M134" s="339" t="str">
        <f>IFERROR(__xludf.DUMMYFUNCTION("REGEXEXTRACT(
  XLOOKUP($E134&amp;$F134, import!$A:$A, import!C:C),
  ""/(\d+)""
)
"),"#REF!")</f>
        <v>#REF!</v>
      </c>
      <c r="N134" s="340" t="str">
        <f t="shared" si="261"/>
        <v>#REF!</v>
      </c>
      <c r="O134" s="341" t="str">
        <f t="shared" ref="O134:Q134" si="283">VALUE(SUBSTITUTE(XLOOKUP($E134&amp;$F134,import!$A:$A,import!M:M),"mm",""))
</f>
        <v>#REF!</v>
      </c>
      <c r="P134" s="342" t="str">
        <f t="shared" si="283"/>
        <v>#REF!</v>
      </c>
      <c r="Q134" s="343" t="str">
        <f t="shared" si="283"/>
        <v>#REF!</v>
      </c>
      <c r="R134" s="341" t="str">
        <f t="shared" si="263"/>
        <v>#REF!</v>
      </c>
      <c r="S134" s="110" t="s">
        <v>955</v>
      </c>
      <c r="T134" s="110" t="s">
        <v>956</v>
      </c>
      <c r="U134" s="344" t="str">
        <f t="shared" si="157"/>
        <v>#REF!</v>
      </c>
      <c r="V134" s="119" t="str">
        <f t="shared" si="9"/>
        <v>/Users/asano/Desktop/data_sample/Links/bandle.jpg</v>
      </c>
      <c r="W134" s="345" t="s">
        <v>1804</v>
      </c>
      <c r="X134" s="345" t="s">
        <v>1805</v>
      </c>
      <c r="Y134" s="345" t="s">
        <v>1806</v>
      </c>
      <c r="Z134" s="345" t="s">
        <v>1807</v>
      </c>
      <c r="AA134" s="110" t="str">
        <f t="shared" si="249"/>
        <v>/Users/asano/Desktop/data_sample/images/1day/ハニードロップス/セピアブルー/thumbnail.jpg</v>
      </c>
      <c r="AB134" s="110" t="str">
        <f t="shared" si="250"/>
        <v>/Users/asano/Desktop/data_sample/images/1day/ハニードロップス/セピアブルー/lens.jpg</v>
      </c>
      <c r="AC134" s="110" t="str">
        <f t="shared" si="251"/>
        <v>/Users/asano/Desktop/data_sample/images/1day/ハニードロップス/セピアブルー/黒目/black.jpg</v>
      </c>
      <c r="AD134" s="110" t="str">
        <f t="shared" si="252"/>
        <v>/Users/asano/Desktop/data_sample/images/1day/ハニードロップス/セピアブルー/茶目/brown.jpg</v>
      </c>
      <c r="AE134" s="346" t="str">
        <f t="shared" ref="AE134:AF134" si="284">IFERROR(XLOOKUP($E134&amp;$F134,import!$A:$A,import!I:I),""
)</f>
        <v/>
      </c>
      <c r="AF134" s="346" t="str">
        <f t="shared" si="284"/>
        <v/>
      </c>
      <c r="AG134" s="119" t="str">
        <f>IFERROR(__xludf.DUMMYFUNCTION(" IF(
  ISNUMBER(S134),
  ""度なし（±0.00）〜""&amp;IF(ABS(S134)&lt;100, TEXT(S134, ""0.00""), """"),
  IFERROR(""度なし（±0.00）〜""&amp;
    TEXT(
      VALUE(REGEXEXTRACT(ASC(TO_TEXT(S134)),
        ""(?:^|[^0-9])([+-]?\d{1,2}(?:\.\d+)?)(?:[^0-9]|$)""
      )),
      ""0.00"""&amp;"
    ),
    ""度なしのみ""
  )
)
"),"度なし（±0.00）〜8.00")</f>
        <v>度なし（±0.00）〜8.00</v>
      </c>
      <c r="AH134" s="347"/>
      <c r="AI134" s="347"/>
      <c r="AJ134" s="110"/>
      <c r="AK134" s="110" t="s">
        <v>1808</v>
      </c>
      <c r="AL134" s="110" t="str">
        <f t="shared" si="76"/>
        <v>#REF!</v>
      </c>
      <c r="AM134" s="110"/>
      <c r="AN134" s="110" t="str">
        <f t="shared" si="84"/>
        <v>NG</v>
      </c>
      <c r="AO134" s="343">
        <v>12.0</v>
      </c>
      <c r="AP134" s="110"/>
      <c r="AQ134" s="343">
        <v>12.0</v>
      </c>
      <c r="AR134" s="110"/>
    </row>
    <row r="135">
      <c r="A135" s="332" t="b">
        <v>1</v>
      </c>
      <c r="B135" s="357" t="b">
        <v>1</v>
      </c>
      <c r="C135" s="350" t="str">
        <f t="shared" si="66"/>
        <v>-</v>
      </c>
      <c r="D135" s="110"/>
      <c r="E135" s="110" t="s">
        <v>620</v>
      </c>
      <c r="F135" s="110" t="s">
        <v>1809</v>
      </c>
      <c r="G135" s="335">
        <v>2210.0</v>
      </c>
      <c r="H135" s="110" t="s">
        <v>126</v>
      </c>
      <c r="I135" s="110" t="s">
        <v>606</v>
      </c>
      <c r="J135" s="110" t="s">
        <v>649</v>
      </c>
      <c r="K135" s="337" t="s">
        <v>170</v>
      </c>
      <c r="L135" s="338" t="str">
        <f t="shared" si="260"/>
        <v>#REF!</v>
      </c>
      <c r="M135" s="339" t="str">
        <f>IFERROR(__xludf.DUMMYFUNCTION("REGEXEXTRACT(
  XLOOKUP($E135&amp;$F135, import!$A:$A, import!C:C),
  ""/(\d+)""
)
"),"#REF!")</f>
        <v>#REF!</v>
      </c>
      <c r="N135" s="340" t="str">
        <f t="shared" si="261"/>
        <v>#REF!</v>
      </c>
      <c r="O135" s="341" t="str">
        <f t="shared" ref="O135:Q135" si="285">VALUE(SUBSTITUTE(XLOOKUP($E135&amp;$F135,import!$A:$A,import!M:M),"mm",""))
</f>
        <v>#REF!</v>
      </c>
      <c r="P135" s="342" t="str">
        <f t="shared" si="285"/>
        <v>#REF!</v>
      </c>
      <c r="Q135" s="343" t="str">
        <f t="shared" si="285"/>
        <v>#REF!</v>
      </c>
      <c r="R135" s="341" t="str">
        <f t="shared" si="263"/>
        <v>#REF!</v>
      </c>
      <c r="S135" s="343" t="str">
        <f t="array" ref="S135">XLOOKUP($E135&amp;$F135,import!$A:$A,import!T:T)</f>
        <v>#REF!</v>
      </c>
      <c r="T13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TRIM(TRANSPOSE(SPLIT(S135,"",""))), 0))
        ),
      ""シリコン"",""シリコー"&amp;"ンハイドロゲル素材"")
    )
  ),
"""")
"),"")</f>
        <v/>
      </c>
      <c r="U135" s="344" t="str">
        <f t="shared" si="157"/>
        <v>#REF!</v>
      </c>
      <c r="V135" s="119" t="str">
        <f t="shared" si="9"/>
        <v>/Users/asano/Desktop/data_sample/Links/bandle.jpg</v>
      </c>
      <c r="W135" s="345" t="s">
        <v>1810</v>
      </c>
      <c r="X135" s="345" t="s">
        <v>1811</v>
      </c>
      <c r="Y135" s="345" t="s">
        <v>1812</v>
      </c>
      <c r="Z135" s="345" t="s">
        <v>1813</v>
      </c>
      <c r="AA135" s="110" t="str">
        <f t="shared" si="249"/>
        <v>/Users/asano/Desktop/data_sample/images/1day/ハニードロップス/チョコモカ/thumbnail.jpg</v>
      </c>
      <c r="AB135" s="110" t="str">
        <f t="shared" si="250"/>
        <v>/Users/asano/Desktop/data_sample/images/1day/ハニードロップス/チョコモカ/lens.jpg</v>
      </c>
      <c r="AC135" s="110" t="str">
        <f t="shared" si="251"/>
        <v>/Users/asano/Desktop/data_sample/images/1day/ハニードロップス/チョコモカ/黒目/black.jpg</v>
      </c>
      <c r="AD135" s="110" t="str">
        <f t="shared" si="252"/>
        <v>/Users/asano/Desktop/data_sample/images/1day/ハニードロップス/チョコモカ/茶目/brown.jpg</v>
      </c>
      <c r="AE135" s="346" t="str">
        <f t="shared" ref="AE135:AF135" si="286">IFERROR(XLOOKUP($E135&amp;$F135,import!$A:$A,import!I:I),""
)</f>
        <v/>
      </c>
      <c r="AF135" s="346" t="str">
        <f t="shared" si="286"/>
        <v/>
      </c>
      <c r="AG135" s="119" t="str">
        <f>IFERROR(__xludf.DUMMYFUNCTION(" IF(
  ISNUMBER(S135),
  ""度なし（±0.00）〜""&amp;IF(ABS(S135)&lt;100, TEXT(S135, ""0.00""), """"),
  IFERROR(""度なし（±0.00）〜""&amp;
    TEXT(
      VALUE(REGEXEXTRACT(ASC(TO_TEXT(S135)),
        ""(?:^|[^0-9])([+-]?\d{1,2}(?:\.\d+)?)(?:[^0-9]|$)""
      )),
      ""0.00"""&amp;"
    ),
    ""度なしのみ""
  )
)
"),"度なしのみ")</f>
        <v>度なしのみ</v>
      </c>
      <c r="AH135" s="347"/>
      <c r="AI135" s="347"/>
      <c r="AJ135" s="110"/>
      <c r="AK135" s="110" t="s">
        <v>1814</v>
      </c>
      <c r="AL135" s="110" t="str">
        <f t="shared" si="76"/>
        <v>#REF!</v>
      </c>
      <c r="AM135" s="110"/>
      <c r="AN135" s="110" t="str">
        <f t="shared" si="84"/>
        <v>NG</v>
      </c>
      <c r="AO135" s="343">
        <v>12.0</v>
      </c>
      <c r="AP135" s="110"/>
      <c r="AQ135" s="343">
        <v>12.0</v>
      </c>
      <c r="AR135" s="110"/>
    </row>
    <row r="136">
      <c r="A136" s="332" t="b">
        <v>1</v>
      </c>
      <c r="B136" s="357" t="b">
        <v>1</v>
      </c>
      <c r="C136" s="350" t="str">
        <f t="shared" si="66"/>
        <v>-</v>
      </c>
      <c r="D136" s="110"/>
      <c r="E136" s="110" t="s">
        <v>620</v>
      </c>
      <c r="F136" s="110" t="s">
        <v>1815</v>
      </c>
      <c r="G136" s="335">
        <v>2211.0</v>
      </c>
      <c r="H136" s="110" t="s">
        <v>126</v>
      </c>
      <c r="I136" s="110" t="s">
        <v>606</v>
      </c>
      <c r="J136" s="110" t="s">
        <v>653</v>
      </c>
      <c r="K136" s="337" t="s">
        <v>170</v>
      </c>
      <c r="L136" s="338" t="str">
        <f t="shared" si="260"/>
        <v>#REF!</v>
      </c>
      <c r="M136" s="339" t="str">
        <f>IFERROR(__xludf.DUMMYFUNCTION("REGEXEXTRACT(
  XLOOKUP($E136&amp;$F136, import!$A:$A, import!C:C),
  ""/(\d+)""
)
"),"#REF!")</f>
        <v>#REF!</v>
      </c>
      <c r="N136" s="340" t="str">
        <f t="shared" si="261"/>
        <v>#REF!</v>
      </c>
      <c r="O136" s="341" t="str">
        <f t="shared" ref="O136:Q136" si="287">VALUE(SUBSTITUTE(XLOOKUP($E136&amp;$F136,import!$A:$A,import!M:M),"mm",""))
</f>
        <v>#REF!</v>
      </c>
      <c r="P136" s="342" t="str">
        <f t="shared" si="287"/>
        <v>#REF!</v>
      </c>
      <c r="Q136" s="343" t="str">
        <f t="shared" si="287"/>
        <v>#REF!</v>
      </c>
      <c r="R136" s="341" t="str">
        <f t="shared" si="263"/>
        <v>#REF!</v>
      </c>
      <c r="S136" s="352" t="s">
        <v>956</v>
      </c>
      <c r="T136" s="110" t="s">
        <v>956</v>
      </c>
      <c r="U136" s="344" t="str">
        <f t="shared" si="157"/>
        <v>#REF!</v>
      </c>
      <c r="V136" s="119" t="str">
        <f t="shared" si="9"/>
        <v>/Users/asano/Desktop/data_sample/Links/bandle.jpg</v>
      </c>
      <c r="W136" s="345" t="s">
        <v>1816</v>
      </c>
      <c r="X136" s="345" t="s">
        <v>1817</v>
      </c>
      <c r="Y136" s="345" t="s">
        <v>1818</v>
      </c>
      <c r="Z136" s="345" t="s">
        <v>1819</v>
      </c>
      <c r="AA136" s="110" t="str">
        <f t="shared" si="249"/>
        <v>/Users/asano/Desktop/data_sample/images/1day/ハニードロップス/ピコブラウン/thumbnail.jpg</v>
      </c>
      <c r="AB136" s="110" t="str">
        <f t="shared" si="250"/>
        <v>/Users/asano/Desktop/data_sample/images/1day/ハニードロップス/ピコブラウン/lens.jpg</v>
      </c>
      <c r="AC136" s="110" t="str">
        <f t="shared" si="251"/>
        <v>/Users/asano/Desktop/data_sample/images/1day/ハニードロップス/ピコブラウン/黒目/black.jpg</v>
      </c>
      <c r="AD136" s="110" t="str">
        <f t="shared" si="252"/>
        <v>/Users/asano/Desktop/data_sample/images/1day/ハニードロップス/ピコブラウン/茶目/brown.jpg</v>
      </c>
      <c r="AE136" s="346" t="str">
        <f t="shared" ref="AE136:AF136" si="288">IFERROR(XLOOKUP($E136&amp;$F136,import!$A:$A,import!I:I),""
)</f>
        <v/>
      </c>
      <c r="AF136" s="346" t="str">
        <f t="shared" si="288"/>
        <v/>
      </c>
      <c r="AG136" s="119" t="str">
        <f>IFERROR(__xludf.DUMMYFUNCTION(" IF(
  ISNUMBER(S136),
  ""度なし（±0.00）〜""&amp;IF(ABS(S136)&lt;100, TEXT(S136, ""0.00""), """"),
  IFERROR(""度なし（±0.00）〜""&amp;
    TEXT(
      VALUE(REGEXEXTRACT(ASC(TO_TEXT(S136)),
        ""(?:^|[^0-9])([+-]?\d{1,2}(?:\.\d+)?)(?:[^0-9]|$)""
      )),
      ""0.00"""&amp;"
    ),
    ""度なしのみ""
  )
)
"),"度なしのみ")</f>
        <v>度なしのみ</v>
      </c>
      <c r="AH136" s="347"/>
      <c r="AI136" s="347"/>
      <c r="AJ136" s="110"/>
      <c r="AK136" s="110" t="s">
        <v>1820</v>
      </c>
      <c r="AL136" s="110" t="str">
        <f t="shared" si="76"/>
        <v>#REF!</v>
      </c>
      <c r="AM136" s="110"/>
      <c r="AN136" s="110" t="str">
        <f t="shared" si="84"/>
        <v>NG</v>
      </c>
      <c r="AO136" s="343">
        <v>8.0</v>
      </c>
      <c r="AP136" s="110"/>
      <c r="AQ136" s="343">
        <v>8.0</v>
      </c>
      <c r="AR136" s="110"/>
    </row>
    <row r="137">
      <c r="A137" s="332" t="b">
        <v>1</v>
      </c>
      <c r="B137" s="357" t="b">
        <v>1</v>
      </c>
      <c r="C137" s="350" t="str">
        <f t="shared" si="66"/>
        <v>-</v>
      </c>
      <c r="D137" s="110"/>
      <c r="E137" s="110" t="s">
        <v>620</v>
      </c>
      <c r="F137" s="110" t="s">
        <v>1821</v>
      </c>
      <c r="G137" s="335">
        <v>2212.0</v>
      </c>
      <c r="H137" s="110" t="s">
        <v>126</v>
      </c>
      <c r="I137" s="110" t="s">
        <v>606</v>
      </c>
      <c r="J137" s="110" t="s">
        <v>655</v>
      </c>
      <c r="K137" s="337" t="s">
        <v>170</v>
      </c>
      <c r="L137" s="338" t="str">
        <f t="shared" si="260"/>
        <v>#REF!</v>
      </c>
      <c r="M137" s="339" t="str">
        <f>IFERROR(__xludf.DUMMYFUNCTION("REGEXEXTRACT(
  XLOOKUP($E137&amp;$F137, import!$A:$A, import!C:C),
  ""/(\d+)""
)
"),"#REF!")</f>
        <v>#REF!</v>
      </c>
      <c r="N137" s="340" t="str">
        <f t="shared" si="261"/>
        <v>#REF!</v>
      </c>
      <c r="O137" s="341" t="str">
        <f t="shared" ref="O137:Q137" si="289">VALUE(SUBSTITUTE(XLOOKUP($E137&amp;$F137,import!$A:$A,import!M:M),"mm",""))
</f>
        <v>#REF!</v>
      </c>
      <c r="P137" s="342" t="str">
        <f t="shared" si="289"/>
        <v>#REF!</v>
      </c>
      <c r="Q137" s="343" t="str">
        <f t="shared" si="289"/>
        <v>#REF!</v>
      </c>
      <c r="R137" s="341" t="str">
        <f t="shared" si="263"/>
        <v>#REF!</v>
      </c>
      <c r="S137" s="110" t="s">
        <v>955</v>
      </c>
      <c r="T137" s="110" t="s">
        <v>956</v>
      </c>
      <c r="U137" s="344" t="str">
        <f t="shared" si="157"/>
        <v>#REF!</v>
      </c>
      <c r="V137" s="119" t="str">
        <f t="shared" si="9"/>
        <v>/Users/asano/Desktop/data_sample/Links/bandle.jpg</v>
      </c>
      <c r="W137" s="345" t="s">
        <v>1822</v>
      </c>
      <c r="X137" s="345" t="s">
        <v>1823</v>
      </c>
      <c r="Y137" s="345" t="s">
        <v>1824</v>
      </c>
      <c r="Z137" s="345" t="s">
        <v>1825</v>
      </c>
      <c r="AA137" s="110" t="str">
        <f t="shared" si="249"/>
        <v>/Users/asano/Desktop/data_sample/images/1day/ハニードロップス/ベビーブラウン/thumbnail.jpg</v>
      </c>
      <c r="AB137" s="110" t="str">
        <f t="shared" si="250"/>
        <v>/Users/asano/Desktop/data_sample/images/1day/ハニードロップス/ベビーブラウン/lens.jpg</v>
      </c>
      <c r="AC137" s="110" t="str">
        <f t="shared" si="251"/>
        <v>/Users/asano/Desktop/data_sample/images/1day/ハニードロップス/ベビーブラウン/黒目/black.jpg</v>
      </c>
      <c r="AD137" s="110" t="str">
        <f t="shared" si="252"/>
        <v>/Users/asano/Desktop/data_sample/images/1day/ハニードロップス/ベビーブラウン/茶目/brown.jpg</v>
      </c>
      <c r="AE137" s="346" t="str">
        <f t="shared" ref="AE137:AF137" si="290">IFERROR(XLOOKUP($E137&amp;$F137,import!$A:$A,import!I:I),""
)</f>
        <v/>
      </c>
      <c r="AF137" s="346" t="str">
        <f t="shared" si="290"/>
        <v/>
      </c>
      <c r="AG137" s="119" t="str">
        <f>IFERROR(__xludf.DUMMYFUNCTION(" IF(
  ISNUMBER(S137),
  ""度なし（±0.00）〜""&amp;IF(ABS(S137)&lt;100, TEXT(S137, ""0.00""), """"),
  IFERROR(""度なし（±0.00）〜""&amp;
    TEXT(
      VALUE(REGEXEXTRACT(ASC(TO_TEXT(S137)),
        ""(?:^|[^0-9])([+-]?\d{1,2}(?:\.\d+)?)(?:[^0-9]|$)""
      )),
      ""0.00"""&amp;"
    ),
    ""度なしのみ""
  )
)
"),"度なし（±0.00）〜8.00")</f>
        <v>度なし（±0.00）〜8.00</v>
      </c>
      <c r="AH137" s="347"/>
      <c r="AI137" s="347"/>
      <c r="AJ137" s="110"/>
      <c r="AK137" s="110" t="s">
        <v>1826</v>
      </c>
      <c r="AL137" s="110" t="str">
        <f t="shared" si="76"/>
        <v>#REF!</v>
      </c>
      <c r="AM137" s="110"/>
      <c r="AN137" s="110" t="str">
        <f t="shared" si="84"/>
        <v>NG</v>
      </c>
      <c r="AO137" s="343">
        <v>12.0</v>
      </c>
      <c r="AP137" s="110"/>
      <c r="AQ137" s="343">
        <v>12.0</v>
      </c>
      <c r="AR137" s="110"/>
    </row>
    <row r="138">
      <c r="A138" s="332" t="b">
        <v>1</v>
      </c>
      <c r="B138" s="357" t="b">
        <v>1</v>
      </c>
      <c r="C138" s="350" t="str">
        <f t="shared" si="66"/>
        <v>-</v>
      </c>
      <c r="D138" s="110"/>
      <c r="E138" s="110" t="s">
        <v>620</v>
      </c>
      <c r="F138" s="110" t="s">
        <v>1827</v>
      </c>
      <c r="G138" s="335">
        <v>2213.0</v>
      </c>
      <c r="H138" s="110" t="s">
        <v>126</v>
      </c>
      <c r="I138" s="110" t="s">
        <v>606</v>
      </c>
      <c r="J138" s="110" t="s">
        <v>657</v>
      </c>
      <c r="K138" s="337" t="s">
        <v>170</v>
      </c>
      <c r="L138" s="338" t="str">
        <f t="shared" si="260"/>
        <v>#REF!</v>
      </c>
      <c r="M138" s="339" t="str">
        <f>IFERROR(__xludf.DUMMYFUNCTION("REGEXEXTRACT(
  XLOOKUP($E138&amp;$F138, import!$A:$A, import!C:C),
  ""/(\d+)""
)
"),"#REF!")</f>
        <v>#REF!</v>
      </c>
      <c r="N138" s="340" t="str">
        <f t="shared" si="261"/>
        <v>#REF!</v>
      </c>
      <c r="O138" s="341" t="str">
        <f t="shared" ref="O138:Q138" si="291">VALUE(SUBSTITUTE(XLOOKUP($E138&amp;$F138,import!$A:$A,import!M:M),"mm",""))
</f>
        <v>#REF!</v>
      </c>
      <c r="P138" s="342" t="str">
        <f t="shared" si="291"/>
        <v>#REF!</v>
      </c>
      <c r="Q138" s="343" t="str">
        <f t="shared" si="291"/>
        <v>#REF!</v>
      </c>
      <c r="R138" s="341" t="str">
        <f t="shared" si="263"/>
        <v>#REF!</v>
      </c>
      <c r="S138" s="110" t="s">
        <v>955</v>
      </c>
      <c r="T138" s="110" t="s">
        <v>956</v>
      </c>
      <c r="U138" s="344" t="str">
        <f t="shared" si="157"/>
        <v>#REF!</v>
      </c>
      <c r="V138" s="119" t="str">
        <f t="shared" si="9"/>
        <v>/Users/asano/Desktop/data_sample/Links/bandle.jpg</v>
      </c>
      <c r="W138" s="345" t="s">
        <v>1828</v>
      </c>
      <c r="X138" s="345" t="s">
        <v>1829</v>
      </c>
      <c r="Y138" s="345" t="s">
        <v>1830</v>
      </c>
      <c r="Z138" s="345" t="s">
        <v>1831</v>
      </c>
      <c r="AA138" s="110" t="str">
        <f t="shared" si="249"/>
        <v>/Users/asano/Desktop/data_sample/images/1day/ハニードロップス/ベビーベージュ/thumbnail.jpg</v>
      </c>
      <c r="AB138" s="110" t="str">
        <f t="shared" si="250"/>
        <v>/Users/asano/Desktop/data_sample/images/1day/ハニードロップス/ベビーベージュ/lens.jpg</v>
      </c>
      <c r="AC138" s="110" t="str">
        <f t="shared" si="251"/>
        <v>/Users/asano/Desktop/data_sample/images/1day/ハニードロップス/ベビーベージュ/黒目/black.jpg</v>
      </c>
      <c r="AD138" s="110" t="str">
        <f t="shared" si="252"/>
        <v>/Users/asano/Desktop/data_sample/images/1day/ハニードロップス/ベビーベージュ/茶目/brown.jpg</v>
      </c>
      <c r="AE138" s="346" t="str">
        <f t="shared" ref="AE138:AF138" si="292">IFERROR(XLOOKUP($E138&amp;$F138,import!$A:$A,import!I:I),""
)</f>
        <v/>
      </c>
      <c r="AF138" s="346" t="str">
        <f t="shared" si="292"/>
        <v/>
      </c>
      <c r="AG138" s="119" t="str">
        <f>IFERROR(__xludf.DUMMYFUNCTION(" IF(
  ISNUMBER(S138),
  ""度なし（±0.00）〜""&amp;IF(ABS(S138)&lt;100, TEXT(S138, ""0.00""), """"),
  IFERROR(""度なし（±0.00）〜""&amp;
    TEXT(
      VALUE(REGEXEXTRACT(ASC(TO_TEXT(S138)),
        ""(?:^|[^0-9])([+-]?\d{1,2}(?:\.\d+)?)(?:[^0-9]|$)""
      )),
      ""0.00"""&amp;"
    ),
    ""度なしのみ""
  )
)
"),"度なし（±0.00）〜8.00")</f>
        <v>度なし（±0.00）〜8.00</v>
      </c>
      <c r="AH138" s="347"/>
      <c r="AI138" s="347"/>
      <c r="AJ138" s="110"/>
      <c r="AK138" s="110" t="s">
        <v>1832</v>
      </c>
      <c r="AL138" s="110" t="str">
        <f t="shared" si="76"/>
        <v>#REF!</v>
      </c>
      <c r="AM138" s="110"/>
      <c r="AN138" s="110" t="str">
        <f t="shared" si="84"/>
        <v>NG</v>
      </c>
      <c r="AO138" s="343">
        <v>12.0</v>
      </c>
      <c r="AP138" s="110"/>
      <c r="AQ138" s="343">
        <v>12.0</v>
      </c>
      <c r="AR138" s="110"/>
    </row>
    <row r="139">
      <c r="A139" s="332" t="b">
        <v>1</v>
      </c>
      <c r="B139" s="357" t="b">
        <v>1</v>
      </c>
      <c r="C139" s="350" t="str">
        <f t="shared" si="66"/>
        <v>-</v>
      </c>
      <c r="D139" s="110"/>
      <c r="E139" s="110" t="s">
        <v>620</v>
      </c>
      <c r="F139" s="110" t="s">
        <v>1833</v>
      </c>
      <c r="G139" s="335">
        <v>2214.0</v>
      </c>
      <c r="H139" s="110" t="s">
        <v>126</v>
      </c>
      <c r="I139" s="110" t="s">
        <v>606</v>
      </c>
      <c r="J139" s="110" t="s">
        <v>659</v>
      </c>
      <c r="K139" s="337" t="s">
        <v>170</v>
      </c>
      <c r="L139" s="338" t="str">
        <f t="shared" si="260"/>
        <v>#REF!</v>
      </c>
      <c r="M139" s="339" t="str">
        <f>IFERROR(__xludf.DUMMYFUNCTION("REGEXEXTRACT(
  XLOOKUP($E139&amp;$F139, import!$A:$A, import!C:C),
  ""/(\d+)""
)
"),"#REF!")</f>
        <v>#REF!</v>
      </c>
      <c r="N139" s="340" t="str">
        <f t="shared" si="261"/>
        <v>#REF!</v>
      </c>
      <c r="O139" s="341" t="str">
        <f t="shared" ref="O139:Q139" si="293">VALUE(SUBSTITUTE(XLOOKUP($E139&amp;$F139,import!$A:$A,import!M:M),"mm",""))
</f>
        <v>#REF!</v>
      </c>
      <c r="P139" s="342" t="str">
        <f t="shared" si="293"/>
        <v>#REF!</v>
      </c>
      <c r="Q139" s="343" t="str">
        <f t="shared" si="293"/>
        <v>#REF!</v>
      </c>
      <c r="R139" s="341" t="str">
        <f t="shared" si="263"/>
        <v>#REF!</v>
      </c>
      <c r="S139" s="352" t="s">
        <v>955</v>
      </c>
      <c r="T139" s="110" t="s">
        <v>956</v>
      </c>
      <c r="U139" s="344" t="str">
        <f t="shared" si="157"/>
        <v>#REF!</v>
      </c>
      <c r="V139" s="119" t="str">
        <f t="shared" si="9"/>
        <v>/Users/asano/Desktop/data_sample/Links/bandle.jpg</v>
      </c>
      <c r="W139" s="345" t="s">
        <v>1834</v>
      </c>
      <c r="X139" s="345" t="s">
        <v>1835</v>
      </c>
      <c r="Y139" s="345" t="s">
        <v>1836</v>
      </c>
      <c r="Z139" s="345" t="s">
        <v>1837</v>
      </c>
      <c r="AA139" s="110" t="str">
        <f t="shared" si="249"/>
        <v>/Users/asano/Desktop/data_sample/images/1day/ハニードロップス/メロウショコラ/thumbnail.jpg</v>
      </c>
      <c r="AB139" s="110" t="str">
        <f t="shared" si="250"/>
        <v>/Users/asano/Desktop/data_sample/images/1day/ハニードロップス/メロウショコラ/lens.jpg</v>
      </c>
      <c r="AC139" s="110" t="str">
        <f t="shared" si="251"/>
        <v>/Users/asano/Desktop/data_sample/images/1day/ハニードロップス/メロウショコラ/黒目/black.jpg</v>
      </c>
      <c r="AD139" s="110" t="str">
        <f t="shared" si="252"/>
        <v>/Users/asano/Desktop/data_sample/images/1day/ハニードロップス/メロウショコラ/茶目/brown.jpg</v>
      </c>
      <c r="AE139" s="346" t="str">
        <f t="shared" ref="AE139:AF139" si="294">IFERROR(XLOOKUP($E139&amp;$F139,import!$A:$A,import!I:I),""
)</f>
        <v/>
      </c>
      <c r="AF139" s="346" t="str">
        <f t="shared" si="294"/>
        <v/>
      </c>
      <c r="AG139" s="119" t="str">
        <f>IFERROR(__xludf.DUMMYFUNCTION(" IF(
  ISNUMBER(S139),
  ""度なし（±0.00）〜""&amp;IF(ABS(S139)&lt;100, TEXT(S139, ""0.00""), """"),
  IFERROR(""度なし（±0.00）〜""&amp;
    TEXT(
      VALUE(REGEXEXTRACT(ASC(TO_TEXT(S139)),
        ""(?:^|[^0-9])([+-]?\d{1,2}(?:\.\d+)?)(?:[^0-9]|$)""
      )),
      ""0.00"""&amp;"
    ),
    ""度なしのみ""
  )
)
"),"度なし（±0.00）〜8.00")</f>
        <v>度なし（±0.00）〜8.00</v>
      </c>
      <c r="AH139" s="347"/>
      <c r="AI139" s="347"/>
      <c r="AJ139" s="110"/>
      <c r="AK139" s="110" t="s">
        <v>1838</v>
      </c>
      <c r="AL139" s="110" t="str">
        <f t="shared" si="76"/>
        <v>#REF!</v>
      </c>
      <c r="AM139" s="110"/>
      <c r="AN139" s="110" t="str">
        <f t="shared" si="84"/>
        <v>NG</v>
      </c>
      <c r="AO139" s="343">
        <v>12.0</v>
      </c>
      <c r="AP139" s="110"/>
      <c r="AQ139" s="343">
        <v>12.0</v>
      </c>
      <c r="AR139" s="110"/>
    </row>
    <row r="140">
      <c r="A140" s="332" t="b">
        <v>1</v>
      </c>
      <c r="B140" s="357" t="b">
        <v>1</v>
      </c>
      <c r="C140" s="350" t="str">
        <f t="shared" si="66"/>
        <v>-</v>
      </c>
      <c r="D140" s="110"/>
      <c r="E140" s="110" t="s">
        <v>620</v>
      </c>
      <c r="F140" s="110" t="s">
        <v>1839</v>
      </c>
      <c r="G140" s="335">
        <v>2215.0</v>
      </c>
      <c r="H140" s="110" t="s">
        <v>126</v>
      </c>
      <c r="I140" s="110" t="s">
        <v>606</v>
      </c>
      <c r="J140" s="110" t="s">
        <v>662</v>
      </c>
      <c r="K140" s="337" t="s">
        <v>170</v>
      </c>
      <c r="L140" s="338" t="str">
        <f t="shared" si="260"/>
        <v>#REF!</v>
      </c>
      <c r="M140" s="339" t="str">
        <f>IFERROR(__xludf.DUMMYFUNCTION("REGEXEXTRACT(
  XLOOKUP($E140&amp;$F140, import!$A:$A, import!C:C),
  ""/(\d+)""
)
"),"#REF!")</f>
        <v>#REF!</v>
      </c>
      <c r="N140" s="340" t="str">
        <f t="shared" si="261"/>
        <v>#REF!</v>
      </c>
      <c r="O140" s="341" t="str">
        <f t="shared" ref="O140:Q140" si="295">VALUE(SUBSTITUTE(XLOOKUP($E140&amp;$F140,import!$A:$A,import!M:M),"mm",""))
</f>
        <v>#REF!</v>
      </c>
      <c r="P140" s="342" t="str">
        <f t="shared" si="295"/>
        <v>#REF!</v>
      </c>
      <c r="Q140" s="343" t="str">
        <f t="shared" si="295"/>
        <v>#REF!</v>
      </c>
      <c r="R140" s="341" t="str">
        <f t="shared" si="263"/>
        <v>#REF!</v>
      </c>
      <c r="S140" s="352" t="s">
        <v>955</v>
      </c>
      <c r="T140" s="110" t="s">
        <v>956</v>
      </c>
      <c r="U140" s="344" t="str">
        <f t="shared" si="157"/>
        <v>#REF!</v>
      </c>
      <c r="V140" s="119" t="str">
        <f t="shared" si="9"/>
        <v>/Users/asano/Desktop/data_sample/Links/bandle.jpg</v>
      </c>
      <c r="W140" s="345" t="s">
        <v>1840</v>
      </c>
      <c r="X140" s="345" t="s">
        <v>1841</v>
      </c>
      <c r="Y140" s="345" t="s">
        <v>1842</v>
      </c>
      <c r="Z140" s="345" t="s">
        <v>1843</v>
      </c>
      <c r="AA140" s="110" t="str">
        <f t="shared" si="249"/>
        <v>/Users/asano/Desktop/data_sample/images/1day/ハニードロップス/メロウピンク/thumbnail.jpg</v>
      </c>
      <c r="AB140" s="110" t="str">
        <f t="shared" si="250"/>
        <v>/Users/asano/Desktop/data_sample/images/1day/ハニードロップス/メロウピンク/lens.jpg</v>
      </c>
      <c r="AC140" s="110" t="str">
        <f t="shared" si="251"/>
        <v>/Users/asano/Desktop/data_sample/images/1day/ハニードロップス/メロウピンク/黒目/black.jpg</v>
      </c>
      <c r="AD140" s="110" t="str">
        <f t="shared" si="252"/>
        <v>/Users/asano/Desktop/data_sample/images/1day/ハニードロップス/メロウピンク/茶目/brown.jpg</v>
      </c>
      <c r="AE140" s="346" t="str">
        <f t="shared" ref="AE140:AF140" si="296">IFERROR(XLOOKUP($E140&amp;$F140,import!$A:$A,import!I:I),""
)</f>
        <v/>
      </c>
      <c r="AF140" s="346" t="str">
        <f t="shared" si="296"/>
        <v/>
      </c>
      <c r="AG140" s="119" t="str">
        <f>IFERROR(__xludf.DUMMYFUNCTION(" IF(
  ISNUMBER(S140),
  ""度なし（±0.00）〜""&amp;IF(ABS(S140)&lt;100, TEXT(S140, ""0.00""), """"),
  IFERROR(""度なし（±0.00）〜""&amp;
    TEXT(
      VALUE(REGEXEXTRACT(ASC(TO_TEXT(S140)),
        ""(?:^|[^0-9])([+-]?\d{1,2}(?:\.\d+)?)(?:[^0-9]|$)""
      )),
      ""0.00"""&amp;"
    ),
    ""度なしのみ""
  )
)
"),"度なし（±0.00）〜8.00")</f>
        <v>度なし（±0.00）〜8.00</v>
      </c>
      <c r="AH140" s="347"/>
      <c r="AI140" s="347"/>
      <c r="AJ140" s="110"/>
      <c r="AK140" s="110" t="s">
        <v>1844</v>
      </c>
      <c r="AL140" s="110" t="str">
        <f t="shared" si="76"/>
        <v>#REF!</v>
      </c>
      <c r="AM140" s="110"/>
      <c r="AN140" s="110" t="str">
        <f t="shared" si="84"/>
        <v>NG</v>
      </c>
      <c r="AO140" s="343">
        <v>12.0</v>
      </c>
      <c r="AP140" s="110"/>
      <c r="AQ140" s="343">
        <v>12.0</v>
      </c>
      <c r="AR140" s="110"/>
    </row>
    <row r="141">
      <c r="A141" s="332" t="b">
        <v>1</v>
      </c>
      <c r="B141" s="357" t="b">
        <v>1</v>
      </c>
      <c r="C141" s="350" t="str">
        <f t="shared" si="66"/>
        <v>-</v>
      </c>
      <c r="D141" s="110"/>
      <c r="E141" s="110" t="s">
        <v>620</v>
      </c>
      <c r="F141" s="110" t="s">
        <v>1845</v>
      </c>
      <c r="G141" s="335">
        <v>2216.0</v>
      </c>
      <c r="H141" s="110" t="s">
        <v>126</v>
      </c>
      <c r="I141" s="110" t="s">
        <v>606</v>
      </c>
      <c r="J141" s="110" t="s">
        <v>665</v>
      </c>
      <c r="K141" s="337" t="s">
        <v>170</v>
      </c>
      <c r="L141" s="338" t="str">
        <f t="shared" si="260"/>
        <v>#REF!</v>
      </c>
      <c r="M141" s="339" t="str">
        <f>IFERROR(__xludf.DUMMYFUNCTION("REGEXEXTRACT(
  XLOOKUP($E141&amp;$F141, import!$A:$A, import!C:C),
  ""/(\d+)""
)
"),"#REF!")</f>
        <v>#REF!</v>
      </c>
      <c r="N141" s="340" t="str">
        <f t="shared" si="261"/>
        <v>#REF!</v>
      </c>
      <c r="O141" s="341" t="str">
        <f t="shared" ref="O141:Q141" si="297">VALUE(SUBSTITUTE(XLOOKUP($E141&amp;$F141,import!$A:$A,import!M:M),"mm",""))
</f>
        <v>#REF!</v>
      </c>
      <c r="P141" s="342" t="str">
        <f t="shared" si="297"/>
        <v>#REF!</v>
      </c>
      <c r="Q141" s="343" t="str">
        <f t="shared" si="297"/>
        <v>#REF!</v>
      </c>
      <c r="R141" s="341" t="str">
        <f t="shared" si="263"/>
        <v>#REF!</v>
      </c>
      <c r="S141" s="110"/>
      <c r="T14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TRIM(TRANSPOSE(SPLIT(S141,"",""))), 0))
        ),
      ""シリコン"",""シリコー"&amp;"ンハイドロゲル素材"")
    )
  ),
"""")
"),"")</f>
        <v/>
      </c>
      <c r="U141" s="344" t="str">
        <f t="shared" si="157"/>
        <v>#REF!</v>
      </c>
      <c r="V141" s="119" t="str">
        <f t="shared" si="9"/>
        <v>/Users/asano/Desktop/data_sample/Links/bandle.jpg</v>
      </c>
      <c r="W141" s="345" t="s">
        <v>1846</v>
      </c>
      <c r="X141" s="345" t="s">
        <v>1847</v>
      </c>
      <c r="Y141" s="345" t="s">
        <v>1848</v>
      </c>
      <c r="Z141" s="345" t="s">
        <v>1849</v>
      </c>
      <c r="AA141" s="110" t="str">
        <f t="shared" si="249"/>
        <v>/Users/asano/Desktop/data_sample/images/1day/ハニードロップス/ももブルージュ/thumbnail.jpg</v>
      </c>
      <c r="AB141" s="110" t="str">
        <f t="shared" si="250"/>
        <v>/Users/asano/Desktop/data_sample/images/1day/ハニードロップス/ももブルージュ/lens.jpg</v>
      </c>
      <c r="AC141" s="110" t="str">
        <f t="shared" si="251"/>
        <v>/Users/asano/Desktop/data_sample/images/1day/ハニードロップス/ももブルージュ/黒目/black.jpg</v>
      </c>
      <c r="AD141" s="110" t="str">
        <f t="shared" si="252"/>
        <v>/Users/asano/Desktop/data_sample/images/1day/ハニードロップス/ももブルージュ/茶目/brown.jpg</v>
      </c>
      <c r="AE141" s="346" t="str">
        <f t="shared" ref="AE141:AF141" si="298">IFERROR(XLOOKUP($E141&amp;$F141,import!$A:$A,import!I:I),""
)</f>
        <v/>
      </c>
      <c r="AF141" s="346" t="str">
        <f t="shared" si="298"/>
        <v/>
      </c>
      <c r="AG141" s="119" t="str">
        <f>IFERROR(__xludf.DUMMYFUNCTION(" IF(
  ISNUMBER(S141),
  ""度なし（±0.00）〜""&amp;IF(ABS(S141)&lt;100, TEXT(S141, ""0.00""), """"),
  IFERROR(""度なし（±0.00）〜""&amp;
    TEXT(
      VALUE(REGEXEXTRACT(ASC(TO_TEXT(S141)),
        ""(?:^|[^0-9])([+-]?\d{1,2}(?:\.\d+)?)(?:[^0-9]|$)""
      )),
      ""0.00"""&amp;"
    ),
    ""度なしのみ""
  )
)
"),"度なしのみ")</f>
        <v>度なしのみ</v>
      </c>
      <c r="AH141" s="347"/>
      <c r="AI141" s="347"/>
      <c r="AJ141" s="110"/>
      <c r="AK141" s="110" t="s">
        <v>1850</v>
      </c>
      <c r="AL141" s="110" t="str">
        <f t="shared" si="76"/>
        <v>#REF!</v>
      </c>
      <c r="AM141" s="110"/>
      <c r="AN141" s="110" t="str">
        <f t="shared" si="84"/>
        <v>NG</v>
      </c>
      <c r="AO141" s="343">
        <v>8.0</v>
      </c>
      <c r="AP141" s="110"/>
      <c r="AQ141" s="343">
        <v>8.0</v>
      </c>
      <c r="AR141" s="110"/>
    </row>
    <row r="142">
      <c r="A142" s="332" t="b">
        <v>1</v>
      </c>
      <c r="B142" s="357" t="b">
        <v>1</v>
      </c>
      <c r="C142" s="350" t="str">
        <f t="shared" si="66"/>
        <v>-</v>
      </c>
      <c r="D142" s="110"/>
      <c r="E142" s="110" t="s">
        <v>625</v>
      </c>
      <c r="F142" s="110" t="s">
        <v>1761</v>
      </c>
      <c r="G142" s="335">
        <v>2301.0</v>
      </c>
      <c r="H142" s="110" t="s">
        <v>126</v>
      </c>
      <c r="I142" s="110" t="s">
        <v>606</v>
      </c>
      <c r="J142" s="110" t="s">
        <v>623</v>
      </c>
      <c r="K142" s="110" t="s">
        <v>292</v>
      </c>
      <c r="L142" s="338" t="str">
        <f t="shared" si="260"/>
        <v>#REF!</v>
      </c>
      <c r="M142" s="339" t="str">
        <f>IFERROR(__xludf.DUMMYFUNCTION("REGEXEXTRACT(
  XLOOKUP($E142&amp;$F142, import!$A:$A, import!C:C),
  ""/(\d+)""
)
"),"#REF!")</f>
        <v>#REF!</v>
      </c>
      <c r="N142" s="340" t="str">
        <f t="shared" si="261"/>
        <v>#REF!</v>
      </c>
      <c r="O142" s="341" t="str">
        <f t="shared" ref="O142:Q142" si="299">VALUE(SUBSTITUTE(XLOOKUP($E142&amp;$F142,import!$A:$A,import!M:M),"mm",""))
</f>
        <v>#REF!</v>
      </c>
      <c r="P142" s="342" t="str">
        <f t="shared" si="299"/>
        <v>#REF!</v>
      </c>
      <c r="Q142" s="343" t="str">
        <f t="shared" si="299"/>
        <v>#REF!</v>
      </c>
      <c r="R142" s="341" t="str">
        <f t="shared" si="263"/>
        <v>#REF!</v>
      </c>
      <c r="S142" s="343" t="str">
        <f t="shared" ref="S142:S143" si="302">XLOOKUP($E142&amp;$F142,import!$A:$A,import!T:T)</f>
        <v>#REF!</v>
      </c>
      <c r="T14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TRIM(TRANSPOSE(SPLIT(S142,"",""))), 0))
        ),
      ""シリコン"",""シリコー"&amp;"ンハイドロゲル素材"")
    )
  ),
"""")
"),"")</f>
        <v/>
      </c>
      <c r="U142" s="348" t="str">
        <f t="shared" si="157"/>
        <v>#REF!</v>
      </c>
      <c r="V142" s="119" t="str">
        <f t="shared" si="9"/>
        <v>/Users/asano/Desktop/data_sample/Links/bandle.jpg</v>
      </c>
      <c r="W142" s="345" t="s">
        <v>1851</v>
      </c>
      <c r="X142" s="345" t="s">
        <v>1852</v>
      </c>
      <c r="Y142" s="345" t="s">
        <v>1853</v>
      </c>
      <c r="Z142" s="345" t="s">
        <v>1854</v>
      </c>
      <c r="AA142" s="110" t="str">
        <f t="shared" si="249"/>
        <v>/Users/asano/Desktop/data_sample/images/1month/ハニードロップス/うるつやブラウン/thumbnail.jpg</v>
      </c>
      <c r="AB142" s="110" t="str">
        <f t="shared" si="250"/>
        <v>/Users/asano/Desktop/data_sample/images/1month/ハニードロップス/うるつやブラウン/lens.jpg</v>
      </c>
      <c r="AC142" s="110" t="str">
        <f t="shared" si="251"/>
        <v>/Users/asano/Desktop/data_sample/images/1month/ハニードロップス/うるつやブラウン/黒目/black.jpg</v>
      </c>
      <c r="AD142" s="110" t="str">
        <f t="shared" si="252"/>
        <v>/Users/asano/Desktop/data_sample/images/1month/ハニードロップス/うるつやブラウン/茶目/brown.jpg</v>
      </c>
      <c r="AE142" s="346" t="str">
        <f t="shared" ref="AE142:AF142" si="300">IFERROR(XLOOKUP($E142&amp;$F142,import!$A:$A,import!I:I),""
)</f>
        <v/>
      </c>
      <c r="AF142" s="346" t="str">
        <f t="shared" si="300"/>
        <v/>
      </c>
      <c r="AG142" s="119" t="str">
        <f>IFERROR(__xludf.DUMMYFUNCTION(" IF(
  ISNUMBER(S142),
  ""度なし（±0.00）〜""&amp;IF(ABS(S142)&lt;100, TEXT(S142, ""0.00""), """"),
  IFERROR(""度なし（±0.00）〜""&amp;
    TEXT(
      VALUE(REGEXEXTRACT(ASC(TO_TEXT(S142)),
        ""(?:^|[^0-9])([+-]?\d{1,2}(?:\.\d+)?)(?:[^0-9]|$)""
      )),
      ""0.00"""&amp;"
    ),
    ""度なしのみ""
  )
)
"),"度なしのみ")</f>
        <v>度なしのみ</v>
      </c>
      <c r="AH142" s="347"/>
      <c r="AI142" s="347"/>
      <c r="AJ142" s="110"/>
      <c r="AK142" s="110" t="s">
        <v>1766</v>
      </c>
      <c r="AL142" s="110" t="str">
        <f t="shared" si="76"/>
        <v>#REF!</v>
      </c>
      <c r="AM142" s="110"/>
      <c r="AN142" s="110" t="str">
        <f t="shared" si="84"/>
        <v>NG</v>
      </c>
      <c r="AO142" s="343">
        <v>12.0</v>
      </c>
      <c r="AP142" s="110"/>
      <c r="AQ142" s="343">
        <v>12.0</v>
      </c>
      <c r="AR142" s="110"/>
    </row>
    <row r="143">
      <c r="A143" s="332" t="b">
        <v>1</v>
      </c>
      <c r="B143" s="357" t="b">
        <v>1</v>
      </c>
      <c r="C143" s="350" t="str">
        <f t="shared" si="66"/>
        <v>-</v>
      </c>
      <c r="D143" s="110"/>
      <c r="E143" s="110" t="s">
        <v>625</v>
      </c>
      <c r="F143" s="110" t="s">
        <v>1767</v>
      </c>
      <c r="G143" s="335">
        <v>2302.0</v>
      </c>
      <c r="H143" s="110" t="s">
        <v>126</v>
      </c>
      <c r="I143" s="110" t="s">
        <v>606</v>
      </c>
      <c r="J143" s="110" t="s">
        <v>627</v>
      </c>
      <c r="K143" s="110" t="s">
        <v>292</v>
      </c>
      <c r="L143" s="338" t="str">
        <f t="shared" si="260"/>
        <v>#REF!</v>
      </c>
      <c r="M143" s="339" t="str">
        <f>IFERROR(__xludf.DUMMYFUNCTION("REGEXEXTRACT(
  XLOOKUP($E143&amp;$F143, import!$A:$A, import!C:C),
  ""/(\d+)""
)
"),"#REF!")</f>
        <v>#REF!</v>
      </c>
      <c r="N143" s="340" t="str">
        <f t="shared" si="261"/>
        <v>#REF!</v>
      </c>
      <c r="O143" s="341" t="str">
        <f t="shared" ref="O143:Q143" si="301">VALUE(SUBSTITUTE(XLOOKUP($E143&amp;$F143,import!$A:$A,import!M:M),"mm",""))
</f>
        <v>#REF!</v>
      </c>
      <c r="P143" s="342" t="str">
        <f t="shared" si="301"/>
        <v>#REF!</v>
      </c>
      <c r="Q143" s="343" t="str">
        <f t="shared" si="301"/>
        <v>#REF!</v>
      </c>
      <c r="R143" s="341" t="str">
        <f t="shared" si="263"/>
        <v>#REF!</v>
      </c>
      <c r="S143" s="343" t="str">
        <f t="shared" si="302"/>
        <v>#REF!</v>
      </c>
      <c r="T14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TRIM(TRANSPOSE(SPLIT(S143,"",""))), 0))
        ),
      ""シリコン"",""シリコー"&amp;"ンハイドロゲル素材"")
    )
  ),
"""")
"),"")</f>
        <v/>
      </c>
      <c r="U143" s="348" t="str">
        <f t="shared" si="157"/>
        <v>#REF!</v>
      </c>
      <c r="V143" s="119" t="str">
        <f t="shared" si="9"/>
        <v>/Users/asano/Desktop/data_sample/Links/bandle.jpg</v>
      </c>
      <c r="W143" s="345" t="s">
        <v>1855</v>
      </c>
      <c r="X143" s="345" t="s">
        <v>1856</v>
      </c>
      <c r="Y143" s="345" t="s">
        <v>1857</v>
      </c>
      <c r="Z143" s="345" t="s">
        <v>1858</v>
      </c>
      <c r="AA143" s="110" t="str">
        <f t="shared" si="249"/>
        <v>/Users/asano/Desktop/data_sample/images/1month/ハニードロップス/うるつやベージュ/thumbnail.jpg</v>
      </c>
      <c r="AB143" s="110" t="str">
        <f t="shared" si="250"/>
        <v>/Users/asano/Desktop/data_sample/images/1month/ハニードロップス/うるつやベージュ/lens.jpg</v>
      </c>
      <c r="AC143" s="110" t="str">
        <f t="shared" si="251"/>
        <v>/Users/asano/Desktop/data_sample/images/1month/ハニードロップス/うるつやベージュ/黒目/black.jpg</v>
      </c>
      <c r="AD143" s="110" t="str">
        <f t="shared" si="252"/>
        <v>/Users/asano/Desktop/data_sample/images/1month/ハニードロップス/うるつやベージュ/茶目/brown.jpg</v>
      </c>
      <c r="AE143" s="346" t="str">
        <f t="shared" ref="AE143:AF143" si="303">IFERROR(XLOOKUP($E143&amp;$F143,import!$A:$A,import!I:I),""
)</f>
        <v/>
      </c>
      <c r="AF143" s="346" t="str">
        <f t="shared" si="303"/>
        <v/>
      </c>
      <c r="AG143" s="119" t="str">
        <f>IFERROR(__xludf.DUMMYFUNCTION(" IF(
  ISNUMBER(S143),
  ""度なし（±0.00）〜""&amp;IF(ABS(S143)&lt;100, TEXT(S143, ""0.00""), """"),
  IFERROR(""度なし（±0.00）〜""&amp;
    TEXT(
      VALUE(REGEXEXTRACT(ASC(TO_TEXT(S143)),
        ""(?:^|[^0-9])([+-]?\d{1,2}(?:\.\d+)?)(?:[^0-9]|$)""
      )),
      ""0.00"""&amp;"
    ),
    ""度なしのみ""
  )
)
"),"度なしのみ")</f>
        <v>度なしのみ</v>
      </c>
      <c r="AH143" s="347"/>
      <c r="AI143" s="347"/>
      <c r="AJ143" s="110"/>
      <c r="AK143" s="110" t="s">
        <v>1859</v>
      </c>
      <c r="AL143" s="110" t="str">
        <f t="shared" si="76"/>
        <v>#REF!</v>
      </c>
      <c r="AM143" s="110"/>
      <c r="AN143" s="110" t="str">
        <f t="shared" si="84"/>
        <v>NG</v>
      </c>
      <c r="AO143" s="343">
        <v>12.0</v>
      </c>
      <c r="AP143" s="110"/>
      <c r="AQ143" s="343">
        <v>12.0</v>
      </c>
      <c r="AR143" s="110"/>
    </row>
    <row r="144">
      <c r="A144" s="332" t="b">
        <v>1</v>
      </c>
      <c r="B144" s="357" t="b">
        <v>1</v>
      </c>
      <c r="C144" s="350" t="str">
        <f t="shared" si="66"/>
        <v>-</v>
      </c>
      <c r="D144" s="110"/>
      <c r="E144" s="110" t="s">
        <v>625</v>
      </c>
      <c r="F144" s="110" t="s">
        <v>1779</v>
      </c>
      <c r="G144" s="335">
        <v>2303.0</v>
      </c>
      <c r="H144" s="110" t="s">
        <v>126</v>
      </c>
      <c r="I144" s="110" t="s">
        <v>606</v>
      </c>
      <c r="J144" s="110" t="s">
        <v>634</v>
      </c>
      <c r="K144" s="110" t="s">
        <v>292</v>
      </c>
      <c r="L144" s="338" t="str">
        <f t="shared" si="260"/>
        <v>#REF!</v>
      </c>
      <c r="M144" s="339" t="str">
        <f>IFERROR(__xludf.DUMMYFUNCTION("REGEXEXTRACT(
  XLOOKUP($E144&amp;$F144, import!$A:$A, import!C:C),
  ""/(\d+)""
)
"),"#REF!")</f>
        <v>#REF!</v>
      </c>
      <c r="N144" s="340" t="str">
        <f t="shared" si="261"/>
        <v>#REF!</v>
      </c>
      <c r="O144" s="341" t="str">
        <f t="shared" ref="O144:Q144" si="304">VALUE(SUBSTITUTE(XLOOKUP($E144&amp;$F144,import!$A:$A,import!M:M),"mm",""))
</f>
        <v>#REF!</v>
      </c>
      <c r="P144" s="342" t="str">
        <f t="shared" si="304"/>
        <v>#REF!</v>
      </c>
      <c r="Q144" s="343" t="str">
        <f t="shared" si="304"/>
        <v>#REF!</v>
      </c>
      <c r="R144" s="341" t="str">
        <f t="shared" si="263"/>
        <v>#REF!</v>
      </c>
      <c r="S144" s="110"/>
      <c r="T14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TRIM(TRANSPOSE(SPLIT(S144,"",""))), 0))
        ),
      ""シリコン"",""シリコー"&amp;"ンハイドロゲル素材"")
    )
  ),
"""")
"),"")</f>
        <v/>
      </c>
      <c r="U144" s="348" t="str">
        <f t="shared" si="157"/>
        <v>#REF!</v>
      </c>
      <c r="V144" s="119" t="str">
        <f t="shared" si="9"/>
        <v>/Users/asano/Desktop/data_sample/Links/bandle.jpg</v>
      </c>
      <c r="W144" s="345" t="s">
        <v>1860</v>
      </c>
      <c r="X144" s="345" t="s">
        <v>1861</v>
      </c>
      <c r="Y144" s="345" t="s">
        <v>1862</v>
      </c>
      <c r="Z144" s="345" t="s">
        <v>1863</v>
      </c>
      <c r="AA144" s="110" t="str">
        <f t="shared" si="249"/>
        <v>/Users/asano/Desktop/data_sample/images/1month/ハニードロップス/すけつやジェリー/thumbnail.jpg</v>
      </c>
      <c r="AB144" s="110" t="str">
        <f t="shared" si="250"/>
        <v>/Users/asano/Desktop/data_sample/images/1month/ハニードロップス/すけつやジェリー/lens.jpg</v>
      </c>
      <c r="AC144" s="110" t="str">
        <f t="shared" si="251"/>
        <v>/Users/asano/Desktop/data_sample/images/1month/ハニードロップス/すけつやジェリー/黒目/black.jpg</v>
      </c>
      <c r="AD144" s="110" t="str">
        <f t="shared" si="252"/>
        <v>/Users/asano/Desktop/data_sample/images/1month/ハニードロップス/すけつやジェリー/茶目/brown.jpg</v>
      </c>
      <c r="AE144" s="346" t="str">
        <f t="shared" ref="AE144:AF144" si="305">IFERROR(XLOOKUP($E144&amp;$F144,import!$A:$A,import!I:I),""
)</f>
        <v/>
      </c>
      <c r="AF144" s="346" t="str">
        <f t="shared" si="305"/>
        <v/>
      </c>
      <c r="AG144" s="119" t="str">
        <f>IFERROR(__xludf.DUMMYFUNCTION(" IF(
  ISNUMBER(S144),
  ""度なし（±0.00）〜""&amp;IF(ABS(S144)&lt;100, TEXT(S144, ""0.00""), """"),
  IFERROR(""度なし（±0.00）〜""&amp;
    TEXT(
      VALUE(REGEXEXTRACT(ASC(TO_TEXT(S144)),
        ""(?:^|[^0-9])([+-]?\d{1,2}(?:\.\d+)?)(?:[^0-9]|$)""
      )),
      ""0.00"""&amp;"
    ),
    ""度なしのみ""
  )
)
"),"度なしのみ")</f>
        <v>度なしのみ</v>
      </c>
      <c r="AH144" s="347"/>
      <c r="AI144" s="347"/>
      <c r="AJ144" s="110"/>
      <c r="AK144" s="110" t="s">
        <v>1784</v>
      </c>
      <c r="AL144" s="110" t="str">
        <f t="shared" si="76"/>
        <v>#REF!</v>
      </c>
      <c r="AM144" s="110"/>
      <c r="AN144" s="110" t="str">
        <f t="shared" si="84"/>
        <v>NG</v>
      </c>
      <c r="AO144" s="343">
        <v>8.0</v>
      </c>
      <c r="AP144" s="110"/>
      <c r="AQ144" s="343">
        <v>8.0</v>
      </c>
      <c r="AR144" s="110"/>
    </row>
    <row r="145">
      <c r="A145" s="332" t="b">
        <v>1</v>
      </c>
      <c r="B145" s="357" t="b">
        <v>1</v>
      </c>
      <c r="C145" s="350" t="str">
        <f t="shared" si="66"/>
        <v>-</v>
      </c>
      <c r="D145" s="110"/>
      <c r="E145" s="110" t="s">
        <v>625</v>
      </c>
      <c r="F145" s="110" t="s">
        <v>1785</v>
      </c>
      <c r="G145" s="335">
        <v>2304.0</v>
      </c>
      <c r="H145" s="110" t="s">
        <v>126</v>
      </c>
      <c r="I145" s="110" t="s">
        <v>606</v>
      </c>
      <c r="J145" s="110" t="s">
        <v>637</v>
      </c>
      <c r="K145" s="110" t="s">
        <v>292</v>
      </c>
      <c r="L145" s="338" t="str">
        <f t="shared" si="260"/>
        <v>#REF!</v>
      </c>
      <c r="M145" s="339" t="str">
        <f>IFERROR(__xludf.DUMMYFUNCTION("REGEXEXTRACT(
  XLOOKUP($E145&amp;$F145, import!$A:$A, import!C:C),
  ""/(\d+)""
)
"),"#REF!")</f>
        <v>#REF!</v>
      </c>
      <c r="N145" s="340" t="str">
        <f t="shared" si="261"/>
        <v>#REF!</v>
      </c>
      <c r="O145" s="341" t="str">
        <f t="shared" ref="O145:Q145" si="306">VALUE(SUBSTITUTE(XLOOKUP($E145&amp;$F145,import!$A:$A,import!M:M),"mm",""))
</f>
        <v>#REF!</v>
      </c>
      <c r="P145" s="342" t="str">
        <f t="shared" si="306"/>
        <v>#REF!</v>
      </c>
      <c r="Q145" s="343" t="str">
        <f t="shared" si="306"/>
        <v>#REF!</v>
      </c>
      <c r="R145" s="341" t="str">
        <f t="shared" si="263"/>
        <v>#REF!</v>
      </c>
      <c r="S145" s="343" t="str">
        <f t="array" ref="S145">XLOOKUP($E145&amp;$F145,import!$A:$A,import!T:T)</f>
        <v>#REF!</v>
      </c>
      <c r="T14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TRIM(TRANSPOSE(SPLIT(S145,"",""))), 0))
        ),
      ""シリコン"",""シリコー"&amp;"ンハイドロゲル素材"")
    )
  ),
"""")
"),"")</f>
        <v/>
      </c>
      <c r="U145" s="348" t="str">
        <f t="shared" si="157"/>
        <v>#REF!</v>
      </c>
      <c r="V145" s="119" t="str">
        <f t="shared" si="9"/>
        <v>/Users/asano/Desktop/data_sample/Links/bandle.jpg</v>
      </c>
      <c r="W145" s="345" t="s">
        <v>1864</v>
      </c>
      <c r="X145" s="345" t="s">
        <v>1865</v>
      </c>
      <c r="Y145" s="345" t="s">
        <v>1866</v>
      </c>
      <c r="Z145" s="345" t="s">
        <v>1867</v>
      </c>
      <c r="AA145" s="110" t="str">
        <f t="shared" si="249"/>
        <v>/Users/asano/Desktop/data_sample/images/1month/ハニードロップス/セピア/thumbnail.jpg</v>
      </c>
      <c r="AB145" s="110" t="str">
        <f t="shared" si="250"/>
        <v>/Users/asano/Desktop/data_sample/images/1month/ハニードロップス/セピア/lens.jpg</v>
      </c>
      <c r="AC145" s="110" t="str">
        <f t="shared" si="251"/>
        <v>/Users/asano/Desktop/data_sample/images/1month/ハニードロップス/セピア/黒目/black.jpg</v>
      </c>
      <c r="AD145" s="110" t="str">
        <f t="shared" si="252"/>
        <v>/Users/asano/Desktop/data_sample/images/1month/ハニードロップス/セピア/茶目/brown.jpg</v>
      </c>
      <c r="AE145" s="346" t="str">
        <f t="shared" ref="AE145:AF145" si="307">IFERROR(XLOOKUP($E145&amp;$F145,import!$A:$A,import!I:I),""
)</f>
        <v/>
      </c>
      <c r="AF145" s="346" t="str">
        <f t="shared" si="307"/>
        <v/>
      </c>
      <c r="AG145" s="119" t="str">
        <f>IFERROR(__xludf.DUMMYFUNCTION(" IF(
  ISNUMBER(S145),
  ""度なし（±0.00）〜""&amp;IF(ABS(S145)&lt;100, TEXT(S145, ""0.00""), """"),
  IFERROR(""度なし（±0.00）〜""&amp;
    TEXT(
      VALUE(REGEXEXTRACT(ASC(TO_TEXT(S145)),
        ""(?:^|[^0-9])([+-]?\d{1,2}(?:\.\d+)?)(?:[^0-9]|$)""
      )),
      ""0.00"""&amp;"
    ),
    ""度なしのみ""
  )
)
"),"度なしのみ")</f>
        <v>度なしのみ</v>
      </c>
      <c r="AH145" s="347"/>
      <c r="AI145" s="347"/>
      <c r="AJ145" s="110"/>
      <c r="AK145" s="110" t="s">
        <v>1790</v>
      </c>
      <c r="AL145" s="110" t="str">
        <f t="shared" si="76"/>
        <v>#REF!</v>
      </c>
      <c r="AM145" s="110"/>
      <c r="AN145" s="110" t="str">
        <f t="shared" si="84"/>
        <v>NG</v>
      </c>
      <c r="AO145" s="343">
        <v>12.0</v>
      </c>
      <c r="AP145" s="110"/>
      <c r="AQ145" s="343">
        <v>12.0</v>
      </c>
      <c r="AR145" s="110"/>
    </row>
    <row r="146">
      <c r="A146" s="332" t="b">
        <v>1</v>
      </c>
      <c r="B146" s="357" t="b">
        <v>1</v>
      </c>
      <c r="C146" s="350" t="str">
        <f t="shared" si="66"/>
        <v>-</v>
      </c>
      <c r="D146" s="110"/>
      <c r="E146" s="110" t="s">
        <v>625</v>
      </c>
      <c r="F146" s="110" t="s">
        <v>1791</v>
      </c>
      <c r="G146" s="335">
        <v>2305.0</v>
      </c>
      <c r="H146" s="110" t="s">
        <v>126</v>
      </c>
      <c r="I146" s="110" t="s">
        <v>606</v>
      </c>
      <c r="J146" s="110" t="s">
        <v>640</v>
      </c>
      <c r="K146" s="110" t="s">
        <v>292</v>
      </c>
      <c r="L146" s="338" t="str">
        <f t="shared" si="260"/>
        <v>#REF!</v>
      </c>
      <c r="M146" s="339" t="str">
        <f>IFERROR(__xludf.DUMMYFUNCTION("REGEXEXTRACT(
  XLOOKUP($E146&amp;$F146, import!$A:$A, import!C:C),
  ""/(\d+)""
)
"),"#REF!")</f>
        <v>#REF!</v>
      </c>
      <c r="N146" s="340" t="str">
        <f t="shared" si="261"/>
        <v>#REF!</v>
      </c>
      <c r="O146" s="341" t="str">
        <f t="shared" ref="O146:Q146" si="308">VALUE(SUBSTITUTE(XLOOKUP($E146&amp;$F146,import!$A:$A,import!M:M),"mm",""))
</f>
        <v>#REF!</v>
      </c>
      <c r="P146" s="342" t="str">
        <f t="shared" si="308"/>
        <v>#REF!</v>
      </c>
      <c r="Q146" s="343" t="str">
        <f t="shared" si="308"/>
        <v>#REF!</v>
      </c>
      <c r="R146" s="341" t="str">
        <f t="shared" si="263"/>
        <v>#REF!</v>
      </c>
      <c r="S146" s="110" t="s">
        <v>956</v>
      </c>
      <c r="T146" s="110" t="s">
        <v>956</v>
      </c>
      <c r="U146" s="348" t="str">
        <f t="shared" si="157"/>
        <v>#REF!</v>
      </c>
      <c r="V146" s="119" t="str">
        <f t="shared" si="9"/>
        <v>/Users/asano/Desktop/data_sample/Links/bandle.jpg</v>
      </c>
      <c r="W146" s="345" t="s">
        <v>1868</v>
      </c>
      <c r="X146" s="345" t="s">
        <v>1869</v>
      </c>
      <c r="Y146" s="345" t="s">
        <v>1870</v>
      </c>
      <c r="Z146" s="345" t="s">
        <v>1871</v>
      </c>
      <c r="AA146" s="110" t="str">
        <f t="shared" si="249"/>
        <v>/Users/asano/Desktop/data_sample/images/1month/ハニードロップス/セピアグレージュ/thumbnail.jpg</v>
      </c>
      <c r="AB146" s="110" t="str">
        <f t="shared" si="250"/>
        <v>/Users/asano/Desktop/data_sample/images/1month/ハニードロップス/セピアグレージュ/lens.jpg</v>
      </c>
      <c r="AC146" s="110" t="str">
        <f t="shared" si="251"/>
        <v>/Users/asano/Desktop/data_sample/images/1month/ハニードロップス/セピアグレージュ/黒目/black.jpg</v>
      </c>
      <c r="AD146" s="110" t="str">
        <f t="shared" si="252"/>
        <v>/Users/asano/Desktop/data_sample/images/1month/ハニードロップス/セピアグレージュ/茶目/brown.jpg</v>
      </c>
      <c r="AE146" s="346" t="str">
        <f t="shared" ref="AE146:AF146" si="309">IFERROR(XLOOKUP($E146&amp;$F146,import!$A:$A,import!I:I),""
)</f>
        <v/>
      </c>
      <c r="AF146" s="346" t="str">
        <f t="shared" si="309"/>
        <v/>
      </c>
      <c r="AG146" s="119" t="str">
        <f>IFERROR(__xludf.DUMMYFUNCTION(" IF(
  ISNUMBER(S146),
  ""度なし（±0.00）〜""&amp;IF(ABS(S146)&lt;100, TEXT(S146, ""0.00""), """"),
  IFERROR(""度なし（±0.00）〜""&amp;
    TEXT(
      VALUE(REGEXEXTRACT(ASC(TO_TEXT(S146)),
        ""(?:^|[^0-9])([+-]?\d{1,2}(?:\.\d+)?)(?:[^0-9]|$)""
      )),
      ""0.00"""&amp;"
    ),
    ""度なしのみ""
  )
)
"),"度なしのみ")</f>
        <v>度なしのみ</v>
      </c>
      <c r="AH146" s="347"/>
      <c r="AI146" s="347"/>
      <c r="AJ146" s="110"/>
      <c r="AK146" s="110" t="s">
        <v>1796</v>
      </c>
      <c r="AL146" s="110" t="str">
        <f t="shared" si="76"/>
        <v>#REF!</v>
      </c>
      <c r="AM146" s="110"/>
      <c r="AN146" s="110" t="str">
        <f t="shared" si="84"/>
        <v>NG</v>
      </c>
      <c r="AO146" s="343">
        <v>8.0</v>
      </c>
      <c r="AP146" s="110"/>
      <c r="AQ146" s="343">
        <v>8.0</v>
      </c>
      <c r="AR146" s="110"/>
    </row>
    <row r="147">
      <c r="A147" s="332" t="b">
        <v>1</v>
      </c>
      <c r="B147" s="357" t="b">
        <v>1</v>
      </c>
      <c r="C147" s="350" t="str">
        <f t="shared" si="66"/>
        <v>-</v>
      </c>
      <c r="D147" s="110"/>
      <c r="E147" s="110" t="s">
        <v>625</v>
      </c>
      <c r="F147" s="110" t="s">
        <v>1797</v>
      </c>
      <c r="G147" s="335">
        <v>2306.0</v>
      </c>
      <c r="H147" s="110" t="s">
        <v>126</v>
      </c>
      <c r="I147" s="110" t="s">
        <v>606</v>
      </c>
      <c r="J147" s="110" t="s">
        <v>643</v>
      </c>
      <c r="K147" s="110" t="s">
        <v>292</v>
      </c>
      <c r="L147" s="338" t="str">
        <f t="shared" si="260"/>
        <v>#REF!</v>
      </c>
      <c r="M147" s="339" t="str">
        <f>IFERROR(__xludf.DUMMYFUNCTION("REGEXEXTRACT(
  XLOOKUP($E147&amp;$F147, import!$A:$A, import!C:C),
  ""/(\d+)""
)
"),"#REF!")</f>
        <v>#REF!</v>
      </c>
      <c r="N147" s="340" t="str">
        <f t="shared" si="261"/>
        <v>#REF!</v>
      </c>
      <c r="O147" s="341" t="str">
        <f t="shared" ref="O147:Q147" si="310">VALUE(SUBSTITUTE(XLOOKUP($E147&amp;$F147,import!$A:$A,import!M:M),"mm",""))
</f>
        <v>#REF!</v>
      </c>
      <c r="P147" s="342" t="str">
        <f t="shared" si="310"/>
        <v>#REF!</v>
      </c>
      <c r="Q147" s="343" t="str">
        <f t="shared" si="310"/>
        <v>#REF!</v>
      </c>
      <c r="R147" s="341" t="str">
        <f t="shared" si="263"/>
        <v>#REF!</v>
      </c>
      <c r="S147" s="110" t="s">
        <v>956</v>
      </c>
      <c r="T147" s="110" t="s">
        <v>956</v>
      </c>
      <c r="U147" s="348" t="str">
        <f t="shared" si="157"/>
        <v>#REF!</v>
      </c>
      <c r="V147" s="119" t="str">
        <f t="shared" si="9"/>
        <v>/Users/asano/Desktop/data_sample/Links/bandle.jpg</v>
      </c>
      <c r="W147" s="345" t="s">
        <v>1872</v>
      </c>
      <c r="X147" s="345" t="s">
        <v>1873</v>
      </c>
      <c r="Y147" s="345" t="s">
        <v>1874</v>
      </c>
      <c r="Z147" s="345" t="s">
        <v>1875</v>
      </c>
      <c r="AA147" s="110" t="str">
        <f t="shared" si="249"/>
        <v>/Users/asano/Desktop/data_sample/images/1month/ハニードロップス/セピアピンク/thumbnail.jpg</v>
      </c>
      <c r="AB147" s="110" t="str">
        <f t="shared" si="250"/>
        <v>/Users/asano/Desktop/data_sample/images/1month/ハニードロップス/セピアピンク/lens.jpg</v>
      </c>
      <c r="AC147" s="110" t="str">
        <f t="shared" si="251"/>
        <v>/Users/asano/Desktop/data_sample/images/1month/ハニードロップス/セピアピンク/黒目/black.jpg</v>
      </c>
      <c r="AD147" s="110" t="str">
        <f t="shared" si="252"/>
        <v>/Users/asano/Desktop/data_sample/images/1month/ハニードロップス/セピアピンク/茶目/brown.jpg</v>
      </c>
      <c r="AE147" s="346" t="str">
        <f t="shared" ref="AE147:AF147" si="311">IFERROR(XLOOKUP($E147&amp;$F147,import!$A:$A,import!I:I),""
)</f>
        <v/>
      </c>
      <c r="AF147" s="346" t="str">
        <f t="shared" si="311"/>
        <v/>
      </c>
      <c r="AG147" s="119" t="str">
        <f>IFERROR(__xludf.DUMMYFUNCTION(" IF(
  ISNUMBER(S147),
  ""度なし（±0.00）〜""&amp;IF(ABS(S147)&lt;100, TEXT(S147, ""0.00""), """"),
  IFERROR(""度なし（±0.00）〜""&amp;
    TEXT(
      VALUE(REGEXEXTRACT(ASC(TO_TEXT(S147)),
        ""(?:^|[^0-9])([+-]?\d{1,2}(?:\.\d+)?)(?:[^0-9]|$)""
      )),
      ""0.00"""&amp;"
    ),
    ""度なしのみ""
  )
)
"),"度なしのみ")</f>
        <v>度なしのみ</v>
      </c>
      <c r="AH147" s="347"/>
      <c r="AI147" s="347"/>
      <c r="AJ147" s="110"/>
      <c r="AK147" s="110" t="s">
        <v>1802</v>
      </c>
      <c r="AL147" s="110" t="str">
        <f t="shared" si="76"/>
        <v>#REF!</v>
      </c>
      <c r="AM147" s="110"/>
      <c r="AN147" s="110" t="str">
        <f t="shared" si="84"/>
        <v>NG</v>
      </c>
      <c r="AO147" s="343">
        <v>8.0</v>
      </c>
      <c r="AP147" s="110"/>
      <c r="AQ147" s="343">
        <v>8.0</v>
      </c>
      <c r="AR147" s="110"/>
    </row>
    <row r="148">
      <c r="A148" s="332" t="b">
        <v>1</v>
      </c>
      <c r="B148" s="357" t="b">
        <v>1</v>
      </c>
      <c r="C148" s="350" t="str">
        <f t="shared" si="66"/>
        <v>-</v>
      </c>
      <c r="D148" s="110"/>
      <c r="E148" s="110" t="s">
        <v>625</v>
      </c>
      <c r="F148" s="110" t="s">
        <v>1803</v>
      </c>
      <c r="G148" s="335">
        <v>2307.0</v>
      </c>
      <c r="H148" s="110" t="s">
        <v>126</v>
      </c>
      <c r="I148" s="110" t="s">
        <v>606</v>
      </c>
      <c r="J148" s="110" t="s">
        <v>646</v>
      </c>
      <c r="K148" s="110" t="s">
        <v>292</v>
      </c>
      <c r="L148" s="338" t="str">
        <f t="shared" si="260"/>
        <v>#REF!</v>
      </c>
      <c r="M148" s="339" t="str">
        <f>IFERROR(__xludf.DUMMYFUNCTION("REGEXEXTRACT(
  XLOOKUP($E148&amp;$F148, import!$A:$A, import!C:C),
  ""/(\d+)""
)
"),"#REF!")</f>
        <v>#REF!</v>
      </c>
      <c r="N148" s="340" t="str">
        <f t="shared" si="261"/>
        <v>#REF!</v>
      </c>
      <c r="O148" s="341" t="str">
        <f t="shared" ref="O148:Q148" si="312">VALUE(SUBSTITUTE(XLOOKUP($E148&amp;$F148,import!$A:$A,import!M:M),"mm",""))
</f>
        <v>#REF!</v>
      </c>
      <c r="P148" s="342" t="str">
        <f t="shared" si="312"/>
        <v>#REF!</v>
      </c>
      <c r="Q148" s="343" t="str">
        <f t="shared" si="312"/>
        <v>#REF!</v>
      </c>
      <c r="R148" s="341" t="str">
        <f t="shared" si="263"/>
        <v>#REF!</v>
      </c>
      <c r="S148" s="110" t="s">
        <v>956</v>
      </c>
      <c r="T148" s="110" t="s">
        <v>956</v>
      </c>
      <c r="U148" s="348" t="str">
        <f t="shared" si="157"/>
        <v>#REF!</v>
      </c>
      <c r="V148" s="119" t="str">
        <f t="shared" si="9"/>
        <v>/Users/asano/Desktop/data_sample/Links/bandle.jpg</v>
      </c>
      <c r="W148" s="345" t="s">
        <v>1876</v>
      </c>
      <c r="X148" s="345" t="s">
        <v>1877</v>
      </c>
      <c r="Y148" s="345" t="s">
        <v>1878</v>
      </c>
      <c r="Z148" s="345" t="s">
        <v>1879</v>
      </c>
      <c r="AA148" s="110" t="str">
        <f t="shared" si="249"/>
        <v>/Users/asano/Desktop/data_sample/images/1month/ハニードロップス/セピアブルー/thumbnail.jpg</v>
      </c>
      <c r="AB148" s="110" t="str">
        <f t="shared" si="250"/>
        <v>/Users/asano/Desktop/data_sample/images/1month/ハニードロップス/セピアブルー/lens.jpg</v>
      </c>
      <c r="AC148" s="110" t="str">
        <f t="shared" si="251"/>
        <v>/Users/asano/Desktop/data_sample/images/1month/ハニードロップス/セピアブルー/黒目/black.jpg</v>
      </c>
      <c r="AD148" s="110" t="str">
        <f t="shared" si="252"/>
        <v>/Users/asano/Desktop/data_sample/images/1month/ハニードロップス/セピアブルー/茶目/brown.jpg</v>
      </c>
      <c r="AE148" s="346" t="str">
        <f t="shared" ref="AE148:AF148" si="313">IFERROR(XLOOKUP($E148&amp;$F148,import!$A:$A,import!I:I),""
)</f>
        <v/>
      </c>
      <c r="AF148" s="346" t="str">
        <f t="shared" si="313"/>
        <v/>
      </c>
      <c r="AG148" s="119" t="str">
        <f>IFERROR(__xludf.DUMMYFUNCTION(" IF(
  ISNUMBER(S148),
  ""度なし（±0.00）〜""&amp;IF(ABS(S148)&lt;100, TEXT(S148, ""0.00""), """"),
  IFERROR(""度なし（±0.00）〜""&amp;
    TEXT(
      VALUE(REGEXEXTRACT(ASC(TO_TEXT(S148)),
        ""(?:^|[^0-9])([+-]?\d{1,2}(?:\.\d+)?)(?:[^0-9]|$)""
      )),
      ""0.00"""&amp;"
    ),
    ""度なしのみ""
  )
)
"),"度なしのみ")</f>
        <v>度なしのみ</v>
      </c>
      <c r="AH148" s="347"/>
      <c r="AI148" s="347"/>
      <c r="AJ148" s="110"/>
      <c r="AK148" s="110" t="s">
        <v>1808</v>
      </c>
      <c r="AL148" s="110" t="str">
        <f t="shared" si="76"/>
        <v>#REF!</v>
      </c>
      <c r="AM148" s="110"/>
      <c r="AN148" s="110" t="str">
        <f t="shared" si="84"/>
        <v>NG</v>
      </c>
      <c r="AO148" s="343">
        <v>8.0</v>
      </c>
      <c r="AP148" s="110"/>
      <c r="AQ148" s="343">
        <v>8.0</v>
      </c>
      <c r="AR148" s="110"/>
    </row>
    <row r="149">
      <c r="A149" s="332" t="b">
        <v>1</v>
      </c>
      <c r="B149" s="357" t="b">
        <v>1</v>
      </c>
      <c r="C149" s="350" t="str">
        <f t="shared" si="66"/>
        <v>-</v>
      </c>
      <c r="D149" s="110"/>
      <c r="E149" s="110" t="s">
        <v>625</v>
      </c>
      <c r="F149" s="110" t="s">
        <v>1809</v>
      </c>
      <c r="G149" s="335">
        <v>2308.0</v>
      </c>
      <c r="H149" s="110" t="s">
        <v>126</v>
      </c>
      <c r="I149" s="110" t="s">
        <v>606</v>
      </c>
      <c r="J149" s="110" t="s">
        <v>649</v>
      </c>
      <c r="K149" s="110" t="s">
        <v>292</v>
      </c>
      <c r="L149" s="338" t="str">
        <f t="shared" si="260"/>
        <v>#REF!</v>
      </c>
      <c r="M149" s="339" t="str">
        <f>IFERROR(__xludf.DUMMYFUNCTION("REGEXEXTRACT(
  XLOOKUP($E149&amp;$F149, import!$A:$A, import!C:C),
  ""/(\d+)""
)
"),"#REF!")</f>
        <v>#REF!</v>
      </c>
      <c r="N149" s="340" t="str">
        <f t="shared" si="261"/>
        <v>#REF!</v>
      </c>
      <c r="O149" s="341" t="str">
        <f t="shared" ref="O149:Q149" si="314">VALUE(SUBSTITUTE(XLOOKUP($E149&amp;$F149,import!$A:$A,import!M:M),"mm",""))
</f>
        <v>#REF!</v>
      </c>
      <c r="P149" s="342" t="str">
        <f t="shared" si="314"/>
        <v>#REF!</v>
      </c>
      <c r="Q149" s="343" t="str">
        <f t="shared" si="314"/>
        <v>#REF!</v>
      </c>
      <c r="R149" s="341" t="str">
        <f t="shared" si="263"/>
        <v>#REF!</v>
      </c>
      <c r="S149" s="110"/>
      <c r="T14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TRIM(TRANSPOSE(SPLIT(S149,"",""))), 0))
        ),
      ""シリコン"",""シリコー"&amp;"ンハイドロゲル素材"")
    )
  ),
"""")
"),"")</f>
        <v/>
      </c>
      <c r="U149" s="348" t="str">
        <f t="shared" si="157"/>
        <v>#REF!</v>
      </c>
      <c r="V149" s="119" t="str">
        <f t="shared" si="9"/>
        <v>/Users/asano/Desktop/data_sample/Links/bandle.jpg</v>
      </c>
      <c r="W149" s="345" t="s">
        <v>1880</v>
      </c>
      <c r="X149" s="345" t="s">
        <v>1881</v>
      </c>
      <c r="Y149" s="345" t="s">
        <v>1882</v>
      </c>
      <c r="Z149" s="345" t="s">
        <v>1883</v>
      </c>
      <c r="AA149" s="110" t="str">
        <f t="shared" si="249"/>
        <v>/Users/asano/Desktop/data_sample/images/1month/ハニードロップス/チョコモカ/thumbnail.jpg</v>
      </c>
      <c r="AB149" s="110" t="str">
        <f t="shared" si="250"/>
        <v>/Users/asano/Desktop/data_sample/images/1month/ハニードロップス/チョコモカ/lens.jpg</v>
      </c>
      <c r="AC149" s="110" t="str">
        <f t="shared" si="251"/>
        <v>/Users/asano/Desktop/data_sample/images/1month/ハニードロップス/チョコモカ/黒目/black.jpg</v>
      </c>
      <c r="AD149" s="110" t="str">
        <f t="shared" si="252"/>
        <v>/Users/asano/Desktop/data_sample/images/1month/ハニードロップス/チョコモカ/茶目/brown.jpg</v>
      </c>
      <c r="AE149" s="346" t="str">
        <f t="shared" ref="AE149:AF149" si="315">IFERROR(XLOOKUP($E149&amp;$F149,import!$A:$A,import!I:I),""
)</f>
        <v/>
      </c>
      <c r="AF149" s="346" t="str">
        <f t="shared" si="315"/>
        <v/>
      </c>
      <c r="AG149" s="119" t="str">
        <f>IFERROR(__xludf.DUMMYFUNCTION(" IF(
  ISNUMBER(S149),
  ""度なし（±0.00）〜""&amp;IF(ABS(S149)&lt;100, TEXT(S149, ""0.00""), """"),
  IFERROR(""度なし（±0.00）〜""&amp;
    TEXT(
      VALUE(REGEXEXTRACT(ASC(TO_TEXT(S149)),
        ""(?:^|[^0-9])([+-]?\d{1,2}(?:\.\d+)?)(?:[^0-9]|$)""
      )),
      ""0.00"""&amp;"
    ),
    ""度なしのみ""
  )
)
"),"度なしのみ")</f>
        <v>度なしのみ</v>
      </c>
      <c r="AH149" s="347"/>
      <c r="AI149" s="347"/>
      <c r="AJ149" s="110"/>
      <c r="AK149" s="110" t="s">
        <v>1814</v>
      </c>
      <c r="AL149" s="110" t="str">
        <f t="shared" si="76"/>
        <v>#REF!</v>
      </c>
      <c r="AM149" s="110"/>
      <c r="AN149" s="110" t="str">
        <f t="shared" si="84"/>
        <v>NG</v>
      </c>
      <c r="AO149" s="343">
        <v>8.0</v>
      </c>
      <c r="AP149" s="110"/>
      <c r="AQ149" s="343">
        <v>8.0</v>
      </c>
      <c r="AR149" s="110"/>
    </row>
    <row r="150">
      <c r="A150" s="332" t="b">
        <v>1</v>
      </c>
      <c r="B150" s="357" t="b">
        <v>1</v>
      </c>
      <c r="C150" s="350" t="str">
        <f t="shared" si="66"/>
        <v>-</v>
      </c>
      <c r="D150" s="110"/>
      <c r="E150" s="110" t="s">
        <v>625</v>
      </c>
      <c r="F150" s="110" t="s">
        <v>1833</v>
      </c>
      <c r="G150" s="335">
        <v>2309.0</v>
      </c>
      <c r="H150" s="110" t="s">
        <v>126</v>
      </c>
      <c r="I150" s="110" t="s">
        <v>606</v>
      </c>
      <c r="J150" s="110" t="s">
        <v>659</v>
      </c>
      <c r="K150" s="110" t="s">
        <v>292</v>
      </c>
      <c r="L150" s="338" t="str">
        <f t="shared" si="260"/>
        <v>#REF!</v>
      </c>
      <c r="M150" s="339" t="str">
        <f>IFERROR(__xludf.DUMMYFUNCTION("REGEXEXTRACT(
  XLOOKUP($E150&amp;$F150, import!$A:$A, import!C:C),
  ""/(\d+)""
)
"),"#REF!")</f>
        <v>#REF!</v>
      </c>
      <c r="N150" s="340" t="str">
        <f t="shared" si="261"/>
        <v>#REF!</v>
      </c>
      <c r="O150" s="341" t="str">
        <f t="shared" ref="O150:Q150" si="316">VALUE(SUBSTITUTE(XLOOKUP($E150&amp;$F150,import!$A:$A,import!M:M),"mm",""))
</f>
        <v>#REF!</v>
      </c>
      <c r="P150" s="342" t="str">
        <f t="shared" si="316"/>
        <v>#REF!</v>
      </c>
      <c r="Q150" s="343" t="str">
        <f t="shared" si="316"/>
        <v>#REF!</v>
      </c>
      <c r="R150" s="341" t="str">
        <f t="shared" si="263"/>
        <v>#REF!</v>
      </c>
      <c r="S150" s="110" t="s">
        <v>955</v>
      </c>
      <c r="T150" s="110" t="s">
        <v>956</v>
      </c>
      <c r="U150" s="348" t="str">
        <f t="shared" si="157"/>
        <v>#REF!</v>
      </c>
      <c r="V150" s="119" t="str">
        <f t="shared" si="9"/>
        <v>/Users/asano/Desktop/data_sample/Links/bandle.jpg</v>
      </c>
      <c r="W150" s="345" t="s">
        <v>1884</v>
      </c>
      <c r="X150" s="345" t="s">
        <v>1885</v>
      </c>
      <c r="Y150" s="345" t="s">
        <v>1886</v>
      </c>
      <c r="Z150" s="345" t="s">
        <v>1887</v>
      </c>
      <c r="AA150" s="110" t="str">
        <f t="shared" si="249"/>
        <v>/Users/asano/Desktop/data_sample/images/1month/ハニードロップス/メロウショコラ/thumbnail.jpg</v>
      </c>
      <c r="AB150" s="110" t="str">
        <f t="shared" si="250"/>
        <v>/Users/asano/Desktop/data_sample/images/1month/ハニードロップス/メロウショコラ/lens.jpg</v>
      </c>
      <c r="AC150" s="110" t="str">
        <f t="shared" si="251"/>
        <v>/Users/asano/Desktop/data_sample/images/1month/ハニードロップス/メロウショコラ/黒目/black.jpg</v>
      </c>
      <c r="AD150" s="110" t="str">
        <f t="shared" si="252"/>
        <v>/Users/asano/Desktop/data_sample/images/1month/ハニードロップス/メロウショコラ/茶目/brown.jpg</v>
      </c>
      <c r="AE150" s="346" t="str">
        <f t="shared" ref="AE150:AF150" si="317">IFERROR(XLOOKUP($E150&amp;$F150,import!$A:$A,import!I:I),""
)</f>
        <v/>
      </c>
      <c r="AF150" s="346" t="str">
        <f t="shared" si="317"/>
        <v/>
      </c>
      <c r="AG150" s="119" t="str">
        <f>IFERROR(__xludf.DUMMYFUNCTION(" IF(
  ISNUMBER(S150),
  ""度なし（±0.00）〜""&amp;IF(ABS(S150)&lt;100, TEXT(S150, ""0.00""), """"),
  IFERROR(""度なし（±0.00）〜""&amp;
    TEXT(
      VALUE(REGEXEXTRACT(ASC(TO_TEXT(S150)),
        ""(?:^|[^0-9])([+-]?\d{1,2}(?:\.\d+)?)(?:[^0-9]|$)""
      )),
      ""0.00"""&amp;"
    ),
    ""度なしのみ""
  )
)
"),"度なし（±0.00）〜8.00")</f>
        <v>度なし（±0.00）〜8.00</v>
      </c>
      <c r="AH150" s="347"/>
      <c r="AI150" s="347"/>
      <c r="AJ150" s="110"/>
      <c r="AK150" s="110" t="s">
        <v>1838</v>
      </c>
      <c r="AL150" s="110" t="str">
        <f t="shared" si="76"/>
        <v>#REF!</v>
      </c>
      <c r="AM150" s="110"/>
      <c r="AN150" s="110" t="str">
        <f t="shared" si="84"/>
        <v>NG</v>
      </c>
      <c r="AO150" s="343">
        <v>12.0</v>
      </c>
      <c r="AP150" s="110"/>
      <c r="AQ150" s="343">
        <v>12.0</v>
      </c>
      <c r="AR150" s="110"/>
    </row>
    <row r="151">
      <c r="A151" s="332" t="b">
        <v>1</v>
      </c>
      <c r="B151" s="349" t="b">
        <v>1</v>
      </c>
      <c r="C151" s="350" t="str">
        <f t="shared" si="66"/>
        <v>-</v>
      </c>
      <c r="D151" s="110"/>
      <c r="E151" s="110" t="s">
        <v>668</v>
      </c>
      <c r="F151" s="110" t="s">
        <v>1888</v>
      </c>
      <c r="G151" s="335">
        <v>2401.0</v>
      </c>
      <c r="H151" s="336" t="s">
        <v>126</v>
      </c>
      <c r="I151" s="110" t="s">
        <v>669</v>
      </c>
      <c r="J151" s="110" t="s">
        <v>670</v>
      </c>
      <c r="K151" s="337" t="s">
        <v>170</v>
      </c>
      <c r="L151" s="338" t="str">
        <f t="shared" si="260"/>
        <v>#REF!</v>
      </c>
      <c r="M151" s="339" t="str">
        <f>IFERROR(__xludf.DUMMYFUNCTION("REGEXEXTRACT(
  XLOOKUP($E151&amp;$F151, import!$A:$A, import!C:C),
  ""/(\d+)""
)
"),"#REF!")</f>
        <v>#REF!</v>
      </c>
      <c r="N151" s="340" t="str">
        <f t="shared" si="261"/>
        <v>#REF!</v>
      </c>
      <c r="O151" s="341" t="str">
        <f t="shared" ref="O151:Q151" si="318">VALUE(SUBSTITUTE(XLOOKUP($E151&amp;$F151,import!$A:$A,import!M:M),"mm",""))
</f>
        <v>#REF!</v>
      </c>
      <c r="P151" s="342" t="str">
        <f t="shared" si="318"/>
        <v>#REF!</v>
      </c>
      <c r="Q151" s="343" t="str">
        <f t="shared" si="318"/>
        <v>#REF!</v>
      </c>
      <c r="R151" s="341" t="str">
        <f t="shared" si="263"/>
        <v>#REF!</v>
      </c>
      <c r="S151" s="110" t="s">
        <v>1721</v>
      </c>
      <c r="T151" s="110" t="s">
        <v>172</v>
      </c>
      <c r="U151" s="344" t="str">
        <f t="shared" si="157"/>
        <v>#REF!</v>
      </c>
      <c r="V151" s="119" t="str">
        <f t="shared" si="9"/>
        <v>/Users/asano/Desktop/data_sample/Links/bandle.jpg</v>
      </c>
      <c r="W151" s="345" t="s">
        <v>1889</v>
      </c>
      <c r="X151" s="345" t="s">
        <v>1890</v>
      </c>
      <c r="Y151" s="345" t="s">
        <v>1891</v>
      </c>
      <c r="Z151" s="345" t="s">
        <v>1892</v>
      </c>
      <c r="AA151" s="110" t="s">
        <v>1893</v>
      </c>
      <c r="AB151" s="110" t="s">
        <v>1894</v>
      </c>
      <c r="AC151" s="110" t="s">
        <v>1895</v>
      </c>
      <c r="AD151" s="110" t="s">
        <v>1896</v>
      </c>
      <c r="AE151" s="346" t="s">
        <v>1897</v>
      </c>
      <c r="AF151" s="346" t="s">
        <v>1898</v>
      </c>
      <c r="AG151" s="119" t="str">
        <f>IFERROR(__xludf.DUMMYFUNCTION(" IF(
  ISNUMBER(S151),
  ""度なし（±0.00）〜""&amp;IF(ABS(S151)&lt;100, TEXT(S151, ""0.00""), """"),
  IFERROR(""度なし（±0.00）〜""&amp;
    TEXT(
      VALUE(REGEXEXTRACT(ASC(TO_TEXT(S151)),
        ""(?:^|[^0-9])([+-]?\d{1,2}(?:\.\d+)?)(?:[^0-9]|$)""
      )),
      ""0.00"""&amp;"
    ),
    ""度なしのみ""
  )
)
"),"度なし（±0.00）〜8.00")</f>
        <v>度なし（±0.00）〜8.00</v>
      </c>
      <c r="AH151" s="347"/>
      <c r="AI151" s="347"/>
      <c r="AJ151" s="110"/>
      <c r="AK151" s="110" t="s">
        <v>1899</v>
      </c>
      <c r="AL151" s="110" t="str">
        <f t="shared" si="76"/>
        <v>#REF!</v>
      </c>
      <c r="AM151" s="110"/>
      <c r="AN151" s="110" t="str">
        <f t="shared" si="84"/>
        <v>NG</v>
      </c>
      <c r="AO151" s="343">
        <v>12.0</v>
      </c>
      <c r="AP151" s="110" t="s">
        <v>953</v>
      </c>
      <c r="AQ151" s="343">
        <v>18.0</v>
      </c>
      <c r="AR151" s="110"/>
    </row>
    <row r="152">
      <c r="A152" s="332" t="b">
        <v>1</v>
      </c>
      <c r="B152" s="349" t="b">
        <v>1</v>
      </c>
      <c r="C152" s="350" t="str">
        <f t="shared" si="66"/>
        <v>-</v>
      </c>
      <c r="D152" s="110"/>
      <c r="E152" s="110" t="s">
        <v>668</v>
      </c>
      <c r="F152" s="110" t="s">
        <v>1900</v>
      </c>
      <c r="G152" s="335">
        <v>2402.0</v>
      </c>
      <c r="H152" s="110" t="s">
        <v>126</v>
      </c>
      <c r="I152" s="110" t="s">
        <v>669</v>
      </c>
      <c r="J152" s="110" t="s">
        <v>672</v>
      </c>
      <c r="K152" s="337" t="s">
        <v>170</v>
      </c>
      <c r="L152" s="338" t="str">
        <f t="shared" si="260"/>
        <v>#REF!</v>
      </c>
      <c r="M152" s="339" t="str">
        <f>IFERROR(__xludf.DUMMYFUNCTION("REGEXEXTRACT(
  XLOOKUP($E152&amp;$F152, import!$A:$A, import!C:C),
  ""/(\d+)""
)
"),"#REF!")</f>
        <v>#REF!</v>
      </c>
      <c r="N152" s="340" t="str">
        <f t="shared" si="261"/>
        <v>#REF!</v>
      </c>
      <c r="O152" s="341" t="str">
        <f t="shared" ref="O152:Q152" si="319">VALUE(SUBSTITUTE(XLOOKUP($E152&amp;$F152,import!$A:$A,import!M:M),"mm",""))
</f>
        <v>#REF!</v>
      </c>
      <c r="P152" s="342" t="str">
        <f t="shared" si="319"/>
        <v>#REF!</v>
      </c>
      <c r="Q152" s="343" t="str">
        <f t="shared" si="319"/>
        <v>#REF!</v>
      </c>
      <c r="R152" s="341" t="str">
        <f t="shared" si="263"/>
        <v>#REF!</v>
      </c>
      <c r="S152" s="110" t="s">
        <v>1721</v>
      </c>
      <c r="T152" s="110" t="s">
        <v>172</v>
      </c>
      <c r="U152" s="344" t="str">
        <f t="shared" si="157"/>
        <v>#REF!</v>
      </c>
      <c r="V152" s="119" t="str">
        <f t="shared" si="9"/>
        <v>/Users/asano/Desktop/data_sample/Links/bandle.jpg</v>
      </c>
      <c r="W152" s="345" t="s">
        <v>1901</v>
      </c>
      <c r="X152" s="345" t="s">
        <v>1902</v>
      </c>
      <c r="Y152" s="345" t="s">
        <v>1903</v>
      </c>
      <c r="Z152" s="345" t="s">
        <v>1904</v>
      </c>
      <c r="AA152" s="110" t="s">
        <v>1905</v>
      </c>
      <c r="AB152" s="110" t="s">
        <v>1906</v>
      </c>
      <c r="AC152" s="110" t="s">
        <v>1907</v>
      </c>
      <c r="AD152" s="110" t="s">
        <v>1908</v>
      </c>
      <c r="AE152" s="346" t="s">
        <v>1909</v>
      </c>
      <c r="AF152" s="346" t="s">
        <v>1910</v>
      </c>
      <c r="AG152" s="119" t="str">
        <f>IFERROR(__xludf.DUMMYFUNCTION(" IF(
  ISNUMBER(S152),
  ""度なし（±0.00）〜""&amp;IF(ABS(S152)&lt;100, TEXT(S152, ""0.00""), """"),
  IFERROR(""度なし（±0.00）〜""&amp;
    TEXT(
      VALUE(REGEXEXTRACT(ASC(TO_TEXT(S152)),
        ""(?:^|[^0-9])([+-]?\d{1,2}(?:\.\d+)?)(?:[^0-9]|$)""
      )),
      ""0.00"""&amp;"
    ),
    ""度なしのみ""
  )
)
"),"度なし（±0.00）〜8.00")</f>
        <v>度なし（±0.00）〜8.00</v>
      </c>
      <c r="AH152" s="347"/>
      <c r="AI152" s="347"/>
      <c r="AJ152" s="110"/>
      <c r="AK152" s="110" t="s">
        <v>1911</v>
      </c>
      <c r="AL152" s="110" t="str">
        <f t="shared" si="76"/>
        <v>#REF!</v>
      </c>
      <c r="AM152" s="110"/>
      <c r="AN152" s="110" t="str">
        <f t="shared" si="84"/>
        <v>NG</v>
      </c>
      <c r="AO152" s="343">
        <v>12.0</v>
      </c>
      <c r="AP152" s="110" t="s">
        <v>953</v>
      </c>
      <c r="AQ152" s="343">
        <v>18.0</v>
      </c>
      <c r="AR152" s="110"/>
    </row>
    <row r="153">
      <c r="A153" s="332" t="b">
        <v>1</v>
      </c>
      <c r="B153" s="349" t="b">
        <v>1</v>
      </c>
      <c r="C153" s="350" t="str">
        <f t="shared" si="66"/>
        <v>-</v>
      </c>
      <c r="D153" s="110"/>
      <c r="E153" s="110" t="s">
        <v>668</v>
      </c>
      <c r="F153" s="110" t="s">
        <v>1912</v>
      </c>
      <c r="G153" s="335">
        <v>2403.0</v>
      </c>
      <c r="H153" s="336" t="s">
        <v>126</v>
      </c>
      <c r="I153" s="110" t="s">
        <v>669</v>
      </c>
      <c r="J153" s="110" t="s">
        <v>674</v>
      </c>
      <c r="K153" s="337" t="s">
        <v>170</v>
      </c>
      <c r="L153" s="338" t="str">
        <f t="shared" si="260"/>
        <v>#REF!</v>
      </c>
      <c r="M153" s="339" t="str">
        <f>IFERROR(__xludf.DUMMYFUNCTION("REGEXEXTRACT(
  XLOOKUP($E153&amp;$F153, import!$A:$A, import!C:C),
  ""/(\d+)""
)
"),"#REF!")</f>
        <v>#REF!</v>
      </c>
      <c r="N153" s="340" t="str">
        <f t="shared" si="261"/>
        <v>#REF!</v>
      </c>
      <c r="O153" s="341" t="str">
        <f t="shared" ref="O153:Q153" si="320">VALUE(SUBSTITUTE(XLOOKUP($E153&amp;$F153,import!$A:$A,import!M:M),"mm",""))
</f>
        <v>#REF!</v>
      </c>
      <c r="P153" s="342" t="str">
        <f t="shared" si="320"/>
        <v>#REF!</v>
      </c>
      <c r="Q153" s="343" t="str">
        <f t="shared" si="320"/>
        <v>#REF!</v>
      </c>
      <c r="R153" s="341" t="str">
        <f t="shared" si="263"/>
        <v>#REF!</v>
      </c>
      <c r="S153" s="110" t="s">
        <v>1721</v>
      </c>
      <c r="T153" s="110" t="s">
        <v>172</v>
      </c>
      <c r="U153" s="344" t="str">
        <f t="shared" si="157"/>
        <v>#REF!</v>
      </c>
      <c r="V153" s="119" t="str">
        <f t="shared" si="9"/>
        <v>/Users/asano/Desktop/data_sample/Links/bandle.jpg</v>
      </c>
      <c r="W153" s="345" t="s">
        <v>1913</v>
      </c>
      <c r="X153" s="345" t="s">
        <v>1914</v>
      </c>
      <c r="Y153" s="345" t="s">
        <v>1915</v>
      </c>
      <c r="Z153" s="345" t="s">
        <v>1916</v>
      </c>
      <c r="AA153" s="110" t="s">
        <v>1917</v>
      </c>
      <c r="AB153" s="110" t="s">
        <v>1918</v>
      </c>
      <c r="AC153" s="110" t="s">
        <v>1919</v>
      </c>
      <c r="AD153" s="110" t="s">
        <v>1920</v>
      </c>
      <c r="AE153" s="346" t="s">
        <v>1921</v>
      </c>
      <c r="AF153" s="346" t="s">
        <v>1922</v>
      </c>
      <c r="AG153" s="119" t="str">
        <f>IFERROR(__xludf.DUMMYFUNCTION(" IF(
  ISNUMBER(S153),
  ""度なし（±0.00）〜""&amp;IF(ABS(S153)&lt;100, TEXT(S153, ""0.00""), """"),
  IFERROR(""度なし（±0.00）〜""&amp;
    TEXT(
      VALUE(REGEXEXTRACT(ASC(TO_TEXT(S153)),
        ""(?:^|[^0-9])([+-]?\d{1,2}(?:\.\d+)?)(?:[^0-9]|$)""
      )),
      ""0.00"""&amp;"
    ),
    ""度なしのみ""
  )
)
"),"度なし（±0.00）〜8.00")</f>
        <v>度なし（±0.00）〜8.00</v>
      </c>
      <c r="AH153" s="347"/>
      <c r="AI153" s="347"/>
      <c r="AJ153" s="110"/>
      <c r="AK153" s="110" t="s">
        <v>1923</v>
      </c>
      <c r="AL153" s="110" t="str">
        <f t="shared" si="76"/>
        <v>#REF!</v>
      </c>
      <c r="AM153" s="110"/>
      <c r="AN153" s="110" t="str">
        <f t="shared" si="84"/>
        <v>NG</v>
      </c>
      <c r="AO153" s="343">
        <v>12.0</v>
      </c>
      <c r="AP153" s="110" t="s">
        <v>914</v>
      </c>
      <c r="AQ153" s="343">
        <v>24.0</v>
      </c>
      <c r="AR153" s="110"/>
    </row>
    <row r="154">
      <c r="A154" s="332" t="b">
        <v>1</v>
      </c>
      <c r="B154" s="349" t="b">
        <v>1</v>
      </c>
      <c r="C154" s="350" t="str">
        <f t="shared" si="66"/>
        <v>-</v>
      </c>
      <c r="D154" s="110"/>
      <c r="E154" s="110" t="s">
        <v>668</v>
      </c>
      <c r="F154" s="110" t="s">
        <v>1924</v>
      </c>
      <c r="G154" s="335">
        <v>2404.0</v>
      </c>
      <c r="H154" s="336" t="s">
        <v>126</v>
      </c>
      <c r="I154" s="110" t="s">
        <v>669</v>
      </c>
      <c r="J154" s="110" t="s">
        <v>676</v>
      </c>
      <c r="K154" s="337" t="s">
        <v>170</v>
      </c>
      <c r="L154" s="338" t="str">
        <f t="shared" si="260"/>
        <v>#REF!</v>
      </c>
      <c r="M154" s="339" t="str">
        <f>IFERROR(__xludf.DUMMYFUNCTION("REGEXEXTRACT(
  XLOOKUP($E154&amp;$F154, import!$A:$A, import!C:C),
  ""/(\d+)""
)
"),"#REF!")</f>
        <v>#REF!</v>
      </c>
      <c r="N154" s="340" t="str">
        <f t="shared" si="261"/>
        <v>#REF!</v>
      </c>
      <c r="O154" s="341" t="str">
        <f t="shared" ref="O154:Q154" si="321">VALUE(SUBSTITUTE(XLOOKUP($E154&amp;$F154,import!$A:$A,import!M:M),"mm",""))
</f>
        <v>#REF!</v>
      </c>
      <c r="P154" s="342" t="str">
        <f t="shared" si="321"/>
        <v>#REF!</v>
      </c>
      <c r="Q154" s="343" t="str">
        <f t="shared" si="321"/>
        <v>#REF!</v>
      </c>
      <c r="R154" s="341" t="str">
        <f t="shared" si="263"/>
        <v>#REF!</v>
      </c>
      <c r="S154" s="110" t="s">
        <v>1721</v>
      </c>
      <c r="T154" s="110" t="s">
        <v>172</v>
      </c>
      <c r="U154" s="344" t="str">
        <f t="shared" si="157"/>
        <v>#REF!</v>
      </c>
      <c r="V154" s="119" t="str">
        <f t="shared" si="9"/>
        <v>/Users/asano/Desktop/data_sample/Links/bandle.jpg</v>
      </c>
      <c r="W154" s="345" t="s">
        <v>1925</v>
      </c>
      <c r="X154" s="345" t="s">
        <v>1926</v>
      </c>
      <c r="Y154" s="345" t="s">
        <v>1927</v>
      </c>
      <c r="Z154" s="345" t="s">
        <v>1928</v>
      </c>
      <c r="AA154" s="110" t="s">
        <v>1929</v>
      </c>
      <c r="AB154" s="110" t="s">
        <v>1930</v>
      </c>
      <c r="AC154" s="110" t="s">
        <v>1931</v>
      </c>
      <c r="AD154" s="110" t="s">
        <v>1932</v>
      </c>
      <c r="AE154" s="346" t="s">
        <v>1933</v>
      </c>
      <c r="AF154" s="346" t="s">
        <v>1934</v>
      </c>
      <c r="AG154" s="119" t="str">
        <f>IFERROR(__xludf.DUMMYFUNCTION(" IF(
  ISNUMBER(S154),
  ""度なし（±0.00）〜""&amp;IF(ABS(S154)&lt;100, TEXT(S154, ""0.00""), """"),
  IFERROR(""度なし（±0.00）〜""&amp;
    TEXT(
      VALUE(REGEXEXTRACT(ASC(TO_TEXT(S154)),
        ""(?:^|[^0-9])([+-]?\d{1,2}(?:\.\d+)?)(?:[^0-9]|$)""
      )),
      ""0.00"""&amp;"
    ),
    ""度なしのみ""
  )
)
"),"度なし（±0.00）〜8.00")</f>
        <v>度なし（±0.00）〜8.00</v>
      </c>
      <c r="AH154" s="347"/>
      <c r="AI154" s="347"/>
      <c r="AJ154" s="110"/>
      <c r="AK154" s="110" t="s">
        <v>1935</v>
      </c>
      <c r="AL154" s="110" t="str">
        <f t="shared" si="76"/>
        <v>#REF!</v>
      </c>
      <c r="AM154" s="110"/>
      <c r="AN154" s="110" t="str">
        <f t="shared" si="84"/>
        <v>NG</v>
      </c>
      <c r="AO154" s="343">
        <v>12.0</v>
      </c>
      <c r="AP154" s="110" t="s">
        <v>914</v>
      </c>
      <c r="AQ154" s="343">
        <v>24.0</v>
      </c>
      <c r="AR154" s="110"/>
    </row>
    <row r="155">
      <c r="A155" s="332" t="b">
        <v>1</v>
      </c>
      <c r="B155" s="349" t="b">
        <v>1</v>
      </c>
      <c r="C155" s="350" t="str">
        <f t="shared" si="66"/>
        <v>-</v>
      </c>
      <c r="D155" s="110"/>
      <c r="E155" s="110" t="s">
        <v>678</v>
      </c>
      <c r="F155" s="110" t="s">
        <v>1936</v>
      </c>
      <c r="G155" s="335">
        <v>2501.0</v>
      </c>
      <c r="H155" s="336" t="s">
        <v>126</v>
      </c>
      <c r="I155" s="110" t="s">
        <v>679</v>
      </c>
      <c r="J155" s="110" t="s">
        <v>680</v>
      </c>
      <c r="K155" s="337" t="s">
        <v>170</v>
      </c>
      <c r="L155" s="338" t="str">
        <f t="shared" si="260"/>
        <v>#REF!</v>
      </c>
      <c r="M155" s="339" t="str">
        <f>IFERROR(__xludf.DUMMYFUNCTION("REGEXEXTRACT(
  XLOOKUP($E155&amp;$F155, import!$A:$A, import!C:C),
  ""/(\d+)""
)
"),"#REF!")</f>
        <v>#REF!</v>
      </c>
      <c r="N155" s="340" t="str">
        <f t="shared" si="261"/>
        <v>#REF!</v>
      </c>
      <c r="O155" s="341" t="str">
        <f t="shared" ref="O155:Q155" si="322">VALUE(SUBSTITUTE(XLOOKUP($E155&amp;$F155,import!$A:$A,import!M:M),"mm",""))
</f>
        <v>#REF!</v>
      </c>
      <c r="P155" s="342" t="str">
        <f t="shared" si="322"/>
        <v>#REF!</v>
      </c>
      <c r="Q155" s="343" t="str">
        <f t="shared" si="322"/>
        <v>#REF!</v>
      </c>
      <c r="R155" s="341" t="str">
        <f t="shared" si="263"/>
        <v>#REF!</v>
      </c>
      <c r="S155" s="110" t="s">
        <v>955</v>
      </c>
      <c r="T155" s="110" t="s">
        <v>956</v>
      </c>
      <c r="U155" s="344" t="str">
        <f t="shared" si="157"/>
        <v>#REF!</v>
      </c>
      <c r="V155" s="119" t="str">
        <f t="shared" si="9"/>
        <v>/Users/asano/Desktop/data_sample/Links/bandle.jpg</v>
      </c>
      <c r="W155" s="345" t="s">
        <v>1937</v>
      </c>
      <c r="X155" s="345" t="s">
        <v>1938</v>
      </c>
      <c r="Y155" s="345" t="s">
        <v>1939</v>
      </c>
      <c r="Z155" s="345" t="s">
        <v>1940</v>
      </c>
      <c r="AA155" s="110" t="str">
        <f t="shared" ref="AA155:AA160" si="325">$AF$1&amp;$K155&amp;"/"&amp;$I155&amp;"/"&amp;$J155&amp;"/thumbnail.jpg"</f>
        <v>/Users/asano/Desktop/data_sample/images/1day/アイエクリプス/グレムーン/thumbnail.jpg</v>
      </c>
      <c r="AB155" s="110" t="str">
        <f t="shared" ref="AB155:AB160" si="326">$AF$1&amp;$K155&amp;"/"&amp;$I155&amp;"/"&amp;$J155&amp;"/lens.jpg"</f>
        <v>/Users/asano/Desktop/data_sample/images/1day/アイエクリプス/グレムーン/lens.jpg</v>
      </c>
      <c r="AC155" s="110" t="str">
        <f t="shared" ref="AC155:AC160" si="327">$AF$1&amp;$K155&amp;"/"&amp;$I155&amp;"/"&amp;$J155&amp;"/黒目/black.jpg"</f>
        <v>/Users/asano/Desktop/data_sample/images/1day/アイエクリプス/グレムーン/黒目/black.jpg</v>
      </c>
      <c r="AD155" s="110" t="str">
        <f t="shared" ref="AD155:AD160" si="328">$AF$1&amp;$K155&amp;"/"&amp;$I155&amp;"/"&amp;$J155&amp;"/茶目/brown.jpg"</f>
        <v>/Users/asano/Desktop/data_sample/images/1day/アイエクリプス/グレムーン/茶目/brown.jpg</v>
      </c>
      <c r="AE155" s="346" t="str">
        <f t="shared" ref="AE155:AF155" si="323">IFERROR(XLOOKUP($E155&amp;$F155,import!$A:$A,import!I:I),""
)</f>
        <v/>
      </c>
      <c r="AF155" s="346" t="str">
        <f t="shared" si="323"/>
        <v/>
      </c>
      <c r="AG155" s="119" t="str">
        <f>IFERROR(__xludf.DUMMYFUNCTION(" IF(
  ISNUMBER(S155),
  ""度なし（±0.00）〜""&amp;IF(ABS(S155)&lt;100, TEXT(S155, ""0.00""), """"),
  IFERROR(""度なし（±0.00）〜""&amp;
    TEXT(
      VALUE(REGEXEXTRACT(ASC(TO_TEXT(S155)),
        ""(?:^|[^0-9])([+-]?\d{1,2}(?:\.\d+)?)(?:[^0-9]|$)""
      )),
      ""0.00"""&amp;"
    ),
    ""度なしのみ""
  )
)
"),"度なし（±0.00）〜8.00")</f>
        <v>度なし（±0.00）〜8.00</v>
      </c>
      <c r="AH155" s="347"/>
      <c r="AI155" s="347"/>
      <c r="AJ155" s="110"/>
      <c r="AK155" s="110" t="s">
        <v>1941</v>
      </c>
      <c r="AL155" s="110" t="str">
        <f t="shared" si="76"/>
        <v>#REF!</v>
      </c>
      <c r="AM155" s="110"/>
      <c r="AN155" s="110" t="str">
        <f t="shared" si="84"/>
        <v>NG</v>
      </c>
      <c r="AO155" s="343">
        <v>12.0</v>
      </c>
      <c r="AP155" s="110" t="s">
        <v>953</v>
      </c>
      <c r="AQ155" s="343">
        <v>18.0</v>
      </c>
      <c r="AR155" s="110"/>
    </row>
    <row r="156">
      <c r="A156" s="332" t="b">
        <v>1</v>
      </c>
      <c r="B156" s="349" t="b">
        <v>1</v>
      </c>
      <c r="C156" s="350" t="str">
        <f t="shared" si="66"/>
        <v>-</v>
      </c>
      <c r="D156" s="110"/>
      <c r="E156" s="110" t="s">
        <v>684</v>
      </c>
      <c r="F156" s="110" t="s">
        <v>1942</v>
      </c>
      <c r="G156" s="335">
        <v>2502.0</v>
      </c>
      <c r="H156" s="110" t="s">
        <v>126</v>
      </c>
      <c r="I156" s="110" t="s">
        <v>679</v>
      </c>
      <c r="J156" s="110" t="s">
        <v>685</v>
      </c>
      <c r="K156" s="337" t="s">
        <v>170</v>
      </c>
      <c r="L156" s="338" t="str">
        <f t="shared" si="260"/>
        <v>#REF!</v>
      </c>
      <c r="M156" s="339" t="str">
        <f>IFERROR(__xludf.DUMMYFUNCTION("REGEXEXTRACT(
  XLOOKUP($E156&amp;$F156, import!$A:$A, import!C:C),
  ""/(\d+)""
)
"),"#REF!")</f>
        <v>#REF!</v>
      </c>
      <c r="N156" s="340" t="str">
        <f t="shared" si="261"/>
        <v>#REF!</v>
      </c>
      <c r="O156" s="341" t="str">
        <f t="shared" ref="O156:Q156" si="324">VALUE(SUBSTITUTE(XLOOKUP($E156&amp;$F156,import!$A:$A,import!M:M),"mm",""))
</f>
        <v>#REF!</v>
      </c>
      <c r="P156" s="342" t="str">
        <f t="shared" si="324"/>
        <v>#REF!</v>
      </c>
      <c r="Q156" s="343" t="str">
        <f t="shared" si="324"/>
        <v>#REF!</v>
      </c>
      <c r="R156" s="341" t="str">
        <f t="shared" si="263"/>
        <v>#REF!</v>
      </c>
      <c r="S156" s="110" t="s">
        <v>955</v>
      </c>
      <c r="T156" s="110" t="s">
        <v>956</v>
      </c>
      <c r="U156" s="344" t="str">
        <f t="shared" si="157"/>
        <v>#REF!</v>
      </c>
      <c r="V156" s="119" t="str">
        <f t="shared" si="9"/>
        <v>/Users/asano/Desktop/data_sample/Links/bandle.jpg</v>
      </c>
      <c r="W156" s="345" t="s">
        <v>1943</v>
      </c>
      <c r="X156" s="345" t="s">
        <v>1944</v>
      </c>
      <c r="Y156" s="345" t="s">
        <v>1945</v>
      </c>
      <c r="Z156" s="345" t="s">
        <v>1946</v>
      </c>
      <c r="AA156" s="110" t="str">
        <f t="shared" si="325"/>
        <v>/Users/asano/Desktop/data_sample/images/1day/アイエクリプス/サターン/thumbnail.jpg</v>
      </c>
      <c r="AB156" s="110" t="str">
        <f t="shared" si="326"/>
        <v>/Users/asano/Desktop/data_sample/images/1day/アイエクリプス/サターン/lens.jpg</v>
      </c>
      <c r="AC156" s="110" t="str">
        <f t="shared" si="327"/>
        <v>/Users/asano/Desktop/data_sample/images/1day/アイエクリプス/サターン/黒目/black.jpg</v>
      </c>
      <c r="AD156" s="110" t="str">
        <f t="shared" si="328"/>
        <v>/Users/asano/Desktop/data_sample/images/1day/アイエクリプス/サターン/茶目/brown.jpg</v>
      </c>
      <c r="AE156" s="346" t="str">
        <f t="shared" ref="AE156:AF156" si="329">IFERROR(XLOOKUP($E156&amp;$F156,import!$A:$A,import!I:I),""
)</f>
        <v/>
      </c>
      <c r="AF156" s="346" t="str">
        <f t="shared" si="329"/>
        <v/>
      </c>
      <c r="AG156" s="119" t="str">
        <f>IFERROR(__xludf.DUMMYFUNCTION(" IF(
  ISNUMBER(S156),
  ""度なし（±0.00）〜""&amp;IF(ABS(S156)&lt;100, TEXT(S156, ""0.00""), """"),
  IFERROR(""度なし（±0.00）〜""&amp;
    TEXT(
      VALUE(REGEXEXTRACT(ASC(TO_TEXT(S156)),
        ""(?:^|[^0-9])([+-]?\d{1,2}(?:\.\d+)?)(?:[^0-9]|$)""
      )),
      ""0.00"""&amp;"
    ),
    ""度なしのみ""
  )
)
"),"度なし（±0.00）〜8.00")</f>
        <v>度なし（±0.00）〜8.00</v>
      </c>
      <c r="AH156" s="347"/>
      <c r="AI156" s="347"/>
      <c r="AJ156" s="110"/>
      <c r="AK156" s="110" t="s">
        <v>1947</v>
      </c>
      <c r="AL156" s="110" t="str">
        <f t="shared" si="76"/>
        <v>#REF!</v>
      </c>
      <c r="AM156" s="110"/>
      <c r="AN156" s="110" t="str">
        <f t="shared" si="84"/>
        <v>NG</v>
      </c>
      <c r="AO156" s="343">
        <v>12.0</v>
      </c>
      <c r="AP156" s="110"/>
      <c r="AQ156" s="343">
        <v>12.0</v>
      </c>
      <c r="AR156" s="110"/>
    </row>
    <row r="157">
      <c r="A157" s="332" t="b">
        <v>1</v>
      </c>
      <c r="B157" s="349" t="b">
        <v>1</v>
      </c>
      <c r="C157" s="350" t="str">
        <f t="shared" si="66"/>
        <v>-</v>
      </c>
      <c r="D157" s="110"/>
      <c r="E157" s="110" t="s">
        <v>684</v>
      </c>
      <c r="F157" s="110" t="s">
        <v>1948</v>
      </c>
      <c r="G157" s="335">
        <v>2503.0</v>
      </c>
      <c r="H157" s="110" t="s">
        <v>126</v>
      </c>
      <c r="I157" s="110" t="s">
        <v>679</v>
      </c>
      <c r="J157" s="110" t="s">
        <v>688</v>
      </c>
      <c r="K157" s="337" t="s">
        <v>170</v>
      </c>
      <c r="L157" s="338" t="str">
        <f t="shared" si="260"/>
        <v>#REF!</v>
      </c>
      <c r="M157" s="339" t="str">
        <f>IFERROR(__xludf.DUMMYFUNCTION("REGEXEXTRACT(
  XLOOKUP($E157&amp;$F157, import!$A:$A, import!C:C),
  ""/(\d+)""
)
"),"#REF!")</f>
        <v>#REF!</v>
      </c>
      <c r="N157" s="340" t="str">
        <f t="shared" si="261"/>
        <v>#REF!</v>
      </c>
      <c r="O157" s="341" t="str">
        <f t="shared" ref="O157:Q157" si="330">VALUE(SUBSTITUTE(XLOOKUP($E157&amp;$F157,import!$A:$A,import!M:M),"mm",""))
</f>
        <v>#REF!</v>
      </c>
      <c r="P157" s="342" t="str">
        <f t="shared" si="330"/>
        <v>#REF!</v>
      </c>
      <c r="Q157" s="343" t="str">
        <f t="shared" si="330"/>
        <v>#REF!</v>
      </c>
      <c r="R157" s="341" t="str">
        <f t="shared" si="263"/>
        <v>#REF!</v>
      </c>
      <c r="S157" s="110" t="s">
        <v>955</v>
      </c>
      <c r="T157" s="110" t="s">
        <v>956</v>
      </c>
      <c r="U157" s="344" t="str">
        <f t="shared" si="157"/>
        <v>#REF!</v>
      </c>
      <c r="V157" s="119" t="str">
        <f t="shared" si="9"/>
        <v>/Users/asano/Desktop/data_sample/Links/bandle.jpg</v>
      </c>
      <c r="W157" s="345" t="s">
        <v>1949</v>
      </c>
      <c r="X157" s="345" t="s">
        <v>1950</v>
      </c>
      <c r="Y157" s="345" t="s">
        <v>1951</v>
      </c>
      <c r="Z157" s="345" t="s">
        <v>1952</v>
      </c>
      <c r="AA157" s="110" t="str">
        <f t="shared" si="325"/>
        <v>/Users/asano/Desktop/data_sample/images/1day/アイエクリプス/ブラムーン/thumbnail.jpg</v>
      </c>
      <c r="AB157" s="110" t="str">
        <f t="shared" si="326"/>
        <v>/Users/asano/Desktop/data_sample/images/1day/アイエクリプス/ブラムーン/lens.jpg</v>
      </c>
      <c r="AC157" s="110" t="str">
        <f t="shared" si="327"/>
        <v>/Users/asano/Desktop/data_sample/images/1day/アイエクリプス/ブラムーン/黒目/black.jpg</v>
      </c>
      <c r="AD157" s="110" t="str">
        <f t="shared" si="328"/>
        <v>/Users/asano/Desktop/data_sample/images/1day/アイエクリプス/ブラムーン/茶目/brown.jpg</v>
      </c>
      <c r="AE157" s="346" t="str">
        <f t="shared" ref="AE157:AF157" si="331">IFERROR(XLOOKUP($E157&amp;$F157,import!$A:$A,import!I:I),""
)</f>
        <v/>
      </c>
      <c r="AF157" s="346" t="str">
        <f t="shared" si="331"/>
        <v/>
      </c>
      <c r="AG157" s="119" t="str">
        <f>IFERROR(__xludf.DUMMYFUNCTION(" IF(
  ISNUMBER(S157),
  ""度なし（±0.00）〜""&amp;IF(ABS(S157)&lt;100, TEXT(S157, ""0.00""), """"),
  IFERROR(""度なし（±0.00）〜""&amp;
    TEXT(
      VALUE(REGEXEXTRACT(ASC(TO_TEXT(S157)),
        ""(?:^|[^0-9])([+-]?\d{1,2}(?:\.\d+)?)(?:[^0-9]|$)""
      )),
      ""0.00"""&amp;"
    ),
    ""度なしのみ""
  )
)
"),"度なし（±0.00）〜8.00")</f>
        <v>度なし（±0.00）〜8.00</v>
      </c>
      <c r="AH157" s="347"/>
      <c r="AI157" s="347"/>
      <c r="AJ157" s="110"/>
      <c r="AK157" s="110" t="s">
        <v>1953</v>
      </c>
      <c r="AL157" s="110" t="str">
        <f t="shared" si="76"/>
        <v>#REF!</v>
      </c>
      <c r="AM157" s="110"/>
      <c r="AN157" s="110" t="str">
        <f t="shared" si="84"/>
        <v>NG</v>
      </c>
      <c r="AO157" s="343">
        <v>12.0</v>
      </c>
      <c r="AP157" s="110"/>
      <c r="AQ157" s="343">
        <v>12.0</v>
      </c>
      <c r="AR157" s="110"/>
    </row>
    <row r="158">
      <c r="A158" s="332" t="b">
        <v>1</v>
      </c>
      <c r="B158" s="349" t="b">
        <v>1</v>
      </c>
      <c r="C158" s="350" t="str">
        <f t="shared" si="66"/>
        <v>-</v>
      </c>
      <c r="D158" s="110"/>
      <c r="E158" s="110" t="s">
        <v>678</v>
      </c>
      <c r="F158" s="110" t="s">
        <v>1954</v>
      </c>
      <c r="G158" s="335">
        <v>2504.0</v>
      </c>
      <c r="H158" s="110" t="s">
        <v>126</v>
      </c>
      <c r="I158" s="110" t="s">
        <v>679</v>
      </c>
      <c r="J158" s="110" t="s">
        <v>690</v>
      </c>
      <c r="K158" s="337" t="s">
        <v>170</v>
      </c>
      <c r="L158" s="338" t="str">
        <f t="shared" si="260"/>
        <v>#REF!</v>
      </c>
      <c r="M158" s="339" t="str">
        <f>IFERROR(__xludf.DUMMYFUNCTION("REGEXEXTRACT(
  XLOOKUP($E158&amp;$F158, import!$A:$A, import!C:C),
  ""/(\d+)""
)
"),"#REF!")</f>
        <v>#REF!</v>
      </c>
      <c r="N158" s="340" t="str">
        <f t="shared" si="261"/>
        <v>#REF!</v>
      </c>
      <c r="O158" s="341" t="str">
        <f t="shared" ref="O158:Q158" si="332">VALUE(SUBSTITUTE(XLOOKUP($E158&amp;$F158,import!$A:$A,import!M:M),"mm",""))
</f>
        <v>#REF!</v>
      </c>
      <c r="P158" s="342" t="str">
        <f t="shared" si="332"/>
        <v>#REF!</v>
      </c>
      <c r="Q158" s="343" t="str">
        <f t="shared" si="332"/>
        <v>#REF!</v>
      </c>
      <c r="R158" s="341" t="str">
        <f t="shared" si="263"/>
        <v>#REF!</v>
      </c>
      <c r="S158" s="110" t="s">
        <v>955</v>
      </c>
      <c r="T158" s="110" t="s">
        <v>956</v>
      </c>
      <c r="U158" s="344" t="str">
        <f t="shared" si="157"/>
        <v>#REF!</v>
      </c>
      <c r="V158" s="119" t="str">
        <f t="shared" si="9"/>
        <v>/Users/asano/Desktop/data_sample/Links/bandle.jpg</v>
      </c>
      <c r="W158" s="345" t="s">
        <v>1955</v>
      </c>
      <c r="X158" s="345" t="s">
        <v>1956</v>
      </c>
      <c r="Y158" s="345" t="s">
        <v>1957</v>
      </c>
      <c r="Z158" s="345" t="s">
        <v>1958</v>
      </c>
      <c r="AA158" s="110" t="str">
        <f t="shared" si="325"/>
        <v>/Users/asano/Desktop/data_sample/images/1day/アイエクリプス/ブルムーン/thumbnail.jpg</v>
      </c>
      <c r="AB158" s="110" t="str">
        <f t="shared" si="326"/>
        <v>/Users/asano/Desktop/data_sample/images/1day/アイエクリプス/ブルムーン/lens.jpg</v>
      </c>
      <c r="AC158" s="110" t="str">
        <f t="shared" si="327"/>
        <v>/Users/asano/Desktop/data_sample/images/1day/アイエクリプス/ブルムーン/黒目/black.jpg</v>
      </c>
      <c r="AD158" s="110" t="str">
        <f t="shared" si="328"/>
        <v>/Users/asano/Desktop/data_sample/images/1day/アイエクリプス/ブルムーン/茶目/brown.jpg</v>
      </c>
      <c r="AE158" s="346" t="str">
        <f t="shared" ref="AE158:AF158" si="333">IFERROR(XLOOKUP($E158&amp;$F158,import!$A:$A,import!I:I),""
)</f>
        <v/>
      </c>
      <c r="AF158" s="346" t="str">
        <f t="shared" si="333"/>
        <v/>
      </c>
      <c r="AG158" s="119" t="str">
        <f>IFERROR(__xludf.DUMMYFUNCTION(" IF(
  ISNUMBER(S158),
  ""度なし（±0.00）〜""&amp;IF(ABS(S158)&lt;100, TEXT(S158, ""0.00""), """"),
  IFERROR(""度なし（±0.00）〜""&amp;
    TEXT(
      VALUE(REGEXEXTRACT(ASC(TO_TEXT(S158)),
        ""(?:^|[^0-9])([+-]?\d{1,2}(?:\.\d+)?)(?:[^0-9]|$)""
      )),
      ""0.00"""&amp;"
    ),
    ""度なしのみ""
  )
)
"),"度なし（±0.00）〜8.00")</f>
        <v>度なし（±0.00）〜8.00</v>
      </c>
      <c r="AH158" s="347"/>
      <c r="AI158" s="347"/>
      <c r="AJ158" s="110"/>
      <c r="AK158" s="110" t="s">
        <v>1959</v>
      </c>
      <c r="AL158" s="110" t="str">
        <f t="shared" si="76"/>
        <v>#REF!</v>
      </c>
      <c r="AM158" s="110"/>
      <c r="AN158" s="110" t="str">
        <f t="shared" si="84"/>
        <v>NG</v>
      </c>
      <c r="AO158" s="343">
        <v>12.0</v>
      </c>
      <c r="AP158" s="110"/>
      <c r="AQ158" s="343">
        <v>12.0</v>
      </c>
      <c r="AR158" s="110"/>
    </row>
    <row r="159">
      <c r="A159" s="332" t="b">
        <v>1</v>
      </c>
      <c r="B159" s="349" t="b">
        <v>1</v>
      </c>
      <c r="C159" s="350" t="str">
        <f t="shared" si="66"/>
        <v>-</v>
      </c>
      <c r="D159" s="110"/>
      <c r="E159" s="110" t="s">
        <v>678</v>
      </c>
      <c r="F159" s="110" t="s">
        <v>1960</v>
      </c>
      <c r="G159" s="335">
        <v>2505.0</v>
      </c>
      <c r="H159" s="336" t="s">
        <v>126</v>
      </c>
      <c r="I159" s="110" t="s">
        <v>679</v>
      </c>
      <c r="J159" s="110" t="s">
        <v>692</v>
      </c>
      <c r="K159" s="337" t="s">
        <v>170</v>
      </c>
      <c r="L159" s="338" t="str">
        <f t="shared" si="260"/>
        <v>#REF!</v>
      </c>
      <c r="M159" s="339" t="str">
        <f>IFERROR(__xludf.DUMMYFUNCTION("REGEXEXTRACT(
  XLOOKUP($E159&amp;$F159, import!$A:$A, import!C:C),
  ""/(\d+)""
)
"),"#REF!")</f>
        <v>#REF!</v>
      </c>
      <c r="N159" s="340" t="str">
        <f t="shared" si="261"/>
        <v>#REF!</v>
      </c>
      <c r="O159" s="341" t="str">
        <f t="shared" ref="O159:Q159" si="334">VALUE(SUBSTITUTE(XLOOKUP($E159&amp;$F159,import!$A:$A,import!M:M),"mm",""))
</f>
        <v>#REF!</v>
      </c>
      <c r="P159" s="342" t="str">
        <f t="shared" si="334"/>
        <v>#REF!</v>
      </c>
      <c r="Q159" s="343" t="str">
        <f t="shared" si="334"/>
        <v>#REF!</v>
      </c>
      <c r="R159" s="341" t="str">
        <f t="shared" si="263"/>
        <v>#REF!</v>
      </c>
      <c r="S159" s="110" t="s">
        <v>955</v>
      </c>
      <c r="T159" s="110" t="s">
        <v>956</v>
      </c>
      <c r="U159" s="344" t="str">
        <f t="shared" si="157"/>
        <v>#REF!</v>
      </c>
      <c r="V159" s="119" t="str">
        <f t="shared" si="9"/>
        <v>/Users/asano/Desktop/data_sample/Links/bandle.jpg</v>
      </c>
      <c r="W159" s="345" t="s">
        <v>1961</v>
      </c>
      <c r="X159" s="345" t="s">
        <v>1962</v>
      </c>
      <c r="Y159" s="345" t="s">
        <v>1963</v>
      </c>
      <c r="Z159" s="345" t="s">
        <v>1964</v>
      </c>
      <c r="AA159" s="110" t="str">
        <f t="shared" si="325"/>
        <v>/Users/asano/Desktop/data_sample/images/1day/アイエクリプス/ライトムーン/thumbnail.jpg</v>
      </c>
      <c r="AB159" s="110" t="str">
        <f t="shared" si="326"/>
        <v>/Users/asano/Desktop/data_sample/images/1day/アイエクリプス/ライトムーン/lens.jpg</v>
      </c>
      <c r="AC159" s="110" t="str">
        <f t="shared" si="327"/>
        <v>/Users/asano/Desktop/data_sample/images/1day/アイエクリプス/ライトムーン/黒目/black.jpg</v>
      </c>
      <c r="AD159" s="110" t="str">
        <f t="shared" si="328"/>
        <v>/Users/asano/Desktop/data_sample/images/1day/アイエクリプス/ライトムーン/茶目/brown.jpg</v>
      </c>
      <c r="AE159" s="346" t="str">
        <f t="shared" ref="AE159:AF159" si="335">IFERROR(XLOOKUP($E159&amp;$F159,import!$A:$A,import!I:I),""
)</f>
        <v/>
      </c>
      <c r="AF159" s="346" t="str">
        <f t="shared" si="335"/>
        <v/>
      </c>
      <c r="AG159" s="119" t="str">
        <f>IFERROR(__xludf.DUMMYFUNCTION(" IF(
  ISNUMBER(S159),
  ""度なし（±0.00）〜""&amp;IF(ABS(S159)&lt;100, TEXT(S159, ""0.00""), """"),
  IFERROR(""度なし（±0.00）〜""&amp;
    TEXT(
      VALUE(REGEXEXTRACT(ASC(TO_TEXT(S159)),
        ""(?:^|[^0-9])([+-]?\d{1,2}(?:\.\d+)?)(?:[^0-9]|$)""
      )),
      ""0.00"""&amp;"
    ),
    ""度なしのみ""
  )
)
"),"度なし（±0.00）〜8.00")</f>
        <v>度なし（±0.00）〜8.00</v>
      </c>
      <c r="AH159" s="347"/>
      <c r="AI159" s="347"/>
      <c r="AJ159" s="110"/>
      <c r="AK159" s="110" t="s">
        <v>1965</v>
      </c>
      <c r="AL159" s="110" t="str">
        <f t="shared" si="76"/>
        <v>#REF!</v>
      </c>
      <c r="AM159" s="110"/>
      <c r="AN159" s="110" t="str">
        <f t="shared" si="84"/>
        <v>NG</v>
      </c>
      <c r="AO159" s="343">
        <v>12.0</v>
      </c>
      <c r="AP159" s="110" t="s">
        <v>953</v>
      </c>
      <c r="AQ159" s="343">
        <v>18.0</v>
      </c>
      <c r="AR159" s="110"/>
    </row>
    <row r="160">
      <c r="A160" s="332" t="b">
        <v>1</v>
      </c>
      <c r="B160" s="349" t="b">
        <v>1</v>
      </c>
      <c r="C160" s="350" t="str">
        <f t="shared" si="66"/>
        <v>-</v>
      </c>
      <c r="D160" s="110"/>
      <c r="E160" s="110" t="s">
        <v>682</v>
      </c>
      <c r="F160" s="110" t="s">
        <v>1936</v>
      </c>
      <c r="G160" s="335">
        <v>2601.0</v>
      </c>
      <c r="H160" s="110" t="s">
        <v>126</v>
      </c>
      <c r="I160" s="110" t="s">
        <v>679</v>
      </c>
      <c r="J160" s="110" t="s">
        <v>680</v>
      </c>
      <c r="K160" s="110" t="s">
        <v>292</v>
      </c>
      <c r="L160" s="338" t="str">
        <f t="shared" si="260"/>
        <v>#REF!</v>
      </c>
      <c r="M160" s="339" t="str">
        <f>IFERROR(__xludf.DUMMYFUNCTION("REGEXEXTRACT(
  XLOOKUP($E160&amp;$F160, import!$A:$A, import!C:C),
  ""/(\d+)""
)
"),"#REF!")</f>
        <v>#REF!</v>
      </c>
      <c r="N160" s="340" t="str">
        <f t="shared" si="261"/>
        <v>#REF!</v>
      </c>
      <c r="O160" s="341" t="str">
        <f t="shared" ref="O160:Q160" si="336">VALUE(SUBSTITUTE(XLOOKUP($E160&amp;$F160,import!$A:$A,import!M:M),"mm",""))
</f>
        <v>#REF!</v>
      </c>
      <c r="P160" s="342" t="str">
        <f t="shared" si="336"/>
        <v>#REF!</v>
      </c>
      <c r="Q160" s="343" t="str">
        <f t="shared" si="336"/>
        <v>#REF!</v>
      </c>
      <c r="R160" s="341" t="str">
        <f t="shared" si="263"/>
        <v>#REF!</v>
      </c>
      <c r="S160" s="110" t="s">
        <v>955</v>
      </c>
      <c r="T160" s="110" t="s">
        <v>956</v>
      </c>
      <c r="U160" s="348" t="str">
        <f t="shared" si="157"/>
        <v>#REF!</v>
      </c>
      <c r="V160" s="119" t="str">
        <f t="shared" si="9"/>
        <v>/Users/asano/Desktop/data_sample/Links/bandle.jpg</v>
      </c>
      <c r="W160" s="345" t="s">
        <v>1966</v>
      </c>
      <c r="X160" s="345" t="s">
        <v>1967</v>
      </c>
      <c r="Y160" s="345" t="s">
        <v>1968</v>
      </c>
      <c r="Z160" s="345" t="s">
        <v>1969</v>
      </c>
      <c r="AA160" s="110" t="str">
        <f t="shared" si="325"/>
        <v>/Users/asano/Desktop/data_sample/images/1month/アイエクリプス/グレムーン/thumbnail.jpg</v>
      </c>
      <c r="AB160" s="110" t="str">
        <f t="shared" si="326"/>
        <v>/Users/asano/Desktop/data_sample/images/1month/アイエクリプス/グレムーン/lens.jpg</v>
      </c>
      <c r="AC160" s="110" t="str">
        <f t="shared" si="327"/>
        <v>/Users/asano/Desktop/data_sample/images/1month/アイエクリプス/グレムーン/黒目/black.jpg</v>
      </c>
      <c r="AD160" s="110" t="str">
        <f t="shared" si="328"/>
        <v>/Users/asano/Desktop/data_sample/images/1month/アイエクリプス/グレムーン/茶目/brown.jpg</v>
      </c>
      <c r="AE160" s="346" t="str">
        <f t="shared" ref="AE160:AF160" si="337">IFERROR(XLOOKUP($E160&amp;$F160,import!$A:$A,import!I:I),""
)</f>
        <v/>
      </c>
      <c r="AF160" s="346" t="str">
        <f t="shared" si="337"/>
        <v/>
      </c>
      <c r="AG160" s="119" t="str">
        <f>IFERROR(__xludf.DUMMYFUNCTION(" IF(
  ISNUMBER(S160),
  ""度なし（±0.00）〜""&amp;IF(ABS(S160)&lt;100, TEXT(S160, ""0.00""), """"),
  IFERROR(""度なし（±0.00）〜""&amp;
    TEXT(
      VALUE(REGEXEXTRACT(ASC(TO_TEXT(S160)),
        ""(?:^|[^0-9])([+-]?\d{1,2}(?:\.\d+)?)(?:[^0-9]|$)""
      )),
      ""0.00"""&amp;"
    ),
    ""度なしのみ""
  )
)
"),"度なし（±0.00）〜8.00")</f>
        <v>度なし（±0.00）〜8.00</v>
      </c>
      <c r="AH160" s="347"/>
      <c r="AI160" s="347"/>
      <c r="AJ160" s="110"/>
      <c r="AK160" s="110" t="s">
        <v>1941</v>
      </c>
      <c r="AL160" s="110" t="str">
        <f t="shared" si="76"/>
        <v>#REF!</v>
      </c>
      <c r="AM160" s="110"/>
      <c r="AN160" s="110" t="str">
        <f t="shared" si="84"/>
        <v>NG</v>
      </c>
      <c r="AO160" s="343">
        <v>12.0</v>
      </c>
      <c r="AP160" s="110" t="s">
        <v>953</v>
      </c>
      <c r="AQ160" s="343">
        <v>18.0</v>
      </c>
      <c r="AR160" s="110"/>
    </row>
    <row r="161">
      <c r="A161" s="332" t="b">
        <v>1</v>
      </c>
      <c r="B161" s="349" t="b">
        <v>1</v>
      </c>
      <c r="C161" s="350" t="str">
        <f t="shared" si="66"/>
        <v>-</v>
      </c>
      <c r="D161" s="110"/>
      <c r="E161" s="110" t="s">
        <v>694</v>
      </c>
      <c r="F161" s="110" t="s">
        <v>1970</v>
      </c>
      <c r="G161" s="335">
        <v>2701.0</v>
      </c>
      <c r="H161" s="110" t="s">
        <v>126</v>
      </c>
      <c r="I161" s="110" t="s">
        <v>695</v>
      </c>
      <c r="J161" s="110" t="s">
        <v>696</v>
      </c>
      <c r="K161" s="337" t="s">
        <v>170</v>
      </c>
      <c r="L161" s="338" t="str">
        <f t="shared" si="260"/>
        <v>#REF!</v>
      </c>
      <c r="M161" s="339" t="str">
        <f>IFERROR(__xludf.DUMMYFUNCTION("REGEXEXTRACT(
  XLOOKUP($E161&amp;$F161, import!$A:$A, import!C:C),
  ""/(\d+)""
)
"),"#REF!")</f>
        <v>#REF!</v>
      </c>
      <c r="N161" s="340" t="str">
        <f t="shared" si="261"/>
        <v>#REF!</v>
      </c>
      <c r="O161" s="341" t="str">
        <f t="shared" ref="O161:Q161" si="338">VALUE(SUBSTITUTE(XLOOKUP($E161&amp;$F161,import!$A:$A,import!M:M),"mm",""))
</f>
        <v>#REF!</v>
      </c>
      <c r="P161" s="342" t="str">
        <f t="shared" si="338"/>
        <v>#REF!</v>
      </c>
      <c r="Q161" s="343" t="str">
        <f t="shared" si="338"/>
        <v>#REF!</v>
      </c>
      <c r="R161" s="341" t="str">
        <f t="shared" si="263"/>
        <v>#REF!</v>
      </c>
      <c r="S161" s="110" t="s">
        <v>1721</v>
      </c>
      <c r="T161" s="110" t="s">
        <v>172</v>
      </c>
      <c r="U161" s="344" t="str">
        <f t="shared" si="157"/>
        <v>#REF!</v>
      </c>
      <c r="V161" s="119" t="str">
        <f t="shared" si="9"/>
        <v>/Users/asano/Desktop/data_sample/Links/bandle.jpg</v>
      </c>
      <c r="W161" s="353" t="s">
        <v>1971</v>
      </c>
      <c r="X161" s="345" t="s">
        <v>1972</v>
      </c>
      <c r="Y161" s="345" t="s">
        <v>1973</v>
      </c>
      <c r="Z161" s="345" t="s">
        <v>1974</v>
      </c>
      <c r="AA161" s="110" t="s">
        <v>1975</v>
      </c>
      <c r="AB161" s="110" t="s">
        <v>1976</v>
      </c>
      <c r="AC161" s="110" t="s">
        <v>1977</v>
      </c>
      <c r="AD161" s="110" t="s">
        <v>1978</v>
      </c>
      <c r="AE161" s="346" t="s">
        <v>1979</v>
      </c>
      <c r="AF161" s="346" t="s">
        <v>1980</v>
      </c>
      <c r="AG161" s="119" t="str">
        <f>IFERROR(__xludf.DUMMYFUNCTION(" IF(
  ISNUMBER(S161),
  ""度なし（±0.00）〜""&amp;IF(ABS(S161)&lt;100, TEXT(S161, ""0.00""), """"),
  IFERROR(""度なし（±0.00）〜""&amp;
    TEXT(
      VALUE(REGEXEXTRACT(ASC(TO_TEXT(S161)),
        ""(?:^|[^0-9])([+-]?\d{1,2}(?:\.\d+)?)(?:[^0-9]|$)""
      )),
      ""0.00"""&amp;"
    ),
    ""度なしのみ""
  )
)
"),"度なし（±0.00）〜8.00")</f>
        <v>度なし（±0.00）〜8.00</v>
      </c>
      <c r="AH161" s="347"/>
      <c r="AI161" s="347"/>
      <c r="AJ161" s="110"/>
      <c r="AK161" s="110" t="s">
        <v>1981</v>
      </c>
      <c r="AL161" s="110" t="str">
        <f t="shared" si="76"/>
        <v>#REF!</v>
      </c>
      <c r="AM161" s="110"/>
      <c r="AN161" s="110" t="str">
        <f t="shared" si="84"/>
        <v>NG</v>
      </c>
      <c r="AO161" s="343">
        <v>12.0</v>
      </c>
      <c r="AP161" s="110"/>
      <c r="AQ161" s="343">
        <v>12.0</v>
      </c>
      <c r="AR161" s="110"/>
    </row>
    <row r="162">
      <c r="A162" s="332" t="b">
        <v>1</v>
      </c>
      <c r="B162" s="349" t="b">
        <v>1</v>
      </c>
      <c r="C162" s="350" t="str">
        <f t="shared" si="66"/>
        <v>-</v>
      </c>
      <c r="D162" s="110"/>
      <c r="E162" s="110" t="s">
        <v>694</v>
      </c>
      <c r="F162" s="110" t="s">
        <v>1982</v>
      </c>
      <c r="G162" s="335">
        <v>2702.0</v>
      </c>
      <c r="H162" s="110" t="s">
        <v>126</v>
      </c>
      <c r="I162" s="110" t="s">
        <v>695</v>
      </c>
      <c r="J162" s="110" t="s">
        <v>699</v>
      </c>
      <c r="K162" s="337" t="s">
        <v>170</v>
      </c>
      <c r="L162" s="338" t="str">
        <f t="shared" si="260"/>
        <v>#REF!</v>
      </c>
      <c r="M162" s="339" t="str">
        <f>IFERROR(__xludf.DUMMYFUNCTION("REGEXEXTRACT(
  XLOOKUP($E162&amp;$F162, import!$A:$A, import!C:C),
  ""/(\d+)""
)
"),"#REF!")</f>
        <v>#REF!</v>
      </c>
      <c r="N162" s="340" t="str">
        <f t="shared" si="261"/>
        <v>#REF!</v>
      </c>
      <c r="O162" s="341" t="str">
        <f t="shared" ref="O162:Q162" si="339">VALUE(SUBSTITUTE(XLOOKUP($E162&amp;$F162,import!$A:$A,import!M:M),"mm",""))
</f>
        <v>#REF!</v>
      </c>
      <c r="P162" s="342" t="str">
        <f t="shared" si="339"/>
        <v>#REF!</v>
      </c>
      <c r="Q162" s="343" t="str">
        <f t="shared" si="339"/>
        <v>#REF!</v>
      </c>
      <c r="R162" s="341" t="str">
        <f t="shared" si="263"/>
        <v>#REF!</v>
      </c>
      <c r="S162" s="110" t="s">
        <v>1721</v>
      </c>
      <c r="T162" s="110" t="s">
        <v>172</v>
      </c>
      <c r="U162" s="344" t="str">
        <f t="shared" si="157"/>
        <v>#REF!</v>
      </c>
      <c r="V162" s="119" t="str">
        <f t="shared" si="9"/>
        <v>/Users/asano/Desktop/data_sample/Links/bandle.jpg</v>
      </c>
      <c r="W162" s="353" t="s">
        <v>1983</v>
      </c>
      <c r="X162" s="345" t="s">
        <v>1984</v>
      </c>
      <c r="Y162" s="345" t="s">
        <v>1985</v>
      </c>
      <c r="Z162" s="345" t="s">
        <v>1986</v>
      </c>
      <c r="AA162" s="110" t="s">
        <v>1987</v>
      </c>
      <c r="AB162" s="110" t="s">
        <v>1988</v>
      </c>
      <c r="AC162" s="110" t="s">
        <v>1989</v>
      </c>
      <c r="AD162" s="110" t="s">
        <v>1990</v>
      </c>
      <c r="AE162" s="346" t="s">
        <v>1991</v>
      </c>
      <c r="AF162" s="346" t="s">
        <v>1992</v>
      </c>
      <c r="AG162" s="119" t="str">
        <f>IFERROR(__xludf.DUMMYFUNCTION(" IF(
  ISNUMBER(S162),
  ""度なし（±0.00）〜""&amp;IF(ABS(S162)&lt;100, TEXT(S162, ""0.00""), """"),
  IFERROR(""度なし（±0.00）〜""&amp;
    TEXT(
      VALUE(REGEXEXTRACT(ASC(TO_TEXT(S162)),
        ""(?:^|[^0-9])([+-]?\d{1,2}(?:\.\d+)?)(?:[^0-9]|$)""
      )),
      ""0.00"""&amp;"
    ),
    ""度なしのみ""
  )
)
"),"度なし（±0.00）〜8.00")</f>
        <v>度なし（±0.00）〜8.00</v>
      </c>
      <c r="AH162" s="347"/>
      <c r="AI162" s="347"/>
      <c r="AJ162" s="110"/>
      <c r="AK162" s="110" t="s">
        <v>1993</v>
      </c>
      <c r="AL162" s="110" t="str">
        <f t="shared" si="76"/>
        <v>#REF!</v>
      </c>
      <c r="AM162" s="110"/>
      <c r="AN162" s="110" t="str">
        <f t="shared" si="84"/>
        <v>NG</v>
      </c>
      <c r="AO162" s="343">
        <v>12.0</v>
      </c>
      <c r="AP162" s="110"/>
      <c r="AQ162" s="343">
        <v>12.0</v>
      </c>
      <c r="AR162" s="110"/>
    </row>
    <row r="163">
      <c r="A163" s="333" t="b">
        <v>1</v>
      </c>
      <c r="B163" s="349" t="b">
        <v>1</v>
      </c>
      <c r="C163" s="350" t="str">
        <f t="shared" si="66"/>
        <v>-</v>
      </c>
      <c r="D163" s="110" t="s">
        <v>962</v>
      </c>
      <c r="E163" s="110" t="s">
        <v>1994</v>
      </c>
      <c r="F163" s="110" t="s">
        <v>1995</v>
      </c>
      <c r="G163" s="335">
        <v>2703.0</v>
      </c>
      <c r="H163" s="110" t="s">
        <v>126</v>
      </c>
      <c r="I163" s="110" t="s">
        <v>695</v>
      </c>
      <c r="J163" s="110" t="s">
        <v>701</v>
      </c>
      <c r="K163" s="110" t="s">
        <v>170</v>
      </c>
      <c r="L163" s="338" t="str">
        <f t="shared" si="260"/>
        <v>#REF!</v>
      </c>
      <c r="M163" s="339" t="str">
        <f>IFERROR(__xludf.DUMMYFUNCTION("REGEXEXTRACT(
  XLOOKUP($E163&amp;$F163, import!$A:$A, import!C:C),
  ""/(\d+)""
)
"),"#REF!")</f>
        <v>#REF!</v>
      </c>
      <c r="N163" s="340" t="str">
        <f t="shared" si="261"/>
        <v>#REF!</v>
      </c>
      <c r="O163" s="341" t="str">
        <f t="shared" ref="O163:Q163" si="340">VALUE(SUBSTITUTE(XLOOKUP($E163&amp;$F163,import!$A:$A,import!M:M),"mm",""))
</f>
        <v>#REF!</v>
      </c>
      <c r="P163" s="342" t="str">
        <f t="shared" si="340"/>
        <v>#REF!</v>
      </c>
      <c r="Q163" s="343" t="str">
        <f t="shared" si="340"/>
        <v>#REF!</v>
      </c>
      <c r="R163" s="341" t="str">
        <f t="shared" si="263"/>
        <v>#REF!</v>
      </c>
      <c r="S163" s="110" t="s">
        <v>1721</v>
      </c>
      <c r="T16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TRIM(TRANSPOSE(SPLIT(S163,"",""))), 0))
        ),
      ""シリコン"",""シリコー"&amp;"ンハイドロゲル素材"")
    )
  ),
"""")
"),"モイスト,UVカット")</f>
        <v>モイスト,UVカット</v>
      </c>
      <c r="U163" s="344" t="str">
        <f t="shared" si="157"/>
        <v>#REF!</v>
      </c>
      <c r="V163" s="119" t="str">
        <f t="shared" si="9"/>
        <v>/Users/asano/Desktop/data_sample/Links/bandle.jpg</v>
      </c>
      <c r="W163" s="345" t="s">
        <v>1996</v>
      </c>
      <c r="X163" s="345" t="s">
        <v>1997</v>
      </c>
      <c r="Y163" s="345" t="s">
        <v>1998</v>
      </c>
      <c r="Z163" s="345" t="s">
        <v>1999</v>
      </c>
      <c r="AA163" s="110" t="s">
        <v>2000</v>
      </c>
      <c r="AB163" s="110" t="s">
        <v>2001</v>
      </c>
      <c r="AC163" s="110" t="s">
        <v>2002</v>
      </c>
      <c r="AD163" s="110" t="s">
        <v>2003</v>
      </c>
      <c r="AE163" s="110" t="s">
        <v>1440</v>
      </c>
      <c r="AF163" s="110" t="s">
        <v>1440</v>
      </c>
      <c r="AG163" s="119" t="str">
        <f>IFERROR(__xludf.DUMMYFUNCTION(" IF(
  ISNUMBER(S163),
  ""度なし（±0.00）〜""&amp;IF(ABS(S163)&lt;100, TEXT(S163, ""0.00""), """"),
  IFERROR(""度なし（±0.00）〜""&amp;
    TEXT(
      VALUE(REGEXEXTRACT(ASC(TO_TEXT(S163)),
        ""(?:^|[^0-9])([+-]?\d{1,2}(?:\.\d+)?)(?:[^0-9]|$)""
      )),
      ""0.00"""&amp;"
    ),
    ""度なしのみ""
  )
)
"),"度なし（±0.00）〜8.00")</f>
        <v>度なし（±0.00）〜8.00</v>
      </c>
      <c r="AH163" s="347"/>
      <c r="AI163" s="347"/>
      <c r="AJ163" s="110"/>
      <c r="AK163" s="110" t="s">
        <v>2004</v>
      </c>
      <c r="AL163" s="358" t="str">
        <f t="shared" si="76"/>
        <v>#REF!</v>
      </c>
      <c r="AM163" s="110"/>
      <c r="AN163" s="110" t="str">
        <f t="shared" si="84"/>
        <v>NG</v>
      </c>
      <c r="AO163" s="343">
        <v>12.0</v>
      </c>
      <c r="AP163" s="110" t="s">
        <v>953</v>
      </c>
      <c r="AQ163" s="343">
        <v>18.0</v>
      </c>
      <c r="AR163" s="110"/>
    </row>
    <row r="164">
      <c r="A164" s="332" t="b">
        <v>1</v>
      </c>
      <c r="B164" s="349" t="b">
        <v>1</v>
      </c>
      <c r="C164" s="350" t="str">
        <f t="shared" si="66"/>
        <v>-</v>
      </c>
      <c r="D164" s="110"/>
      <c r="E164" s="110" t="s">
        <v>694</v>
      </c>
      <c r="F164" s="110" t="s">
        <v>2005</v>
      </c>
      <c r="G164" s="335">
        <v>2704.0</v>
      </c>
      <c r="H164" s="336" t="s">
        <v>126</v>
      </c>
      <c r="I164" s="110" t="s">
        <v>695</v>
      </c>
      <c r="J164" s="110" t="s">
        <v>702</v>
      </c>
      <c r="K164" s="337" t="s">
        <v>170</v>
      </c>
      <c r="L164" s="338" t="str">
        <f t="shared" si="260"/>
        <v>#REF!</v>
      </c>
      <c r="M164" s="339" t="str">
        <f>IFERROR(__xludf.DUMMYFUNCTION("REGEXEXTRACT(
  XLOOKUP($E164&amp;$F164, import!$A:$A, import!C:C),
  ""/(\d+)""
)
"),"#REF!")</f>
        <v>#REF!</v>
      </c>
      <c r="N164" s="340" t="str">
        <f t="shared" si="261"/>
        <v>#REF!</v>
      </c>
      <c r="O164" s="341" t="str">
        <f t="shared" ref="O164:Q164" si="341">VALUE(SUBSTITUTE(XLOOKUP($E164&amp;$F164,import!$A:$A,import!M:M),"mm",""))
</f>
        <v>#REF!</v>
      </c>
      <c r="P164" s="342" t="str">
        <f t="shared" si="341"/>
        <v>#REF!</v>
      </c>
      <c r="Q164" s="343" t="str">
        <f t="shared" si="341"/>
        <v>#REF!</v>
      </c>
      <c r="R164" s="341" t="str">
        <f t="shared" si="263"/>
        <v>#REF!</v>
      </c>
      <c r="S164" s="110" t="s">
        <v>2006</v>
      </c>
      <c r="T164" s="110" t="s">
        <v>172</v>
      </c>
      <c r="U164" s="344" t="str">
        <f t="shared" si="157"/>
        <v>#REF!</v>
      </c>
      <c r="V164" s="119" t="str">
        <f t="shared" si="9"/>
        <v>/Users/asano/Desktop/data_sample/Links/bandle.jpg</v>
      </c>
      <c r="W164" s="345" t="s">
        <v>2007</v>
      </c>
      <c r="X164" s="345" t="s">
        <v>2008</v>
      </c>
      <c r="Y164" s="345" t="s">
        <v>2009</v>
      </c>
      <c r="Z164" s="345" t="s">
        <v>2010</v>
      </c>
      <c r="AA164" s="110" t="s">
        <v>2011</v>
      </c>
      <c r="AB164" s="110" t="s">
        <v>2012</v>
      </c>
      <c r="AC164" s="110" t="s">
        <v>2013</v>
      </c>
      <c r="AD164" s="110" t="s">
        <v>2014</v>
      </c>
      <c r="AE164" s="346" t="s">
        <v>2015</v>
      </c>
      <c r="AF164" s="346" t="s">
        <v>2016</v>
      </c>
      <c r="AG164" s="119" t="str">
        <f>IFERROR(__xludf.DUMMYFUNCTION(" IF(
  ISNUMBER(S164),
  ""度なし（±0.00）〜""&amp;IF(ABS(S164)&lt;100, TEXT(S164, ""0.00""), """"),
  IFERROR(""度なし（±0.00）〜""&amp;
    TEXT(
      VALUE(REGEXEXTRACT(ASC(TO_TEXT(S164)),
        ""(?:^|[^0-9])([+-]?\d{1,2}(?:\.\d+)?)(?:[^0-9]|$)""
      )),
      ""0.00"""&amp;"
    ),
    ""度なしのみ""
  )
)
"),"度なし（±0.00）〜10.00")</f>
        <v>度なし（±0.00）〜10.00</v>
      </c>
      <c r="AH164" s="347"/>
      <c r="AI164" s="347"/>
      <c r="AJ164" s="110"/>
      <c r="AK164" s="110" t="s">
        <v>2017</v>
      </c>
      <c r="AL164" s="110" t="str">
        <f t="shared" si="76"/>
        <v>#REF!</v>
      </c>
      <c r="AM164" s="110"/>
      <c r="AN164" s="110" t="str">
        <f t="shared" si="84"/>
        <v>NG</v>
      </c>
      <c r="AO164" s="343">
        <v>12.0</v>
      </c>
      <c r="AP164" s="110" t="s">
        <v>953</v>
      </c>
      <c r="AQ164" s="343">
        <v>18.0</v>
      </c>
      <c r="AR164" s="110"/>
    </row>
    <row r="165">
      <c r="A165" s="333" t="b">
        <v>1</v>
      </c>
      <c r="B165" s="349" t="b">
        <v>1</v>
      </c>
      <c r="C165" s="350" t="str">
        <f t="shared" si="66"/>
        <v>-</v>
      </c>
      <c r="D165" s="110" t="s">
        <v>962</v>
      </c>
      <c r="E165" s="110"/>
      <c r="F165" s="110"/>
      <c r="G165" s="335">
        <v>2705.0</v>
      </c>
      <c r="H165" s="110" t="s">
        <v>126</v>
      </c>
      <c r="I165" s="110" t="s">
        <v>695</v>
      </c>
      <c r="J165" s="110" t="s">
        <v>706</v>
      </c>
      <c r="K165" s="110" t="s">
        <v>170</v>
      </c>
      <c r="L165" s="338">
        <v>1760.0</v>
      </c>
      <c r="M165" s="339" t="s">
        <v>963</v>
      </c>
      <c r="N165" s="340" t="str">
        <f t="shared" si="261"/>
        <v>#REF!</v>
      </c>
      <c r="O165" s="341">
        <v>14.0</v>
      </c>
      <c r="P165" s="342">
        <v>13.2</v>
      </c>
      <c r="Q165" s="343">
        <v>8.7</v>
      </c>
      <c r="R165" s="341">
        <v>47.0</v>
      </c>
      <c r="S165" s="110" t="s">
        <v>1721</v>
      </c>
      <c r="T165" s="110" t="s">
        <v>172</v>
      </c>
      <c r="U165" s="344" t="str">
        <f t="shared" si="157"/>
        <v>#REF!</v>
      </c>
      <c r="V165" s="119" t="str">
        <f t="shared" si="9"/>
        <v>/Users/asano/Desktop/data_sample/Links/bandle.jpg</v>
      </c>
      <c r="W165" s="110"/>
      <c r="X165" s="345" t="s">
        <v>2018</v>
      </c>
      <c r="Y165" s="345" t="s">
        <v>2019</v>
      </c>
      <c r="Z165" s="345" t="s">
        <v>2020</v>
      </c>
      <c r="AA165" s="110" t="s">
        <v>2021</v>
      </c>
      <c r="AB165" s="110" t="s">
        <v>2022</v>
      </c>
      <c r="AC165" s="110" t="s">
        <v>2023</v>
      </c>
      <c r="AD165" s="110" t="s">
        <v>2024</v>
      </c>
      <c r="AE165" s="110" t="s">
        <v>1440</v>
      </c>
      <c r="AF165" s="110" t="s">
        <v>1440</v>
      </c>
      <c r="AG165" s="119" t="str">
        <f>IFERROR(__xludf.DUMMYFUNCTION(" IF(
  ISNUMBER(S165),
  ""度なし（±0.00）〜""&amp;IF(ABS(S165)&lt;100, TEXT(S165, ""0.00""), """"),
  IFERROR(""度なし（±0.00）〜""&amp;
    TEXT(
      VALUE(REGEXEXTRACT(ASC(TO_TEXT(S165)),
        ""(?:^|[^0-9])([+-]?\d{1,2}(?:\.\d+)?)(?:[^0-9]|$)""
      )),
      ""0.00"""&amp;"
    ),
    ""度なしのみ""
  )
)
"),"度なし（±0.00）〜8.00")</f>
        <v>度なし（±0.00）〜8.00</v>
      </c>
      <c r="AH165" s="347"/>
      <c r="AI165" s="347"/>
      <c r="AJ165" s="110"/>
      <c r="AK165" s="110" t="s">
        <v>2025</v>
      </c>
      <c r="AL165" s="110" t="str">
        <f t="shared" si="76"/>
        <v>#REF!</v>
      </c>
      <c r="AM165" s="110"/>
      <c r="AN165" s="110" t="str">
        <f t="shared" si="84"/>
        <v>NG</v>
      </c>
      <c r="AO165" s="343">
        <v>12.0</v>
      </c>
      <c r="AP165" s="110" t="s">
        <v>953</v>
      </c>
      <c r="AQ165" s="343">
        <v>18.0</v>
      </c>
      <c r="AR165" s="110"/>
    </row>
    <row r="166">
      <c r="A166" s="332" t="b">
        <v>1</v>
      </c>
      <c r="B166" s="349" t="b">
        <v>1</v>
      </c>
      <c r="C166" s="350" t="str">
        <f t="shared" si="66"/>
        <v>-</v>
      </c>
      <c r="D166" s="110"/>
      <c r="E166" s="110" t="s">
        <v>704</v>
      </c>
      <c r="F166" s="110" t="s">
        <v>2005</v>
      </c>
      <c r="G166" s="335">
        <v>2801.0</v>
      </c>
      <c r="H166" s="336" t="s">
        <v>126</v>
      </c>
      <c r="I166" s="110" t="s">
        <v>695</v>
      </c>
      <c r="J166" s="110" t="s">
        <v>702</v>
      </c>
      <c r="K166" s="110" t="s">
        <v>292</v>
      </c>
      <c r="L166" s="338" t="str">
        <f t="shared" ref="L166:L173" si="343">XLOOKUP($E166&amp;$F166,import!$A:$A,import!G:G)</f>
        <v>#REF!</v>
      </c>
      <c r="M166" s="339" t="str">
        <f>IFERROR(__xludf.DUMMYFUNCTION("REGEXEXTRACT(
  XLOOKUP($E166&amp;$F166, import!$A:$A, import!C:C),
  ""/(\d+)""
)
"),"#REF!")</f>
        <v>#REF!</v>
      </c>
      <c r="N166" s="340" t="str">
        <f t="shared" si="261"/>
        <v>#REF!</v>
      </c>
      <c r="O166" s="341" t="str">
        <f t="shared" ref="O166:Q166" si="342">VALUE(SUBSTITUTE(XLOOKUP($E166&amp;$F166,import!$A:$A,import!M:M),"mm",""))
</f>
        <v>#REF!</v>
      </c>
      <c r="P166" s="342" t="str">
        <f t="shared" si="342"/>
        <v>#REF!</v>
      </c>
      <c r="Q166" s="343" t="str">
        <f t="shared" si="342"/>
        <v>#REF!</v>
      </c>
      <c r="R166" s="341" t="str">
        <f t="shared" ref="R166:R173" si="345">VALUE(SUBSTITUTE(XLOOKUP($E166&amp;$F166,import!$A:$A,import!AA:AA),"%","")) 
</f>
        <v>#REF!</v>
      </c>
      <c r="S166" s="110" t="s">
        <v>2006</v>
      </c>
      <c r="T166" s="110" t="s">
        <v>172</v>
      </c>
      <c r="U166" s="348" t="str">
        <f t="shared" si="157"/>
        <v>#REF!</v>
      </c>
      <c r="V166" s="119" t="str">
        <f t="shared" si="9"/>
        <v>/Users/asano/Desktop/data_sample/Links/bandle.jpg</v>
      </c>
      <c r="W166" s="345" t="s">
        <v>2026</v>
      </c>
      <c r="X166" s="345" t="s">
        <v>2027</v>
      </c>
      <c r="Y166" s="345" t="s">
        <v>2028</v>
      </c>
      <c r="Z166" s="345" t="s">
        <v>2029</v>
      </c>
      <c r="AA166" s="110" t="s">
        <v>2030</v>
      </c>
      <c r="AB166" s="110" t="s">
        <v>2031</v>
      </c>
      <c r="AC166" s="110" t="s">
        <v>2032</v>
      </c>
      <c r="AD166" s="110" t="s">
        <v>2033</v>
      </c>
      <c r="AE166" s="346" t="s">
        <v>2034</v>
      </c>
      <c r="AF166" s="346" t="s">
        <v>2035</v>
      </c>
      <c r="AG166" s="119" t="str">
        <f>IFERROR(__xludf.DUMMYFUNCTION(" IF(
  ISNUMBER(S166),
  ""度なし（±0.00）〜""&amp;IF(ABS(S166)&lt;100, TEXT(S166, ""0.00""), """"),
  IFERROR(""度なし（±0.00）〜""&amp;
    TEXT(
      VALUE(REGEXEXTRACT(ASC(TO_TEXT(S166)),
        ""(?:^|[^0-9])([+-]?\d{1,2}(?:\.\d+)?)(?:[^0-9]|$)""
      )),
      ""0.00"""&amp;"
    ),
    ""度なしのみ""
  )
)
"),"度なし（±0.00）〜10.00")</f>
        <v>度なし（±0.00）〜10.00</v>
      </c>
      <c r="AH166" s="347"/>
      <c r="AI166" s="347"/>
      <c r="AJ166" s="110"/>
      <c r="AK166" s="110" t="s">
        <v>2017</v>
      </c>
      <c r="AL166" s="110" t="str">
        <f t="shared" si="76"/>
        <v>#REF!</v>
      </c>
      <c r="AM166" s="110"/>
      <c r="AN166" s="110" t="str">
        <f t="shared" si="84"/>
        <v>NG</v>
      </c>
      <c r="AO166" s="343">
        <v>12.0</v>
      </c>
      <c r="AP166" s="110"/>
      <c r="AQ166" s="343">
        <v>12.0</v>
      </c>
      <c r="AR166" s="110"/>
    </row>
    <row r="167">
      <c r="A167" s="332" t="b">
        <v>1</v>
      </c>
      <c r="B167" s="349" t="b">
        <v>1</v>
      </c>
      <c r="C167" s="350" t="str">
        <f t="shared" si="66"/>
        <v>-</v>
      </c>
      <c r="D167" s="110"/>
      <c r="E167" s="110" t="s">
        <v>707</v>
      </c>
      <c r="F167" s="110" t="s">
        <v>2036</v>
      </c>
      <c r="G167" s="335">
        <v>2901.0</v>
      </c>
      <c r="H167" s="336" t="s">
        <v>126</v>
      </c>
      <c r="I167" s="110" t="s">
        <v>695</v>
      </c>
      <c r="J167" s="110" t="s">
        <v>708</v>
      </c>
      <c r="K167" s="337" t="s">
        <v>170</v>
      </c>
      <c r="L167" s="338" t="str">
        <f t="shared" si="343"/>
        <v>#REF!</v>
      </c>
      <c r="M167" s="339" t="str">
        <f>IFERROR(__xludf.DUMMYFUNCTION("REGEXEXTRACT(
  XLOOKUP($E167&amp;$F167, import!$A:$A, import!C:C),
  ""/(\d+)""
)
"),"#REF!")</f>
        <v>#REF!</v>
      </c>
      <c r="N167" s="340" t="str">
        <f t="shared" si="261"/>
        <v>#REF!</v>
      </c>
      <c r="O167" s="341" t="str">
        <f t="shared" ref="O167:Q167" si="344">VALUE(SUBSTITUTE(XLOOKUP($E167&amp;$F167,import!$A:$A,import!M:M),"mm",""))
</f>
        <v>#REF!</v>
      </c>
      <c r="P167" s="342" t="str">
        <f t="shared" si="344"/>
        <v>#REF!</v>
      </c>
      <c r="Q167" s="343" t="str">
        <f t="shared" si="344"/>
        <v>#REF!</v>
      </c>
      <c r="R167" s="341" t="str">
        <f t="shared" si="345"/>
        <v>#REF!</v>
      </c>
      <c r="S167" s="110" t="s">
        <v>1074</v>
      </c>
      <c r="T167" s="110" t="s">
        <v>956</v>
      </c>
      <c r="U167" s="344" t="str">
        <f t="shared" si="157"/>
        <v>#REF!</v>
      </c>
      <c r="V167" s="119" t="str">
        <f t="shared" si="9"/>
        <v>/Users/asano/Desktop/data_sample/Links/bandle.jpg</v>
      </c>
      <c r="W167" s="353" t="s">
        <v>2037</v>
      </c>
      <c r="X167" s="345" t="s">
        <v>2038</v>
      </c>
      <c r="Y167" s="345" t="s">
        <v>2039</v>
      </c>
      <c r="Z167" s="345" t="s">
        <v>2040</v>
      </c>
      <c r="AA167" s="110" t="s">
        <v>2041</v>
      </c>
      <c r="AB167" s="110" t="s">
        <v>2042</v>
      </c>
      <c r="AC167" s="110" t="s">
        <v>2043</v>
      </c>
      <c r="AD167" s="110" t="s">
        <v>2044</v>
      </c>
      <c r="AE167" s="346" t="s">
        <v>2045</v>
      </c>
      <c r="AF167" s="346" t="s">
        <v>2046</v>
      </c>
      <c r="AG167" s="119" t="str">
        <f>IFERROR(__xludf.DUMMYFUNCTION(" IF(
  ISNUMBER(S167),
  ""度なし（±0.00）〜""&amp;IF(ABS(S167)&lt;100, TEXT(S167, ""0.00""), """"),
  IFERROR(""度なし（±0.00）〜""&amp;
    TEXT(
      VALUE(REGEXEXTRACT(ASC(TO_TEXT(S167)),
        ""(?:^|[^0-9])([+-]?\d{1,2}(?:\.\d+)?)(?:[^0-9]|$)""
      )),
      ""0.00"""&amp;"
    ),
    ""度なしのみ""
  )
)
"),"度なし（±0.00）〜10.00")</f>
        <v>度なし（±0.00）〜10.00</v>
      </c>
      <c r="AH167" s="347"/>
      <c r="AI167" s="347"/>
      <c r="AJ167" s="110"/>
      <c r="AK167" s="110" t="s">
        <v>2047</v>
      </c>
      <c r="AL167" s="110" t="str">
        <f t="shared" si="76"/>
        <v>#REF!</v>
      </c>
      <c r="AM167" s="110"/>
      <c r="AN167" s="110" t="str">
        <f t="shared" si="84"/>
        <v>NG</v>
      </c>
      <c r="AO167" s="343">
        <v>12.0</v>
      </c>
      <c r="AP167" s="110" t="s">
        <v>2048</v>
      </c>
      <c r="AQ167" s="343">
        <v>30.0</v>
      </c>
      <c r="AR167" s="110"/>
    </row>
    <row r="168">
      <c r="A168" s="332" t="b">
        <v>1</v>
      </c>
      <c r="B168" s="349" t="b">
        <v>1</v>
      </c>
      <c r="C168" s="350" t="str">
        <f t="shared" si="66"/>
        <v>-</v>
      </c>
      <c r="D168" s="110"/>
      <c r="E168" s="110" t="s">
        <v>707</v>
      </c>
      <c r="F168" s="110" t="s">
        <v>2049</v>
      </c>
      <c r="G168" s="335">
        <v>2902.0</v>
      </c>
      <c r="H168" s="110" t="s">
        <v>126</v>
      </c>
      <c r="I168" s="110" t="s">
        <v>695</v>
      </c>
      <c r="J168" s="110" t="s">
        <v>712</v>
      </c>
      <c r="K168" s="337" t="s">
        <v>170</v>
      </c>
      <c r="L168" s="338" t="str">
        <f t="shared" si="343"/>
        <v>#REF!</v>
      </c>
      <c r="M168" s="339" t="str">
        <f>IFERROR(__xludf.DUMMYFUNCTION("REGEXEXTRACT(
  XLOOKUP($E168&amp;$F168, import!$A:$A, import!C:C),
  ""/(\d+)""
)
"),"#REF!")</f>
        <v>#REF!</v>
      </c>
      <c r="N168" s="340" t="str">
        <f t="shared" si="261"/>
        <v>#REF!</v>
      </c>
      <c r="O168" s="341" t="str">
        <f t="shared" ref="O168:Q168" si="346">VALUE(SUBSTITUTE(XLOOKUP($E168&amp;$F168,import!$A:$A,import!M:M),"mm",""))
</f>
        <v>#REF!</v>
      </c>
      <c r="P168" s="342" t="str">
        <f t="shared" si="346"/>
        <v>#REF!</v>
      </c>
      <c r="Q168" s="343" t="str">
        <f t="shared" si="346"/>
        <v>#REF!</v>
      </c>
      <c r="R168" s="341" t="str">
        <f t="shared" si="345"/>
        <v>#REF!</v>
      </c>
      <c r="S168" s="110" t="s">
        <v>955</v>
      </c>
      <c r="T168" s="110" t="s">
        <v>956</v>
      </c>
      <c r="U168" s="344" t="str">
        <f t="shared" si="157"/>
        <v>#REF!</v>
      </c>
      <c r="V168" s="119" t="str">
        <f t="shared" si="9"/>
        <v>/Users/asano/Desktop/data_sample/Links/bandle.jpg</v>
      </c>
      <c r="W168" s="353" t="s">
        <v>2050</v>
      </c>
      <c r="X168" s="345" t="s">
        <v>2051</v>
      </c>
      <c r="Y168" s="345" t="s">
        <v>2052</v>
      </c>
      <c r="Z168" s="345" t="s">
        <v>2053</v>
      </c>
      <c r="AA168" s="110" t="s">
        <v>2054</v>
      </c>
      <c r="AB168" s="110" t="s">
        <v>2055</v>
      </c>
      <c r="AC168" s="110" t="s">
        <v>2056</v>
      </c>
      <c r="AD168" s="110" t="s">
        <v>2057</v>
      </c>
      <c r="AE168" s="346" t="s">
        <v>2058</v>
      </c>
      <c r="AF168" s="346" t="s">
        <v>2059</v>
      </c>
      <c r="AG168" s="119" t="str">
        <f>IFERROR(__xludf.DUMMYFUNCTION(" IF(
  ISNUMBER(S168),
  ""度なし（±0.00）〜""&amp;IF(ABS(S168)&lt;100, TEXT(S168, ""0.00""), """"),
  IFERROR(""度なし（±0.00）〜""&amp;
    TEXT(
      VALUE(REGEXEXTRACT(ASC(TO_TEXT(S168)),
        ""(?:^|[^0-9])([+-]?\d{1,2}(?:\.\d+)?)(?:[^0-9]|$)""
      )),
      ""0.00"""&amp;"
    ),
    ""度なしのみ""
  )
)
"),"度なし（±0.00）〜8.00")</f>
        <v>度なし（±0.00）〜8.00</v>
      </c>
      <c r="AH168" s="347"/>
      <c r="AI168" s="347"/>
      <c r="AJ168" s="110"/>
      <c r="AK168" s="110" t="s">
        <v>2060</v>
      </c>
      <c r="AL168" s="110" t="str">
        <f t="shared" si="76"/>
        <v>#REF!</v>
      </c>
      <c r="AM168" s="110"/>
      <c r="AN168" s="110" t="str">
        <f t="shared" si="84"/>
        <v>NG</v>
      </c>
      <c r="AO168" s="343">
        <v>12.0</v>
      </c>
      <c r="AP168" s="110"/>
      <c r="AQ168" s="343">
        <v>12.0</v>
      </c>
      <c r="AR168" s="110"/>
    </row>
    <row r="169">
      <c r="A169" s="332" t="b">
        <v>1</v>
      </c>
      <c r="B169" s="349" t="b">
        <v>1</v>
      </c>
      <c r="C169" s="350" t="str">
        <f t="shared" si="66"/>
        <v>-</v>
      </c>
      <c r="D169" s="110"/>
      <c r="E169" s="110" t="s">
        <v>707</v>
      </c>
      <c r="F169" s="110" t="s">
        <v>2061</v>
      </c>
      <c r="G169" s="335">
        <v>2903.0</v>
      </c>
      <c r="H169" s="110" t="s">
        <v>126</v>
      </c>
      <c r="I169" s="110" t="s">
        <v>695</v>
      </c>
      <c r="J169" s="110" t="s">
        <v>715</v>
      </c>
      <c r="K169" s="337" t="s">
        <v>170</v>
      </c>
      <c r="L169" s="338" t="str">
        <f t="shared" si="343"/>
        <v>#REF!</v>
      </c>
      <c r="M169" s="339" t="str">
        <f>IFERROR(__xludf.DUMMYFUNCTION("REGEXEXTRACT(
  XLOOKUP($E169&amp;$F169, import!$A:$A, import!C:C),
  ""/(\d+)""
)
"),"#REF!")</f>
        <v>#REF!</v>
      </c>
      <c r="N169" s="340" t="str">
        <f t="shared" si="261"/>
        <v>#REF!</v>
      </c>
      <c r="O169" s="341" t="str">
        <f t="shared" ref="O169:Q169" si="347">VALUE(SUBSTITUTE(XLOOKUP($E169&amp;$F169,import!$A:$A,import!M:M),"mm",""))
</f>
        <v>#REF!</v>
      </c>
      <c r="P169" s="342" t="str">
        <f t="shared" si="347"/>
        <v>#REF!</v>
      </c>
      <c r="Q169" s="343" t="str">
        <f t="shared" si="347"/>
        <v>#REF!</v>
      </c>
      <c r="R169" s="341" t="str">
        <f t="shared" si="345"/>
        <v>#REF!</v>
      </c>
      <c r="S169" s="110" t="s">
        <v>955</v>
      </c>
      <c r="T169" s="110" t="s">
        <v>956</v>
      </c>
      <c r="U169" s="344" t="str">
        <f t="shared" si="157"/>
        <v>#REF!</v>
      </c>
      <c r="V169" s="119" t="str">
        <f t="shared" si="9"/>
        <v>/Users/asano/Desktop/data_sample/Links/bandle.jpg</v>
      </c>
      <c r="W169" s="353" t="s">
        <v>2062</v>
      </c>
      <c r="X169" s="345" t="s">
        <v>2063</v>
      </c>
      <c r="Y169" s="345" t="s">
        <v>2064</v>
      </c>
      <c r="Z169" s="345" t="s">
        <v>2065</v>
      </c>
      <c r="AA169" s="110" t="s">
        <v>2066</v>
      </c>
      <c r="AB169" s="110" t="s">
        <v>2067</v>
      </c>
      <c r="AC169" s="110" t="s">
        <v>2068</v>
      </c>
      <c r="AD169" s="110" t="s">
        <v>2069</v>
      </c>
      <c r="AE169" s="346" t="s">
        <v>2070</v>
      </c>
      <c r="AF169" s="346" t="s">
        <v>2071</v>
      </c>
      <c r="AG169" s="119" t="str">
        <f>IFERROR(__xludf.DUMMYFUNCTION(" IF(
  ISNUMBER(S169),
  ""度なし（±0.00）〜""&amp;IF(ABS(S169)&lt;100, TEXT(S169, ""0.00""), """"),
  IFERROR(""度なし（±0.00）〜""&amp;
    TEXT(
      VALUE(REGEXEXTRACT(ASC(TO_TEXT(S169)),
        ""(?:^|[^0-9])([+-]?\d{1,2}(?:\.\d+)?)(?:[^0-9]|$)""
      )),
      ""0.00"""&amp;"
    ),
    ""度なしのみ""
  )
)
"),"度なし（±0.00）〜8.00")</f>
        <v>度なし（±0.00）〜8.00</v>
      </c>
      <c r="AH169" s="347"/>
      <c r="AI169" s="347"/>
      <c r="AJ169" s="110"/>
      <c r="AK169" s="110" t="s">
        <v>2072</v>
      </c>
      <c r="AL169" s="110" t="str">
        <f t="shared" si="76"/>
        <v>#REF!</v>
      </c>
      <c r="AM169" s="110"/>
      <c r="AN169" s="110" t="str">
        <f t="shared" si="84"/>
        <v>NG</v>
      </c>
      <c r="AO169" s="343">
        <v>12.0</v>
      </c>
      <c r="AP169" s="110"/>
      <c r="AQ169" s="343">
        <v>12.0</v>
      </c>
      <c r="AR169" s="110"/>
    </row>
    <row r="170">
      <c r="A170" s="332" t="b">
        <v>1</v>
      </c>
      <c r="B170" s="349" t="b">
        <v>1</v>
      </c>
      <c r="C170" s="350" t="str">
        <f t="shared" si="66"/>
        <v>-</v>
      </c>
      <c r="D170" s="110"/>
      <c r="E170" s="110" t="s">
        <v>707</v>
      </c>
      <c r="F170" s="110" t="s">
        <v>2073</v>
      </c>
      <c r="G170" s="335">
        <v>2904.0</v>
      </c>
      <c r="H170" s="110" t="s">
        <v>126</v>
      </c>
      <c r="I170" s="110" t="s">
        <v>695</v>
      </c>
      <c r="J170" s="110" t="s">
        <v>718</v>
      </c>
      <c r="K170" s="337" t="s">
        <v>170</v>
      </c>
      <c r="L170" s="338" t="str">
        <f t="shared" si="343"/>
        <v>#REF!</v>
      </c>
      <c r="M170" s="339" t="str">
        <f>IFERROR(__xludf.DUMMYFUNCTION("REGEXEXTRACT(
  XLOOKUP($E170&amp;$F170, import!$A:$A, import!C:C),
  ""/(\d+)""
)
"),"#REF!")</f>
        <v>#REF!</v>
      </c>
      <c r="N170" s="340" t="str">
        <f t="shared" si="261"/>
        <v>#REF!</v>
      </c>
      <c r="O170" s="341" t="str">
        <f t="shared" ref="O170:Q170" si="348">VALUE(SUBSTITUTE(XLOOKUP($E170&amp;$F170,import!$A:$A,import!M:M),"mm",""))
</f>
        <v>#REF!</v>
      </c>
      <c r="P170" s="342" t="str">
        <f t="shared" si="348"/>
        <v>#REF!</v>
      </c>
      <c r="Q170" s="343" t="str">
        <f t="shared" si="348"/>
        <v>#REF!</v>
      </c>
      <c r="R170" s="341" t="str">
        <f t="shared" si="345"/>
        <v>#REF!</v>
      </c>
      <c r="S170" s="110" t="s">
        <v>955</v>
      </c>
      <c r="T170" s="110" t="s">
        <v>956</v>
      </c>
      <c r="U170" s="344" t="str">
        <f t="shared" si="157"/>
        <v>#REF!</v>
      </c>
      <c r="V170" s="119" t="str">
        <f t="shared" si="9"/>
        <v>/Users/asano/Desktop/data_sample/Links/bandle.jpg</v>
      </c>
      <c r="W170" s="353" t="s">
        <v>2074</v>
      </c>
      <c r="X170" s="345" t="s">
        <v>2075</v>
      </c>
      <c r="Y170" s="345" t="s">
        <v>2076</v>
      </c>
      <c r="Z170" s="345" t="s">
        <v>2077</v>
      </c>
      <c r="AA170" s="110" t="s">
        <v>2078</v>
      </c>
      <c r="AB170" s="110" t="s">
        <v>2079</v>
      </c>
      <c r="AC170" s="110" t="s">
        <v>2080</v>
      </c>
      <c r="AD170" s="110" t="s">
        <v>2081</v>
      </c>
      <c r="AE170" s="346" t="s">
        <v>2082</v>
      </c>
      <c r="AF170" s="346" t="s">
        <v>2083</v>
      </c>
      <c r="AG170" s="119" t="str">
        <f>IFERROR(__xludf.DUMMYFUNCTION(" IF(
  ISNUMBER(S170),
  ""度なし（±0.00）〜""&amp;IF(ABS(S170)&lt;100, TEXT(S170, ""0.00""), """"),
  IFERROR(""度なし（±0.00）〜""&amp;
    TEXT(
      VALUE(REGEXEXTRACT(ASC(TO_TEXT(S170)),
        ""(?:^|[^0-9])([+-]?\d{1,2}(?:\.\d+)?)(?:[^0-9]|$)""
      )),
      ""0.00"""&amp;"
    ),
    ""度なしのみ""
  )
)
"),"度なし（±0.00）〜8.00")</f>
        <v>度なし（±0.00）〜8.00</v>
      </c>
      <c r="AH170" s="347"/>
      <c r="AI170" s="347"/>
      <c r="AJ170" s="110"/>
      <c r="AK170" s="110" t="s">
        <v>2084</v>
      </c>
      <c r="AL170" s="110" t="str">
        <f t="shared" si="76"/>
        <v>#REF!</v>
      </c>
      <c r="AM170" s="110"/>
      <c r="AN170" s="110" t="str">
        <f t="shared" si="84"/>
        <v>NG</v>
      </c>
      <c r="AO170" s="343">
        <v>12.0</v>
      </c>
      <c r="AP170" s="110"/>
      <c r="AQ170" s="343">
        <v>12.0</v>
      </c>
      <c r="AR170" s="110"/>
    </row>
    <row r="171">
      <c r="A171" s="332" t="b">
        <v>1</v>
      </c>
      <c r="B171" s="349" t="b">
        <v>1</v>
      </c>
      <c r="C171" s="350" t="str">
        <f t="shared" si="66"/>
        <v>-</v>
      </c>
      <c r="D171" s="110"/>
      <c r="E171" s="110" t="s">
        <v>707</v>
      </c>
      <c r="F171" s="110" t="s">
        <v>2085</v>
      </c>
      <c r="G171" s="335">
        <v>2905.0</v>
      </c>
      <c r="H171" s="110" t="s">
        <v>126</v>
      </c>
      <c r="I171" s="110" t="s">
        <v>695</v>
      </c>
      <c r="J171" s="110" t="s">
        <v>720</v>
      </c>
      <c r="K171" s="337" t="s">
        <v>170</v>
      </c>
      <c r="L171" s="338" t="str">
        <f t="shared" si="343"/>
        <v>#REF!</v>
      </c>
      <c r="M171" s="339" t="str">
        <f>IFERROR(__xludf.DUMMYFUNCTION("REGEXEXTRACT(
  XLOOKUP($E171&amp;$F171, import!$A:$A, import!C:C),
  ""/(\d+)""
)
"),"#REF!")</f>
        <v>#REF!</v>
      </c>
      <c r="N171" s="337" t="s">
        <v>1064</v>
      </c>
      <c r="O171" s="341" t="str">
        <f t="shared" ref="O171:Q171" si="349">VALUE(SUBSTITUTE(XLOOKUP($E171&amp;$F171,import!$A:$A,import!M:M),"mm",""))
</f>
        <v>#REF!</v>
      </c>
      <c r="P171" s="342" t="str">
        <f t="shared" si="349"/>
        <v>#REF!</v>
      </c>
      <c r="Q171" s="343" t="str">
        <f t="shared" si="349"/>
        <v>#REF!</v>
      </c>
      <c r="R171" s="341" t="str">
        <f t="shared" si="345"/>
        <v>#REF!</v>
      </c>
      <c r="S171" s="110" t="s">
        <v>956</v>
      </c>
      <c r="T171" s="110" t="s">
        <v>956</v>
      </c>
      <c r="U171" s="344" t="str">
        <f t="shared" si="157"/>
        <v>#REF!</v>
      </c>
      <c r="V171" s="119" t="str">
        <f t="shared" si="9"/>
        <v>/Users/asano/Desktop/data_sample/Links/bandle.jpg</v>
      </c>
      <c r="W171" s="353" t="s">
        <v>2086</v>
      </c>
      <c r="X171" s="345" t="s">
        <v>2087</v>
      </c>
      <c r="Y171" s="345" t="s">
        <v>2088</v>
      </c>
      <c r="Z171" s="345" t="s">
        <v>2089</v>
      </c>
      <c r="AA171" s="110" t="s">
        <v>2090</v>
      </c>
      <c r="AB171" s="110" t="s">
        <v>2091</v>
      </c>
      <c r="AC171" s="110" t="s">
        <v>2092</v>
      </c>
      <c r="AD171" s="110" t="s">
        <v>2093</v>
      </c>
      <c r="AE171" s="346" t="s">
        <v>2094</v>
      </c>
      <c r="AF171" s="346" t="s">
        <v>2095</v>
      </c>
      <c r="AG171" s="119" t="str">
        <f>IFERROR(__xludf.DUMMYFUNCTION(" IF(
  ISNUMBER(S171),
  ""度なし（±0.00）〜""&amp;IF(ABS(S171)&lt;100, TEXT(S171, ""0.00""), """"),
  IFERROR(""度なし（±0.00）〜""&amp;
    TEXT(
      VALUE(REGEXEXTRACT(ASC(TO_TEXT(S171)),
        ""(?:^|[^0-9])([+-]?\d{1,2}(?:\.\d+)?)(?:[^0-9]|$)""
      )),
      ""0.00"""&amp;"
    ),
    ""度なしのみ""
  )
)
"),"度なしのみ")</f>
        <v>度なしのみ</v>
      </c>
      <c r="AH171" s="347"/>
      <c r="AI171" s="347"/>
      <c r="AJ171" s="110"/>
      <c r="AK171" s="110" t="s">
        <v>2096</v>
      </c>
      <c r="AL171" s="110" t="str">
        <f t="shared" si="76"/>
        <v>#REF!</v>
      </c>
      <c r="AM171" s="110"/>
      <c r="AN171" s="110" t="str">
        <f t="shared" si="84"/>
        <v>NG</v>
      </c>
      <c r="AO171" s="343">
        <v>8.0</v>
      </c>
      <c r="AP171" s="110"/>
      <c r="AQ171" s="343">
        <v>8.0</v>
      </c>
      <c r="AR171" s="110"/>
    </row>
    <row r="172">
      <c r="A172" s="332" t="b">
        <v>1</v>
      </c>
      <c r="B172" s="349" t="b">
        <v>1</v>
      </c>
      <c r="C172" s="350" t="str">
        <f t="shared" si="66"/>
        <v>-</v>
      </c>
      <c r="D172" s="110"/>
      <c r="E172" s="110" t="s">
        <v>722</v>
      </c>
      <c r="F172" s="110" t="s">
        <v>2097</v>
      </c>
      <c r="G172" s="335">
        <v>2906.0</v>
      </c>
      <c r="H172" s="110" t="s">
        <v>126</v>
      </c>
      <c r="I172" s="110" t="s">
        <v>695</v>
      </c>
      <c r="J172" s="110" t="s">
        <v>723</v>
      </c>
      <c r="K172" s="337" t="s">
        <v>170</v>
      </c>
      <c r="L172" s="338" t="str">
        <f t="shared" si="343"/>
        <v>#REF!</v>
      </c>
      <c r="M172" s="339" t="str">
        <f>IFERROR(__xludf.DUMMYFUNCTION("REGEXEXTRACT(
  XLOOKUP($E172&amp;$F172, import!$A:$A, import!C:C),
  ""/(\d+)""
)
"),"#REF!")</f>
        <v>#REF!</v>
      </c>
      <c r="N172" s="337" t="s">
        <v>1064</v>
      </c>
      <c r="O172" s="341" t="str">
        <f t="shared" ref="O172:Q172" si="350">VALUE(SUBSTITUTE(XLOOKUP($E172&amp;$F172,import!$A:$A,import!M:M),"mm",""))
</f>
        <v>#REF!</v>
      </c>
      <c r="P172" s="342" t="str">
        <f t="shared" si="350"/>
        <v>#REF!</v>
      </c>
      <c r="Q172" s="343" t="str">
        <f t="shared" si="350"/>
        <v>#REF!</v>
      </c>
      <c r="R172" s="341" t="str">
        <f t="shared" si="345"/>
        <v>#REF!</v>
      </c>
      <c r="S172" s="110" t="s">
        <v>956</v>
      </c>
      <c r="T172" s="110" t="s">
        <v>956</v>
      </c>
      <c r="U172" s="344" t="str">
        <f t="shared" si="157"/>
        <v>#REF!</v>
      </c>
      <c r="V172" s="119" t="str">
        <f t="shared" si="9"/>
        <v>/Users/asano/Desktop/data_sample/Links/bandle.jpg</v>
      </c>
      <c r="W172" s="353" t="s">
        <v>2098</v>
      </c>
      <c r="X172" s="345" t="s">
        <v>2099</v>
      </c>
      <c r="Y172" s="345" t="s">
        <v>2100</v>
      </c>
      <c r="Z172" s="345" t="s">
        <v>2101</v>
      </c>
      <c r="AA172" s="110" t="s">
        <v>2102</v>
      </c>
      <c r="AB172" s="110" t="s">
        <v>2103</v>
      </c>
      <c r="AC172" s="110" t="s">
        <v>2104</v>
      </c>
      <c r="AD172" s="110" t="s">
        <v>2105</v>
      </c>
      <c r="AE172" s="346" t="s">
        <v>2106</v>
      </c>
      <c r="AF172" s="346" t="s">
        <v>2107</v>
      </c>
      <c r="AG172" s="119" t="str">
        <f>IFERROR(__xludf.DUMMYFUNCTION(" IF(
  ISNUMBER(S172),
  ""度なし（±0.00）〜""&amp;IF(ABS(S172)&lt;100, TEXT(S172, ""0.00""), """"),
  IFERROR(""度なし（±0.00）〜""&amp;
    TEXT(
      VALUE(REGEXEXTRACT(ASC(TO_TEXT(S172)),
        ""(?:^|[^0-9])([+-]?\d{1,2}(?:\.\d+)?)(?:[^0-9]|$)""
      )),
      ""0.00"""&amp;"
    ),
    ""度なしのみ""
  )
)
"),"度なしのみ")</f>
        <v>度なしのみ</v>
      </c>
      <c r="AH172" s="347"/>
      <c r="AI172" s="347"/>
      <c r="AJ172" s="110"/>
      <c r="AK172" s="110" t="s">
        <v>2108</v>
      </c>
      <c r="AL172" s="110" t="str">
        <f t="shared" si="76"/>
        <v>#REF!</v>
      </c>
      <c r="AM172" s="110"/>
      <c r="AN172" s="110" t="str">
        <f t="shared" si="84"/>
        <v>NG</v>
      </c>
      <c r="AO172" s="343">
        <v>8.0</v>
      </c>
      <c r="AP172" s="110"/>
      <c r="AQ172" s="343">
        <v>8.0</v>
      </c>
      <c r="AR172" s="110"/>
    </row>
    <row r="173">
      <c r="A173" s="332" t="b">
        <v>1</v>
      </c>
      <c r="B173" s="349" t="b">
        <v>1</v>
      </c>
      <c r="C173" s="350" t="str">
        <f t="shared" si="66"/>
        <v>-</v>
      </c>
      <c r="D173" s="110"/>
      <c r="E173" s="110" t="s">
        <v>722</v>
      </c>
      <c r="F173" s="110" t="s">
        <v>2109</v>
      </c>
      <c r="G173" s="335">
        <v>2907.0</v>
      </c>
      <c r="H173" s="110" t="s">
        <v>126</v>
      </c>
      <c r="I173" s="110" t="s">
        <v>695</v>
      </c>
      <c r="J173" s="110" t="s">
        <v>725</v>
      </c>
      <c r="K173" s="337" t="s">
        <v>170</v>
      </c>
      <c r="L173" s="338" t="str">
        <f t="shared" si="343"/>
        <v>#REF!</v>
      </c>
      <c r="M173" s="339" t="str">
        <f>IFERROR(__xludf.DUMMYFUNCTION("REGEXEXTRACT(
  XLOOKUP($E173&amp;$F173, import!$A:$A, import!C:C),
  ""/(\d+)""
)
"),"#REF!")</f>
        <v>#REF!</v>
      </c>
      <c r="N173" s="337" t="s">
        <v>1064</v>
      </c>
      <c r="O173" s="341" t="str">
        <f t="shared" ref="O173:Q173" si="351">VALUE(SUBSTITUTE(XLOOKUP($E173&amp;$F173,import!$A:$A,import!M:M),"mm",""))
</f>
        <v>#REF!</v>
      </c>
      <c r="P173" s="342" t="str">
        <f t="shared" si="351"/>
        <v>#REF!</v>
      </c>
      <c r="Q173" s="343" t="str">
        <f t="shared" si="351"/>
        <v>#REF!</v>
      </c>
      <c r="R173" s="341" t="str">
        <f t="shared" si="345"/>
        <v>#REF!</v>
      </c>
      <c r="S173" s="110" t="s">
        <v>956</v>
      </c>
      <c r="T173" s="110" t="s">
        <v>956</v>
      </c>
      <c r="U173" s="344" t="str">
        <f t="shared" si="157"/>
        <v>#REF!</v>
      </c>
      <c r="V173" s="119" t="str">
        <f t="shared" si="9"/>
        <v>/Users/asano/Desktop/data_sample/Links/bandle.jpg</v>
      </c>
      <c r="W173" s="353" t="s">
        <v>2110</v>
      </c>
      <c r="X173" s="345" t="s">
        <v>2111</v>
      </c>
      <c r="Y173" s="345" t="s">
        <v>2112</v>
      </c>
      <c r="Z173" s="345" t="s">
        <v>2113</v>
      </c>
      <c r="AA173" s="110" t="s">
        <v>2114</v>
      </c>
      <c r="AB173" s="110" t="s">
        <v>2115</v>
      </c>
      <c r="AC173" s="110" t="s">
        <v>2116</v>
      </c>
      <c r="AD173" s="110" t="s">
        <v>2117</v>
      </c>
      <c r="AE173" s="346" t="s">
        <v>2118</v>
      </c>
      <c r="AF173" s="346" t="s">
        <v>2119</v>
      </c>
      <c r="AG173" s="119" t="str">
        <f>IFERROR(__xludf.DUMMYFUNCTION(" IF(
  ISNUMBER(S173),
  ""度なし（±0.00）〜""&amp;IF(ABS(S173)&lt;100, TEXT(S173, ""0.00""), """"),
  IFERROR(""度なし（±0.00）〜""&amp;
    TEXT(
      VALUE(REGEXEXTRACT(ASC(TO_TEXT(S173)),
        ""(?:^|[^0-9])([+-]?\d{1,2}(?:\.\d+)?)(?:[^0-9]|$)""
      )),
      ""0.00"""&amp;"
    ),
    ""度なしのみ""
  )
)
"),"度なしのみ")</f>
        <v>度なしのみ</v>
      </c>
      <c r="AH173" s="347"/>
      <c r="AI173" s="347"/>
      <c r="AJ173" s="110"/>
      <c r="AK173" s="110" t="s">
        <v>2120</v>
      </c>
      <c r="AL173" s="110" t="str">
        <f t="shared" si="76"/>
        <v>#REF!</v>
      </c>
      <c r="AM173" s="110"/>
      <c r="AN173" s="110" t="str">
        <f t="shared" si="84"/>
        <v>NG</v>
      </c>
      <c r="AO173" s="343">
        <v>8.0</v>
      </c>
      <c r="AP173" s="110"/>
      <c r="AQ173" s="343">
        <v>8.0</v>
      </c>
      <c r="AR173" s="110"/>
    </row>
    <row r="174">
      <c r="A174" s="332" t="b">
        <v>1</v>
      </c>
      <c r="B174" s="349" t="b">
        <v>1</v>
      </c>
      <c r="C174" s="350" t="str">
        <f t="shared" si="66"/>
        <v>-</v>
      </c>
      <c r="D174" s="110" t="s">
        <v>962</v>
      </c>
      <c r="E174" s="110" t="s">
        <v>722</v>
      </c>
      <c r="F174" s="110" t="s">
        <v>2121</v>
      </c>
      <c r="G174" s="335">
        <v>2908.0</v>
      </c>
      <c r="H174" s="110" t="s">
        <v>126</v>
      </c>
      <c r="I174" s="110" t="s">
        <v>695</v>
      </c>
      <c r="J174" s="110" t="s">
        <v>727</v>
      </c>
      <c r="K174" s="110" t="s">
        <v>170</v>
      </c>
      <c r="L174" s="359">
        <v>1760.0</v>
      </c>
      <c r="M174" s="362" t="str">
        <f>IFERROR(__xludf.DUMMYFUNCTION("REGEXEXTRACT(
  XLOOKUP($E174&amp;$F174, import!$A:$A, import!C:C),
  ""/(\d+)""
)
"),"#REF!")</f>
        <v>#REF!</v>
      </c>
      <c r="N174" s="363" t="str">
        <f t="shared" ref="N174:N189" si="352">-(XLOOKUP($E174&amp;$F174,import!$A:$A,import!AB:AB))</f>
        <v>#REF!</v>
      </c>
      <c r="O174" s="361">
        <v>14.2</v>
      </c>
      <c r="P174" s="364">
        <v>13.5</v>
      </c>
      <c r="Q174" s="365">
        <v>8.6</v>
      </c>
      <c r="R174" s="361">
        <v>38.0</v>
      </c>
      <c r="S174" s="110" t="s">
        <v>955</v>
      </c>
      <c r="T174" s="110" t="s">
        <v>956</v>
      </c>
      <c r="U174" s="344" t="str">
        <f t="shared" si="157"/>
        <v>#REF!</v>
      </c>
      <c r="V174" s="119" t="str">
        <f t="shared" si="9"/>
        <v>/Users/asano/Desktop/data_sample/Links/bandle.jpg</v>
      </c>
      <c r="W174" s="353" t="s">
        <v>2122</v>
      </c>
      <c r="X174" s="345" t="s">
        <v>2123</v>
      </c>
      <c r="Y174" s="110"/>
      <c r="Z174" s="110"/>
      <c r="AA174" s="110" t="s">
        <v>2124</v>
      </c>
      <c r="AB174" s="110" t="s">
        <v>2125</v>
      </c>
      <c r="AC174" s="110" t="s">
        <v>2126</v>
      </c>
      <c r="AD174" s="110" t="s">
        <v>2127</v>
      </c>
      <c r="AE174" s="110" t="s">
        <v>1440</v>
      </c>
      <c r="AF174" s="110" t="s">
        <v>1440</v>
      </c>
      <c r="AG174" s="119" t="str">
        <f>IFERROR(__xludf.DUMMYFUNCTION(" IF(
  ISNUMBER(S174),
  ""度なし（±0.00）〜""&amp;IF(ABS(S174)&lt;100, TEXT(S174, ""0.00""), """"),
  IFERROR(""度なし（±0.00）〜""&amp;
    TEXT(
      VALUE(REGEXEXTRACT(ASC(TO_TEXT(S174)),
        ""(?:^|[^0-9])([+-]?\d{1,2}(?:\.\d+)?)(?:[^0-9]|$)""
      )),
      ""0.00"""&amp;"
    ),
    ""度なしのみ""
  )
)
"),"度なし（±0.00）〜8.00")</f>
        <v>度なし（±0.00）〜8.00</v>
      </c>
      <c r="AH174" s="347"/>
      <c r="AI174" s="347"/>
      <c r="AJ174" s="110"/>
      <c r="AK174" s="110" t="s">
        <v>2128</v>
      </c>
      <c r="AL174" s="358" t="str">
        <f t="shared" si="76"/>
        <v>#REF!</v>
      </c>
      <c r="AM174" s="110"/>
      <c r="AN174" s="110" t="str">
        <f t="shared" si="84"/>
        <v>NG</v>
      </c>
      <c r="AO174" s="343">
        <v>12.0</v>
      </c>
      <c r="AP174" s="110" t="s">
        <v>953</v>
      </c>
      <c r="AQ174" s="343">
        <v>18.0</v>
      </c>
      <c r="AR174" s="110"/>
    </row>
    <row r="175">
      <c r="A175" s="332" t="b">
        <v>1</v>
      </c>
      <c r="B175" s="349" t="b">
        <v>1</v>
      </c>
      <c r="C175" s="350" t="str">
        <f t="shared" si="66"/>
        <v>-</v>
      </c>
      <c r="D175" s="110"/>
      <c r="E175" s="110" t="s">
        <v>710</v>
      </c>
      <c r="F175" s="110" t="s">
        <v>2036</v>
      </c>
      <c r="G175" s="335">
        <v>3001.0</v>
      </c>
      <c r="H175" s="336" t="s">
        <v>126</v>
      </c>
      <c r="I175" s="110" t="s">
        <v>695</v>
      </c>
      <c r="J175" s="110" t="s">
        <v>708</v>
      </c>
      <c r="K175" s="110" t="s">
        <v>292</v>
      </c>
      <c r="L175" s="338" t="str">
        <f t="shared" ref="L175:L409" si="354">XLOOKUP($E175&amp;$F175,import!$A:$A,import!G:G)</f>
        <v>#REF!</v>
      </c>
      <c r="M175" s="339" t="str">
        <f>IFERROR(__xludf.DUMMYFUNCTION("REGEXEXTRACT(
  XLOOKUP($E175&amp;$F175, import!$A:$A, import!C:C),
  ""/(\d+)""
)
"),"#REF!")</f>
        <v>#REF!</v>
      </c>
      <c r="N175" s="340" t="str">
        <f t="shared" si="352"/>
        <v>#REF!</v>
      </c>
      <c r="O175" s="341" t="str">
        <f t="shared" ref="O175:Q175" si="353">VALUE(SUBSTITUTE(XLOOKUP($E175&amp;$F175,import!$A:$A,import!M:M),"mm",""))
</f>
        <v>#REF!</v>
      </c>
      <c r="P175" s="342" t="str">
        <f t="shared" si="353"/>
        <v>#REF!</v>
      </c>
      <c r="Q175" s="343" t="str">
        <f t="shared" si="353"/>
        <v>#REF!</v>
      </c>
      <c r="R175" s="341" t="str">
        <f t="shared" ref="R175:R454" si="356">VALUE(SUBSTITUTE(XLOOKUP($E175&amp;$F175,import!$A:$A,import!AA:AA),"%","")) 
</f>
        <v>#REF!</v>
      </c>
      <c r="S175" s="110" t="s">
        <v>1074</v>
      </c>
      <c r="T175" s="110" t="s">
        <v>956</v>
      </c>
      <c r="U175" s="348" t="str">
        <f t="shared" si="157"/>
        <v>#REF!</v>
      </c>
      <c r="V175" s="119" t="str">
        <f t="shared" si="9"/>
        <v>/Users/asano/Desktop/data_sample/Links/bandle.jpg</v>
      </c>
      <c r="W175" s="353" t="s">
        <v>2129</v>
      </c>
      <c r="X175" s="345" t="s">
        <v>2130</v>
      </c>
      <c r="Y175" s="345" t="s">
        <v>2131</v>
      </c>
      <c r="Z175" s="345" t="s">
        <v>2132</v>
      </c>
      <c r="AA175" s="110" t="s">
        <v>2133</v>
      </c>
      <c r="AB175" s="110" t="s">
        <v>2134</v>
      </c>
      <c r="AC175" s="110" t="s">
        <v>2135</v>
      </c>
      <c r="AD175" s="110" t="s">
        <v>2136</v>
      </c>
      <c r="AE175" s="346" t="s">
        <v>2137</v>
      </c>
      <c r="AF175" s="346" t="s">
        <v>2138</v>
      </c>
      <c r="AG175" s="119" t="str">
        <f>IFERROR(__xludf.DUMMYFUNCTION(" IF(
  ISNUMBER(S175),
  ""度なし（±0.00）〜""&amp;IF(ABS(S175)&lt;100, TEXT(S175, ""0.00""), """"),
  IFERROR(""度なし（±0.00）〜""&amp;
    TEXT(
      VALUE(REGEXEXTRACT(ASC(TO_TEXT(S175)),
        ""(?:^|[^0-9])([+-]?\d{1,2}(?:\.\d+)?)(?:[^0-9]|$)""
      )),
      ""0.00"""&amp;"
    ),
    ""度なしのみ""
  )
)
"),"度なし（±0.00）〜10.00")</f>
        <v>度なし（±0.00）〜10.00</v>
      </c>
      <c r="AH175" s="347"/>
      <c r="AI175" s="347"/>
      <c r="AJ175" s="110"/>
      <c r="AK175" s="110" t="s">
        <v>2047</v>
      </c>
      <c r="AL175" s="110" t="str">
        <f t="shared" si="76"/>
        <v>#REF!</v>
      </c>
      <c r="AM175" s="110"/>
      <c r="AN175" s="110" t="str">
        <f t="shared" si="84"/>
        <v>NG</v>
      </c>
      <c r="AO175" s="343">
        <v>12.0</v>
      </c>
      <c r="AP175" s="110" t="s">
        <v>953</v>
      </c>
      <c r="AQ175" s="343">
        <v>18.0</v>
      </c>
      <c r="AR175" s="110"/>
    </row>
    <row r="176">
      <c r="A176" s="332" t="b">
        <v>1</v>
      </c>
      <c r="B176" s="349" t="b">
        <v>1</v>
      </c>
      <c r="C176" s="350" t="str">
        <f t="shared" si="66"/>
        <v>-</v>
      </c>
      <c r="D176" s="110"/>
      <c r="E176" s="110" t="s">
        <v>710</v>
      </c>
      <c r="F176" s="110" t="s">
        <v>2049</v>
      </c>
      <c r="G176" s="335">
        <v>3002.0</v>
      </c>
      <c r="H176" s="110" t="s">
        <v>126</v>
      </c>
      <c r="I176" s="110" t="s">
        <v>695</v>
      </c>
      <c r="J176" s="110" t="s">
        <v>712</v>
      </c>
      <c r="K176" s="110" t="s">
        <v>292</v>
      </c>
      <c r="L176" s="338" t="str">
        <f t="shared" si="354"/>
        <v>#REF!</v>
      </c>
      <c r="M176" s="339" t="str">
        <f>IFERROR(__xludf.DUMMYFUNCTION("REGEXEXTRACT(
  XLOOKUP($E176&amp;$F176, import!$A:$A, import!C:C),
  ""/(\d+)""
)
"),"#REF!")</f>
        <v>#REF!</v>
      </c>
      <c r="N176" s="340" t="str">
        <f t="shared" si="352"/>
        <v>#REF!</v>
      </c>
      <c r="O176" s="341" t="str">
        <f t="shared" ref="O176:Q176" si="355">VALUE(SUBSTITUTE(XLOOKUP($E176&amp;$F176,import!$A:$A,import!M:M),"mm",""))
</f>
        <v>#REF!</v>
      </c>
      <c r="P176" s="342" t="str">
        <f t="shared" si="355"/>
        <v>#REF!</v>
      </c>
      <c r="Q176" s="343" t="str">
        <f t="shared" si="355"/>
        <v>#REF!</v>
      </c>
      <c r="R176" s="341" t="str">
        <f t="shared" si="356"/>
        <v>#REF!</v>
      </c>
      <c r="S176" s="110" t="s">
        <v>955</v>
      </c>
      <c r="T176" s="110" t="s">
        <v>956</v>
      </c>
      <c r="U176" s="348" t="str">
        <f t="shared" si="157"/>
        <v>#REF!</v>
      </c>
      <c r="V176" s="119" t="str">
        <f t="shared" si="9"/>
        <v>/Users/asano/Desktop/data_sample/Links/bandle.jpg</v>
      </c>
      <c r="W176" s="353" t="s">
        <v>2139</v>
      </c>
      <c r="X176" s="345" t="s">
        <v>2140</v>
      </c>
      <c r="Y176" s="345" t="s">
        <v>2141</v>
      </c>
      <c r="Z176" s="345" t="s">
        <v>2142</v>
      </c>
      <c r="AA176" s="110" t="s">
        <v>2143</v>
      </c>
      <c r="AB176" s="110" t="s">
        <v>2144</v>
      </c>
      <c r="AC176" s="110" t="s">
        <v>2145</v>
      </c>
      <c r="AD176" s="110" t="s">
        <v>2146</v>
      </c>
      <c r="AE176" s="346" t="s">
        <v>2147</v>
      </c>
      <c r="AF176" s="346" t="s">
        <v>2148</v>
      </c>
      <c r="AG176" s="119" t="str">
        <f>IFERROR(__xludf.DUMMYFUNCTION(" IF(
  ISNUMBER(S176),
  ""度なし（±0.00）〜""&amp;IF(ABS(S176)&lt;100, TEXT(S176, ""0.00""), """"),
  IFERROR(""度なし（±0.00）〜""&amp;
    TEXT(
      VALUE(REGEXEXTRACT(ASC(TO_TEXT(S176)),
        ""(?:^|[^0-9])([+-]?\d{1,2}(?:\.\d+)?)(?:[^0-9]|$)""
      )),
      ""0.00"""&amp;"
    ),
    ""度なしのみ""
  )
)
"),"度なし（±0.00）〜8.00")</f>
        <v>度なし（±0.00）〜8.00</v>
      </c>
      <c r="AH176" s="347"/>
      <c r="AI176" s="347"/>
      <c r="AJ176" s="110"/>
      <c r="AK176" s="110" t="s">
        <v>2060</v>
      </c>
      <c r="AL176" s="110" t="str">
        <f t="shared" si="76"/>
        <v>#REF!</v>
      </c>
      <c r="AM176" s="110"/>
      <c r="AN176" s="110" t="str">
        <f t="shared" si="84"/>
        <v>NG</v>
      </c>
      <c r="AO176" s="343">
        <v>12.0</v>
      </c>
      <c r="AP176" s="110"/>
      <c r="AQ176" s="343">
        <v>12.0</v>
      </c>
      <c r="AR176" s="110"/>
    </row>
    <row r="177">
      <c r="A177" s="332" t="b">
        <v>1</v>
      </c>
      <c r="B177" s="349" t="b">
        <v>1</v>
      </c>
      <c r="C177" s="350" t="str">
        <f t="shared" si="66"/>
        <v>-</v>
      </c>
      <c r="D177" s="110"/>
      <c r="E177" s="110" t="s">
        <v>710</v>
      </c>
      <c r="F177" s="110" t="s">
        <v>2061</v>
      </c>
      <c r="G177" s="335">
        <v>3003.0</v>
      </c>
      <c r="H177" s="110" t="s">
        <v>126</v>
      </c>
      <c r="I177" s="110" t="s">
        <v>695</v>
      </c>
      <c r="J177" s="110" t="s">
        <v>715</v>
      </c>
      <c r="K177" s="110" t="s">
        <v>292</v>
      </c>
      <c r="L177" s="338" t="str">
        <f t="shared" si="354"/>
        <v>#REF!</v>
      </c>
      <c r="M177" s="339" t="str">
        <f>IFERROR(__xludf.DUMMYFUNCTION("REGEXEXTRACT(
  XLOOKUP($E177&amp;$F177, import!$A:$A, import!C:C),
  ""/(\d+)""
)
"),"#REF!")</f>
        <v>#REF!</v>
      </c>
      <c r="N177" s="340" t="str">
        <f t="shared" si="352"/>
        <v>#REF!</v>
      </c>
      <c r="O177" s="341" t="str">
        <f t="shared" ref="O177:Q177" si="357">VALUE(SUBSTITUTE(XLOOKUP($E177&amp;$F177,import!$A:$A,import!M:M),"mm",""))
</f>
        <v>#REF!</v>
      </c>
      <c r="P177" s="342" t="str">
        <f t="shared" si="357"/>
        <v>#REF!</v>
      </c>
      <c r="Q177" s="343" t="str">
        <f t="shared" si="357"/>
        <v>#REF!</v>
      </c>
      <c r="R177" s="341" t="str">
        <f t="shared" si="356"/>
        <v>#REF!</v>
      </c>
      <c r="S177" s="110" t="s">
        <v>955</v>
      </c>
      <c r="T177" s="110" t="s">
        <v>956</v>
      </c>
      <c r="U177" s="348" t="str">
        <f t="shared" si="157"/>
        <v>#REF!</v>
      </c>
      <c r="V177" s="119" t="str">
        <f t="shared" si="9"/>
        <v>/Users/asano/Desktop/data_sample/Links/bandle.jpg</v>
      </c>
      <c r="W177" s="353" t="s">
        <v>2149</v>
      </c>
      <c r="X177" s="345" t="s">
        <v>2150</v>
      </c>
      <c r="Y177" s="345" t="s">
        <v>2151</v>
      </c>
      <c r="Z177" s="345" t="s">
        <v>2152</v>
      </c>
      <c r="AA177" s="110" t="s">
        <v>2153</v>
      </c>
      <c r="AB177" s="110" t="s">
        <v>2154</v>
      </c>
      <c r="AC177" s="110" t="s">
        <v>2155</v>
      </c>
      <c r="AD177" s="110" t="s">
        <v>2156</v>
      </c>
      <c r="AE177" s="346" t="s">
        <v>2157</v>
      </c>
      <c r="AF177" s="346" t="s">
        <v>2158</v>
      </c>
      <c r="AG177" s="119" t="str">
        <f>IFERROR(__xludf.DUMMYFUNCTION(" IF(
  ISNUMBER(S177),
  ""度なし（±0.00）〜""&amp;IF(ABS(S177)&lt;100, TEXT(S177, ""0.00""), """"),
  IFERROR(""度なし（±0.00）〜""&amp;
    TEXT(
      VALUE(REGEXEXTRACT(ASC(TO_TEXT(S177)),
        ""(?:^|[^0-9])([+-]?\d{1,2}(?:\.\d+)?)(?:[^0-9]|$)""
      )),
      ""0.00"""&amp;"
    ),
    ""度なしのみ""
  )
)
"),"度なし（±0.00）〜8.00")</f>
        <v>度なし（±0.00）〜8.00</v>
      </c>
      <c r="AH177" s="347"/>
      <c r="AI177" s="347"/>
      <c r="AJ177" s="110"/>
      <c r="AK177" s="110" t="s">
        <v>2072</v>
      </c>
      <c r="AL177" s="110" t="str">
        <f t="shared" si="76"/>
        <v>#REF!</v>
      </c>
      <c r="AM177" s="110"/>
      <c r="AN177" s="110" t="str">
        <f t="shared" si="84"/>
        <v>NG</v>
      </c>
      <c r="AO177" s="343">
        <v>12.0</v>
      </c>
      <c r="AP177" s="110"/>
      <c r="AQ177" s="343">
        <v>12.0</v>
      </c>
      <c r="AR177" s="110"/>
    </row>
    <row r="178">
      <c r="A178" s="332" t="b">
        <v>1</v>
      </c>
      <c r="B178" s="349" t="b">
        <v>1</v>
      </c>
      <c r="C178" s="350" t="str">
        <f t="shared" si="66"/>
        <v>-</v>
      </c>
      <c r="D178" s="110"/>
      <c r="E178" s="110" t="s">
        <v>728</v>
      </c>
      <c r="F178" s="110" t="s">
        <v>2159</v>
      </c>
      <c r="G178" s="335">
        <v>3101.0</v>
      </c>
      <c r="H178" s="110" t="s">
        <v>126</v>
      </c>
      <c r="I178" s="110" t="s">
        <v>729</v>
      </c>
      <c r="J178" s="110" t="s">
        <v>730</v>
      </c>
      <c r="K178" s="337" t="s">
        <v>170</v>
      </c>
      <c r="L178" s="338" t="str">
        <f t="shared" si="354"/>
        <v>#REF!</v>
      </c>
      <c r="M178" s="339" t="str">
        <f>IFERROR(__xludf.DUMMYFUNCTION("REGEXEXTRACT(
  XLOOKUP($E178&amp;$F178, import!$A:$A, import!C:C),
  ""/(\d+)""
)
"),"#REF!")</f>
        <v>#REF!</v>
      </c>
      <c r="N178" s="340" t="str">
        <f t="shared" si="352"/>
        <v>#REF!</v>
      </c>
      <c r="O178" s="341" t="str">
        <f t="shared" ref="O178:Q178" si="358">VALUE(SUBSTITUTE(XLOOKUP($E178&amp;$F178,import!$A:$A,import!M:M),"mm",""))
</f>
        <v>#REF!</v>
      </c>
      <c r="P178" s="342" t="str">
        <f t="shared" si="358"/>
        <v>#REF!</v>
      </c>
      <c r="Q178" s="343" t="str">
        <f t="shared" si="358"/>
        <v>#REF!</v>
      </c>
      <c r="R178" s="341" t="str">
        <f t="shared" si="356"/>
        <v>#REF!</v>
      </c>
      <c r="S178" s="110" t="s">
        <v>955</v>
      </c>
      <c r="T178" s="110" t="s">
        <v>956</v>
      </c>
      <c r="U178" s="344" t="str">
        <f t="shared" si="157"/>
        <v>#REF!</v>
      </c>
      <c r="V178" s="119" t="str">
        <f t="shared" si="9"/>
        <v>/Users/asano/Desktop/data_sample/Links/bandle.jpg</v>
      </c>
      <c r="W178" s="345" t="s">
        <v>2160</v>
      </c>
      <c r="X178" s="345" t="s">
        <v>2161</v>
      </c>
      <c r="Y178" s="345" t="s">
        <v>2162</v>
      </c>
      <c r="Z178" s="345" t="s">
        <v>2163</v>
      </c>
      <c r="AA178" s="110" t="str">
        <f t="shared" ref="AA178:AA219" si="361">$AF$1&amp;$K178&amp;"/"&amp;$I178&amp;"/"&amp;$J178&amp;"/thumbnail.jpg"</f>
        <v>/Users/asano/Desktop/data_sample/images/1day/アミュリー/テディボア/thumbnail.jpg</v>
      </c>
      <c r="AB178" s="110" t="str">
        <f t="shared" ref="AB178:AB219" si="362">$AF$1&amp;$K178&amp;"/"&amp;$I178&amp;"/"&amp;$J178&amp;"/lens.jpg"</f>
        <v>/Users/asano/Desktop/data_sample/images/1day/アミュリー/テディボア/lens.jpg</v>
      </c>
      <c r="AC178" s="110" t="str">
        <f t="shared" ref="AC178:AC219" si="363">$AF$1&amp;$K178&amp;"/"&amp;$I178&amp;"/"&amp;$J178&amp;"/黒目/black.jpg"</f>
        <v>/Users/asano/Desktop/data_sample/images/1day/アミュリー/テディボア/黒目/black.jpg</v>
      </c>
      <c r="AD178" s="110" t="str">
        <f t="shared" ref="AD178:AD219" si="364">$AF$1&amp;$K178&amp;"/"&amp;$I178&amp;"/"&amp;$J178&amp;"/茶目/brown.jpg"</f>
        <v>/Users/asano/Desktop/data_sample/images/1day/アミュリー/テディボア/茶目/brown.jpg</v>
      </c>
      <c r="AE178" s="346" t="str">
        <f t="shared" ref="AE178:AF178" si="359">IFERROR(XLOOKUP($E178&amp;$F178,import!$A:$A,import!I:I),""
)</f>
        <v/>
      </c>
      <c r="AF178" s="346" t="str">
        <f t="shared" si="359"/>
        <v/>
      </c>
      <c r="AG178" s="119" t="str">
        <f>IFERROR(__xludf.DUMMYFUNCTION(" IF(
  ISNUMBER(S178),
  ""度なし（±0.00）〜""&amp;IF(ABS(S178)&lt;100, TEXT(S178, ""0.00""), """"),
  IFERROR(""度なし（±0.00）〜""&amp;
    TEXT(
      VALUE(REGEXEXTRACT(ASC(TO_TEXT(S178)),
        ""(?:^|[^0-9])([+-]?\d{1,2}(?:\.\d+)?)(?:[^0-9]|$)""
      )),
      ""0.00"""&amp;"
    ),
    ""度なしのみ""
  )
)
"),"度なし（±0.00）〜8.00")</f>
        <v>度なし（±0.00）〜8.00</v>
      </c>
      <c r="AH178" s="347"/>
      <c r="AI178" s="347"/>
      <c r="AJ178" s="110"/>
      <c r="AK178" s="110" t="s">
        <v>2164</v>
      </c>
      <c r="AL178" s="110" t="str">
        <f t="shared" si="76"/>
        <v>#REF!</v>
      </c>
      <c r="AM178" s="110"/>
      <c r="AN178" s="110" t="str">
        <f t="shared" si="84"/>
        <v>NG</v>
      </c>
      <c r="AO178" s="343">
        <v>12.0</v>
      </c>
      <c r="AP178" s="110" t="s">
        <v>953</v>
      </c>
      <c r="AQ178" s="343">
        <v>18.0</v>
      </c>
      <c r="AR178" s="110"/>
    </row>
    <row r="179">
      <c r="A179" s="332" t="b">
        <v>1</v>
      </c>
      <c r="B179" s="349" t="b">
        <v>1</v>
      </c>
      <c r="C179" s="350" t="str">
        <f t="shared" si="66"/>
        <v>-</v>
      </c>
      <c r="D179" s="110"/>
      <c r="E179" s="110" t="s">
        <v>728</v>
      </c>
      <c r="F179" s="110" t="s">
        <v>2165</v>
      </c>
      <c r="G179" s="335">
        <v>3102.0</v>
      </c>
      <c r="H179" s="336" t="s">
        <v>126</v>
      </c>
      <c r="I179" s="110" t="s">
        <v>729</v>
      </c>
      <c r="J179" s="110" t="s">
        <v>732</v>
      </c>
      <c r="K179" s="337" t="s">
        <v>170</v>
      </c>
      <c r="L179" s="338" t="str">
        <f t="shared" si="354"/>
        <v>#REF!</v>
      </c>
      <c r="M179" s="339" t="str">
        <f>IFERROR(__xludf.DUMMYFUNCTION("REGEXEXTRACT(
  XLOOKUP($E179&amp;$F179, import!$A:$A, import!C:C),
  ""/(\d+)""
)
"),"#REF!")</f>
        <v>#REF!</v>
      </c>
      <c r="N179" s="340" t="str">
        <f t="shared" si="352"/>
        <v>#REF!</v>
      </c>
      <c r="O179" s="341" t="str">
        <f t="shared" ref="O179:Q179" si="360">VALUE(SUBSTITUTE(XLOOKUP($E179&amp;$F179,import!$A:$A,import!M:M),"mm",""))
</f>
        <v>#REF!</v>
      </c>
      <c r="P179" s="342" t="str">
        <f t="shared" si="360"/>
        <v>#REF!</v>
      </c>
      <c r="Q179" s="343" t="str">
        <f t="shared" si="360"/>
        <v>#REF!</v>
      </c>
      <c r="R179" s="341" t="str">
        <f t="shared" si="356"/>
        <v>#REF!</v>
      </c>
      <c r="S179" s="110" t="s">
        <v>955</v>
      </c>
      <c r="T179" s="110" t="s">
        <v>956</v>
      </c>
      <c r="U179" s="344" t="str">
        <f t="shared" si="157"/>
        <v>#REF!</v>
      </c>
      <c r="V179" s="119" t="str">
        <f t="shared" si="9"/>
        <v>/Users/asano/Desktop/data_sample/Links/bandle.jpg</v>
      </c>
      <c r="W179" s="345" t="s">
        <v>2166</v>
      </c>
      <c r="X179" s="345" t="s">
        <v>2167</v>
      </c>
      <c r="Y179" s="345" t="s">
        <v>2168</v>
      </c>
      <c r="Z179" s="345" t="s">
        <v>2169</v>
      </c>
      <c r="AA179" s="110" t="str">
        <f t="shared" si="361"/>
        <v>/Users/asano/Desktop/data_sample/images/1day/アミュリー/トフィークラウン/thumbnail.jpg</v>
      </c>
      <c r="AB179" s="110" t="str">
        <f t="shared" si="362"/>
        <v>/Users/asano/Desktop/data_sample/images/1day/アミュリー/トフィークラウン/lens.jpg</v>
      </c>
      <c r="AC179" s="110" t="str">
        <f t="shared" si="363"/>
        <v>/Users/asano/Desktop/data_sample/images/1day/アミュリー/トフィークラウン/黒目/black.jpg</v>
      </c>
      <c r="AD179" s="110" t="str">
        <f t="shared" si="364"/>
        <v>/Users/asano/Desktop/data_sample/images/1day/アミュリー/トフィークラウン/茶目/brown.jpg</v>
      </c>
      <c r="AE179" s="346" t="str">
        <f t="shared" ref="AE179:AF179" si="365">IFERROR(XLOOKUP($E179&amp;$F179,import!$A:$A,import!I:I),""
)</f>
        <v/>
      </c>
      <c r="AF179" s="346" t="str">
        <f t="shared" si="365"/>
        <v/>
      </c>
      <c r="AG179" s="119" t="str">
        <f>IFERROR(__xludf.DUMMYFUNCTION(" IF(
  ISNUMBER(S179),
  ""度なし（±0.00）〜""&amp;IF(ABS(S179)&lt;100, TEXT(S179, ""0.00""), """"),
  IFERROR(""度なし（±0.00）〜""&amp;
    TEXT(
      VALUE(REGEXEXTRACT(ASC(TO_TEXT(S179)),
        ""(?:^|[^0-9])([+-]?\d{1,2}(?:\.\d+)?)(?:[^0-9]|$)""
      )),
      ""0.00"""&amp;"
    ),
    ""度なしのみ""
  )
)
"),"度なし（±0.00）〜8.00")</f>
        <v>度なし（±0.00）〜8.00</v>
      </c>
      <c r="AH179" s="347"/>
      <c r="AI179" s="347"/>
      <c r="AJ179" s="110"/>
      <c r="AK179" s="110" t="s">
        <v>2170</v>
      </c>
      <c r="AL179" s="110" t="str">
        <f t="shared" si="76"/>
        <v>#REF!</v>
      </c>
      <c r="AM179" s="110"/>
      <c r="AN179" s="110" t="str">
        <f t="shared" si="84"/>
        <v>NG</v>
      </c>
      <c r="AO179" s="343">
        <v>12.0</v>
      </c>
      <c r="AP179" s="110" t="s">
        <v>953</v>
      </c>
      <c r="AQ179" s="343">
        <v>18.0</v>
      </c>
      <c r="AR179" s="110"/>
    </row>
    <row r="180">
      <c r="A180" s="332" t="b">
        <v>1</v>
      </c>
      <c r="B180" s="349" t="b">
        <v>1</v>
      </c>
      <c r="C180" s="350" t="str">
        <f t="shared" si="66"/>
        <v>-</v>
      </c>
      <c r="D180" s="110"/>
      <c r="E180" s="110" t="s">
        <v>728</v>
      </c>
      <c r="F180" s="110" t="s">
        <v>2171</v>
      </c>
      <c r="G180" s="335">
        <v>3103.0</v>
      </c>
      <c r="H180" s="336" t="s">
        <v>126</v>
      </c>
      <c r="I180" s="110" t="s">
        <v>729</v>
      </c>
      <c r="J180" s="110" t="s">
        <v>734</v>
      </c>
      <c r="K180" s="337" t="s">
        <v>170</v>
      </c>
      <c r="L180" s="338" t="str">
        <f t="shared" si="354"/>
        <v>#REF!</v>
      </c>
      <c r="M180" s="339" t="str">
        <f>IFERROR(__xludf.DUMMYFUNCTION("REGEXEXTRACT(
  XLOOKUP($E180&amp;$F180, import!$A:$A, import!C:C),
  ""/(\d+)""
)
"),"#REF!")</f>
        <v>#REF!</v>
      </c>
      <c r="N180" s="340" t="str">
        <f t="shared" si="352"/>
        <v>#REF!</v>
      </c>
      <c r="O180" s="341" t="str">
        <f t="shared" ref="O180:Q180" si="366">VALUE(SUBSTITUTE(XLOOKUP($E180&amp;$F180,import!$A:$A,import!M:M),"mm",""))
</f>
        <v>#REF!</v>
      </c>
      <c r="P180" s="342" t="str">
        <f t="shared" si="366"/>
        <v>#REF!</v>
      </c>
      <c r="Q180" s="343" t="str">
        <f t="shared" si="366"/>
        <v>#REF!</v>
      </c>
      <c r="R180" s="341" t="str">
        <f t="shared" si="356"/>
        <v>#REF!</v>
      </c>
      <c r="S180" s="110" t="s">
        <v>955</v>
      </c>
      <c r="T180" s="110" t="s">
        <v>956</v>
      </c>
      <c r="U180" s="344" t="str">
        <f t="shared" si="157"/>
        <v>#REF!</v>
      </c>
      <c r="V180" s="119" t="str">
        <f t="shared" si="9"/>
        <v>/Users/asano/Desktop/data_sample/Links/bandle.jpg</v>
      </c>
      <c r="W180" s="345" t="s">
        <v>2172</v>
      </c>
      <c r="X180" s="345" t="s">
        <v>2173</v>
      </c>
      <c r="Y180" s="345" t="s">
        <v>2174</v>
      </c>
      <c r="Z180" s="345" t="s">
        <v>2175</v>
      </c>
      <c r="AA180" s="110" t="str">
        <f t="shared" si="361"/>
        <v>/Users/asano/Desktop/data_sample/images/1day/アミュリー/ブランデーメリィ/thumbnail.jpg</v>
      </c>
      <c r="AB180" s="110" t="str">
        <f t="shared" si="362"/>
        <v>/Users/asano/Desktop/data_sample/images/1day/アミュリー/ブランデーメリィ/lens.jpg</v>
      </c>
      <c r="AC180" s="110" t="str">
        <f t="shared" si="363"/>
        <v>/Users/asano/Desktop/data_sample/images/1day/アミュリー/ブランデーメリィ/黒目/black.jpg</v>
      </c>
      <c r="AD180" s="110" t="str">
        <f t="shared" si="364"/>
        <v>/Users/asano/Desktop/data_sample/images/1day/アミュリー/ブランデーメリィ/茶目/brown.jpg</v>
      </c>
      <c r="AE180" s="346" t="str">
        <f t="shared" ref="AE180:AF180" si="367">IFERROR(XLOOKUP($E180&amp;$F180,import!$A:$A,import!I:I),""
)</f>
        <v/>
      </c>
      <c r="AF180" s="346" t="str">
        <f t="shared" si="367"/>
        <v/>
      </c>
      <c r="AG180" s="119" t="str">
        <f>IFERROR(__xludf.DUMMYFUNCTION(" IF(
  ISNUMBER(S180),
  ""度なし（±0.00）〜""&amp;IF(ABS(S180)&lt;100, TEXT(S180, ""0.00""), """"),
  IFERROR(""度なし（±0.00）〜""&amp;
    TEXT(
      VALUE(REGEXEXTRACT(ASC(TO_TEXT(S180)),
        ""(?:^|[^0-9])([+-]?\d{1,2}(?:\.\d+)?)(?:[^0-9]|$)""
      )),
      ""0.00"""&amp;"
    ),
    ""度なしのみ""
  )
)
"),"度なし（±0.00）〜8.00")</f>
        <v>度なし（±0.00）〜8.00</v>
      </c>
      <c r="AH180" s="347"/>
      <c r="AI180" s="347"/>
      <c r="AJ180" s="110"/>
      <c r="AK180" s="110" t="s">
        <v>2176</v>
      </c>
      <c r="AL180" s="110" t="str">
        <f t="shared" si="76"/>
        <v>#REF!</v>
      </c>
      <c r="AM180" s="110"/>
      <c r="AN180" s="110" t="str">
        <f t="shared" si="84"/>
        <v>NG</v>
      </c>
      <c r="AO180" s="343">
        <v>12.0</v>
      </c>
      <c r="AP180" s="110"/>
      <c r="AQ180" s="343">
        <v>12.0</v>
      </c>
      <c r="AR180" s="110"/>
    </row>
    <row r="181">
      <c r="A181" s="332" t="b">
        <v>1</v>
      </c>
      <c r="B181" s="349" t="b">
        <v>1</v>
      </c>
      <c r="C181" s="350" t="str">
        <f t="shared" si="66"/>
        <v>-</v>
      </c>
      <c r="D181" s="110"/>
      <c r="E181" s="110" t="s">
        <v>728</v>
      </c>
      <c r="F181" s="110" t="s">
        <v>2177</v>
      </c>
      <c r="G181" s="335">
        <v>3104.0</v>
      </c>
      <c r="H181" s="336" t="s">
        <v>126</v>
      </c>
      <c r="I181" s="110" t="s">
        <v>729</v>
      </c>
      <c r="J181" s="110" t="s">
        <v>736</v>
      </c>
      <c r="K181" s="337" t="s">
        <v>170</v>
      </c>
      <c r="L181" s="338" t="str">
        <f t="shared" si="354"/>
        <v>#REF!</v>
      </c>
      <c r="M181" s="339" t="str">
        <f>IFERROR(__xludf.DUMMYFUNCTION("REGEXEXTRACT(
  XLOOKUP($E181&amp;$F181, import!$A:$A, import!C:C),
  ""/(\d+)""
)
"),"#REF!")</f>
        <v>#REF!</v>
      </c>
      <c r="N181" s="340" t="str">
        <f t="shared" si="352"/>
        <v>#REF!</v>
      </c>
      <c r="O181" s="341" t="str">
        <f t="shared" ref="O181:Q181" si="368">VALUE(SUBSTITUTE(XLOOKUP($E181&amp;$F181,import!$A:$A,import!M:M),"mm",""))
</f>
        <v>#REF!</v>
      </c>
      <c r="P181" s="342" t="str">
        <f t="shared" si="368"/>
        <v>#REF!</v>
      </c>
      <c r="Q181" s="343" t="str">
        <f t="shared" si="368"/>
        <v>#REF!</v>
      </c>
      <c r="R181" s="341" t="str">
        <f t="shared" si="356"/>
        <v>#REF!</v>
      </c>
      <c r="S181" s="110" t="s">
        <v>955</v>
      </c>
      <c r="T181" s="110" t="s">
        <v>956</v>
      </c>
      <c r="U181" s="344" t="str">
        <f t="shared" si="157"/>
        <v>#REF!</v>
      </c>
      <c r="V181" s="119" t="str">
        <f t="shared" si="9"/>
        <v>/Users/asano/Desktop/data_sample/Links/bandle.jpg</v>
      </c>
      <c r="W181" s="345" t="s">
        <v>2178</v>
      </c>
      <c r="X181" s="345" t="s">
        <v>2179</v>
      </c>
      <c r="Y181" s="345" t="s">
        <v>2180</v>
      </c>
      <c r="Z181" s="345" t="s">
        <v>2181</v>
      </c>
      <c r="AA181" s="110" t="str">
        <f t="shared" si="361"/>
        <v>/Users/asano/Desktop/data_sample/images/1day/アミュリー/ミュウグリス/thumbnail.jpg</v>
      </c>
      <c r="AB181" s="110" t="str">
        <f t="shared" si="362"/>
        <v>/Users/asano/Desktop/data_sample/images/1day/アミュリー/ミュウグリス/lens.jpg</v>
      </c>
      <c r="AC181" s="110" t="str">
        <f t="shared" si="363"/>
        <v>/Users/asano/Desktop/data_sample/images/1day/アミュリー/ミュウグリス/黒目/black.jpg</v>
      </c>
      <c r="AD181" s="110" t="str">
        <f t="shared" si="364"/>
        <v>/Users/asano/Desktop/data_sample/images/1day/アミュリー/ミュウグリス/茶目/brown.jpg</v>
      </c>
      <c r="AE181" s="346" t="str">
        <f t="shared" ref="AE181:AF181" si="369">IFERROR(XLOOKUP($E181&amp;$F181,import!$A:$A,import!I:I),""
)</f>
        <v/>
      </c>
      <c r="AF181" s="346" t="str">
        <f t="shared" si="369"/>
        <v/>
      </c>
      <c r="AG181" s="119" t="str">
        <f>IFERROR(__xludf.DUMMYFUNCTION(" IF(
  ISNUMBER(S181),
  ""度なし（±0.00）〜""&amp;IF(ABS(S181)&lt;100, TEXT(S181, ""0.00""), """"),
  IFERROR(""度なし（±0.00）〜""&amp;
    TEXT(
      VALUE(REGEXEXTRACT(ASC(TO_TEXT(S181)),
        ""(?:^|[^0-9])([+-]?\d{1,2}(?:\.\d+)?)(?:[^0-9]|$)""
      )),
      ""0.00"""&amp;"
    ),
    ""度なしのみ""
  )
)
"),"度なし（±0.00）〜8.00")</f>
        <v>度なし（±0.00）〜8.00</v>
      </c>
      <c r="AH181" s="347"/>
      <c r="AI181" s="347"/>
      <c r="AJ181" s="110"/>
      <c r="AK181" s="110" t="s">
        <v>2182</v>
      </c>
      <c r="AL181" s="110" t="str">
        <f t="shared" si="76"/>
        <v>#REF!</v>
      </c>
      <c r="AM181" s="110"/>
      <c r="AN181" s="110" t="str">
        <f t="shared" si="84"/>
        <v>NG</v>
      </c>
      <c r="AO181" s="343">
        <v>12.0</v>
      </c>
      <c r="AP181" s="110" t="s">
        <v>953</v>
      </c>
      <c r="AQ181" s="343">
        <v>18.0</v>
      </c>
      <c r="AR181" s="110"/>
    </row>
    <row r="182">
      <c r="A182" s="332" t="b">
        <v>1</v>
      </c>
      <c r="B182" s="349" t="b">
        <v>1</v>
      </c>
      <c r="C182" s="350" t="str">
        <f t="shared" si="66"/>
        <v>-</v>
      </c>
      <c r="D182" s="110"/>
      <c r="E182" s="110" t="s">
        <v>738</v>
      </c>
      <c r="F182" s="110" t="s">
        <v>2183</v>
      </c>
      <c r="G182" s="335">
        <v>3201.0</v>
      </c>
      <c r="H182" s="110" t="s">
        <v>126</v>
      </c>
      <c r="I182" s="110" t="s">
        <v>739</v>
      </c>
      <c r="J182" s="110" t="s">
        <v>740</v>
      </c>
      <c r="K182" s="337" t="s">
        <v>170</v>
      </c>
      <c r="L182" s="338" t="str">
        <f t="shared" si="354"/>
        <v>#REF!</v>
      </c>
      <c r="M182" s="339" t="str">
        <f>IFERROR(__xludf.DUMMYFUNCTION("REGEXEXTRACT(
  XLOOKUP($E182&amp;$F182, import!$A:$A, import!C:C),
  ""/(\d+)""
)
"),"#REF!")</f>
        <v>#REF!</v>
      </c>
      <c r="N182" s="340" t="str">
        <f t="shared" si="352"/>
        <v>#REF!</v>
      </c>
      <c r="O182" s="341" t="str">
        <f t="shared" ref="O182:Q182" si="370">VALUE(SUBSTITUTE(XLOOKUP($E182&amp;$F182,import!$A:$A,import!M:M),"mm",""))
</f>
        <v>#REF!</v>
      </c>
      <c r="P182" s="342" t="str">
        <f t="shared" si="370"/>
        <v>#REF!</v>
      </c>
      <c r="Q182" s="343" t="str">
        <f t="shared" si="370"/>
        <v>#REF!</v>
      </c>
      <c r="R182" s="341" t="str">
        <f t="shared" si="356"/>
        <v>#REF!</v>
      </c>
      <c r="S182" s="110" t="s">
        <v>955</v>
      </c>
      <c r="T182" s="110" t="s">
        <v>956</v>
      </c>
      <c r="U182" s="344" t="str">
        <f t="shared" si="157"/>
        <v>#REF!</v>
      </c>
      <c r="V182" s="119" t="str">
        <f t="shared" si="9"/>
        <v>/Users/asano/Desktop/data_sample/Links/bandle.jpg</v>
      </c>
      <c r="W182" s="345" t="s">
        <v>2184</v>
      </c>
      <c r="X182" s="345" t="s">
        <v>2185</v>
      </c>
      <c r="Y182" s="345" t="s">
        <v>2186</v>
      </c>
      <c r="Z182" s="345" t="s">
        <v>2187</v>
      </c>
      <c r="AA182" s="110" t="str">
        <f t="shared" si="361"/>
        <v>/Users/asano/Desktop/data_sample/images/1day/レイン/アジサイ/thumbnail.jpg</v>
      </c>
      <c r="AB182" s="110" t="str">
        <f t="shared" si="362"/>
        <v>/Users/asano/Desktop/data_sample/images/1day/レイン/アジサイ/lens.jpg</v>
      </c>
      <c r="AC182" s="110" t="str">
        <f t="shared" si="363"/>
        <v>/Users/asano/Desktop/data_sample/images/1day/レイン/アジサイ/黒目/black.jpg</v>
      </c>
      <c r="AD182" s="110" t="str">
        <f t="shared" si="364"/>
        <v>/Users/asano/Desktop/data_sample/images/1day/レイン/アジサイ/茶目/brown.jpg</v>
      </c>
      <c r="AE182" s="346" t="str">
        <f t="shared" ref="AE182:AF182" si="371">IFERROR(XLOOKUP($E182&amp;$F182,import!$A:$A,import!I:I),""
)</f>
        <v/>
      </c>
      <c r="AF182" s="346" t="str">
        <f t="shared" si="371"/>
        <v/>
      </c>
      <c r="AG182" s="119" t="str">
        <f>IFERROR(__xludf.DUMMYFUNCTION(" IF(
  ISNUMBER(S182),
  ""度なし（±0.00）〜""&amp;IF(ABS(S182)&lt;100, TEXT(S182, ""0.00""), """"),
  IFERROR(""度なし（±0.00）〜""&amp;
    TEXT(
      VALUE(REGEXEXTRACT(ASC(TO_TEXT(S182)),
        ""(?:^|[^0-9])([+-]?\d{1,2}(?:\.\d+)?)(?:[^0-9]|$)""
      )),
      ""0.00"""&amp;"
    ),
    ""度なしのみ""
  )
)
"),"度なし（±0.00）〜8.00")</f>
        <v>度なし（±0.00）〜8.00</v>
      </c>
      <c r="AH182" s="347"/>
      <c r="AI182" s="347"/>
      <c r="AJ182" s="110"/>
      <c r="AK182" s="110" t="s">
        <v>2188</v>
      </c>
      <c r="AL182" s="110" t="str">
        <f t="shared" si="76"/>
        <v>#REF!</v>
      </c>
      <c r="AM182" s="110"/>
      <c r="AN182" s="110" t="str">
        <f t="shared" si="84"/>
        <v>NG</v>
      </c>
      <c r="AO182" s="343">
        <v>12.0</v>
      </c>
      <c r="AP182" s="110"/>
      <c r="AQ182" s="343">
        <v>12.0</v>
      </c>
      <c r="AR182" s="110"/>
    </row>
    <row r="183">
      <c r="A183" s="332" t="b">
        <v>1</v>
      </c>
      <c r="B183" s="349" t="b">
        <v>1</v>
      </c>
      <c r="C183" s="350" t="str">
        <f t="shared" si="66"/>
        <v>-</v>
      </c>
      <c r="D183" s="110"/>
      <c r="E183" s="110" t="s">
        <v>738</v>
      </c>
      <c r="F183" s="110" t="s">
        <v>2189</v>
      </c>
      <c r="G183" s="335">
        <v>3202.0</v>
      </c>
      <c r="H183" s="110" t="s">
        <v>126</v>
      </c>
      <c r="I183" s="110" t="s">
        <v>739</v>
      </c>
      <c r="J183" s="110" t="s">
        <v>745</v>
      </c>
      <c r="K183" s="337" t="s">
        <v>170</v>
      </c>
      <c r="L183" s="338" t="str">
        <f t="shared" si="354"/>
        <v>#REF!</v>
      </c>
      <c r="M183" s="339" t="str">
        <f>IFERROR(__xludf.DUMMYFUNCTION("REGEXEXTRACT(
  XLOOKUP($E183&amp;$F183, import!$A:$A, import!C:C),
  ""/(\d+)""
)
"),"#REF!")</f>
        <v>#REF!</v>
      </c>
      <c r="N183" s="340" t="str">
        <f t="shared" si="352"/>
        <v>#REF!</v>
      </c>
      <c r="O183" s="341" t="str">
        <f t="shared" ref="O183:Q183" si="372">VALUE(SUBSTITUTE(XLOOKUP($E183&amp;$F183,import!$A:$A,import!M:M),"mm",""))
</f>
        <v>#REF!</v>
      </c>
      <c r="P183" s="342" t="str">
        <f t="shared" si="372"/>
        <v>#REF!</v>
      </c>
      <c r="Q183" s="343" t="str">
        <f t="shared" si="372"/>
        <v>#REF!</v>
      </c>
      <c r="R183" s="341" t="str">
        <f t="shared" si="356"/>
        <v>#REF!</v>
      </c>
      <c r="S183" s="110" t="s">
        <v>955</v>
      </c>
      <c r="T183" s="110" t="s">
        <v>956</v>
      </c>
      <c r="U183" s="344" t="str">
        <f t="shared" si="157"/>
        <v>#REF!</v>
      </c>
      <c r="V183" s="119" t="str">
        <f t="shared" si="9"/>
        <v>/Users/asano/Desktop/data_sample/Links/bandle.jpg</v>
      </c>
      <c r="W183" s="345" t="s">
        <v>2190</v>
      </c>
      <c r="X183" s="345" t="s">
        <v>2191</v>
      </c>
      <c r="Y183" s="345" t="s">
        <v>2192</v>
      </c>
      <c r="Z183" s="345" t="s">
        <v>2193</v>
      </c>
      <c r="AA183" s="110" t="str">
        <f t="shared" si="361"/>
        <v>/Users/asano/Desktop/data_sample/images/1day/レイン/シベリアンオリーブ/thumbnail.jpg</v>
      </c>
      <c r="AB183" s="110" t="str">
        <f t="shared" si="362"/>
        <v>/Users/asano/Desktop/data_sample/images/1day/レイン/シベリアンオリーブ/lens.jpg</v>
      </c>
      <c r="AC183" s="110" t="str">
        <f t="shared" si="363"/>
        <v>/Users/asano/Desktop/data_sample/images/1day/レイン/シベリアンオリーブ/黒目/black.jpg</v>
      </c>
      <c r="AD183" s="110" t="str">
        <f t="shared" si="364"/>
        <v>/Users/asano/Desktop/data_sample/images/1day/レイン/シベリアンオリーブ/茶目/brown.jpg</v>
      </c>
      <c r="AE183" s="346" t="str">
        <f t="shared" ref="AE183:AF183" si="373">IFERROR(XLOOKUP($E183&amp;$F183,import!$A:$A,import!I:I),""
)</f>
        <v/>
      </c>
      <c r="AF183" s="346" t="str">
        <f t="shared" si="373"/>
        <v/>
      </c>
      <c r="AG183" s="119" t="str">
        <f>IFERROR(__xludf.DUMMYFUNCTION(" IF(
  ISNUMBER(S183),
  ""度なし（±0.00）〜""&amp;IF(ABS(S183)&lt;100, TEXT(S183, ""0.00""), """"),
  IFERROR(""度なし（±0.00）〜""&amp;
    TEXT(
      VALUE(REGEXEXTRACT(ASC(TO_TEXT(S183)),
        ""(?:^|[^0-9])([+-]?\d{1,2}(?:\.\d+)?)(?:[^0-9]|$)""
      )),
      ""0.00"""&amp;"
    ),
    ""度なしのみ""
  )
)
"),"度なし（±0.00）〜8.00")</f>
        <v>度なし（±0.00）〜8.00</v>
      </c>
      <c r="AH183" s="347"/>
      <c r="AI183" s="347"/>
      <c r="AJ183" s="110"/>
      <c r="AK183" s="110" t="s">
        <v>2194</v>
      </c>
      <c r="AL183" s="110" t="str">
        <f t="shared" si="76"/>
        <v>#REF!</v>
      </c>
      <c r="AM183" s="110"/>
      <c r="AN183" s="110" t="str">
        <f t="shared" si="84"/>
        <v>NG</v>
      </c>
      <c r="AO183" s="343">
        <v>12.0</v>
      </c>
      <c r="AP183" s="110"/>
      <c r="AQ183" s="343">
        <v>12.0</v>
      </c>
      <c r="AR183" s="110"/>
    </row>
    <row r="184">
      <c r="A184" s="332" t="b">
        <v>1</v>
      </c>
      <c r="B184" s="349" t="b">
        <v>1</v>
      </c>
      <c r="C184" s="350" t="str">
        <f t="shared" si="66"/>
        <v>-</v>
      </c>
      <c r="D184" s="110"/>
      <c r="E184" s="110" t="s">
        <v>738</v>
      </c>
      <c r="F184" s="110" t="s">
        <v>2195</v>
      </c>
      <c r="G184" s="335">
        <v>3203.0</v>
      </c>
      <c r="H184" s="110" t="s">
        <v>126</v>
      </c>
      <c r="I184" s="110" t="s">
        <v>739</v>
      </c>
      <c r="J184" s="110" t="s">
        <v>748</v>
      </c>
      <c r="K184" s="337" t="s">
        <v>170</v>
      </c>
      <c r="L184" s="338" t="str">
        <f t="shared" si="354"/>
        <v>#REF!</v>
      </c>
      <c r="M184" s="339" t="str">
        <f>IFERROR(__xludf.DUMMYFUNCTION("REGEXEXTRACT(
  XLOOKUP($E184&amp;$F184, import!$A:$A, import!C:C),
  ""/(\d+)""
)
"),"#REF!")</f>
        <v>#REF!</v>
      </c>
      <c r="N184" s="340" t="str">
        <f t="shared" si="352"/>
        <v>#REF!</v>
      </c>
      <c r="O184" s="341" t="str">
        <f t="shared" ref="O184:Q184" si="374">VALUE(SUBSTITUTE(XLOOKUP($E184&amp;$F184,import!$A:$A,import!M:M),"mm",""))
</f>
        <v>#REF!</v>
      </c>
      <c r="P184" s="342" t="str">
        <f t="shared" si="374"/>
        <v>#REF!</v>
      </c>
      <c r="Q184" s="343" t="str">
        <f t="shared" si="374"/>
        <v>#REF!</v>
      </c>
      <c r="R184" s="341" t="str">
        <f t="shared" si="356"/>
        <v>#REF!</v>
      </c>
      <c r="S184" s="110" t="s">
        <v>955</v>
      </c>
      <c r="T184" s="110" t="s">
        <v>956</v>
      </c>
      <c r="U184" s="344" t="str">
        <f t="shared" si="157"/>
        <v>#REF!</v>
      </c>
      <c r="V184" s="119" t="str">
        <f t="shared" si="9"/>
        <v>/Users/asano/Desktop/data_sample/Links/bandle.jpg</v>
      </c>
      <c r="W184" s="345" t="s">
        <v>2196</v>
      </c>
      <c r="X184" s="345" t="s">
        <v>2197</v>
      </c>
      <c r="Y184" s="345" t="s">
        <v>2198</v>
      </c>
      <c r="Z184" s="345" t="s">
        <v>2199</v>
      </c>
      <c r="AA184" s="110" t="str">
        <f t="shared" si="361"/>
        <v>/Users/asano/Desktop/data_sample/images/1day/レイン/シベリアングレー/thumbnail.jpg</v>
      </c>
      <c r="AB184" s="110" t="str">
        <f t="shared" si="362"/>
        <v>/Users/asano/Desktop/data_sample/images/1day/レイン/シベリアングレー/lens.jpg</v>
      </c>
      <c r="AC184" s="110" t="str">
        <f t="shared" si="363"/>
        <v>/Users/asano/Desktop/data_sample/images/1day/レイン/シベリアングレー/黒目/black.jpg</v>
      </c>
      <c r="AD184" s="110" t="str">
        <f t="shared" si="364"/>
        <v>/Users/asano/Desktop/data_sample/images/1day/レイン/シベリアングレー/茶目/brown.jpg</v>
      </c>
      <c r="AE184" s="346" t="str">
        <f t="shared" ref="AE184:AF184" si="375">IFERROR(XLOOKUP($E184&amp;$F184,import!$A:$A,import!I:I),""
)</f>
        <v/>
      </c>
      <c r="AF184" s="346" t="str">
        <f t="shared" si="375"/>
        <v/>
      </c>
      <c r="AG184" s="119" t="str">
        <f>IFERROR(__xludf.DUMMYFUNCTION(" IF(
  ISNUMBER(S184),
  ""度なし（±0.00）〜""&amp;IF(ABS(S184)&lt;100, TEXT(S184, ""0.00""), """"),
  IFERROR(""度なし（±0.00）〜""&amp;
    TEXT(
      VALUE(REGEXEXTRACT(ASC(TO_TEXT(S184)),
        ""(?:^|[^0-9])([+-]?\d{1,2}(?:\.\d+)?)(?:[^0-9]|$)""
      )),
      ""0.00"""&amp;"
    ),
    ""度なしのみ""
  )
)
"),"度なし（±0.00）〜8.00")</f>
        <v>度なし（±0.00）〜8.00</v>
      </c>
      <c r="AH184" s="347"/>
      <c r="AI184" s="347"/>
      <c r="AJ184" s="110"/>
      <c r="AK184" s="110" t="s">
        <v>2200</v>
      </c>
      <c r="AL184" s="110" t="str">
        <f t="shared" si="76"/>
        <v>#REF!</v>
      </c>
      <c r="AM184" s="110"/>
      <c r="AN184" s="110" t="str">
        <f t="shared" si="84"/>
        <v>NG</v>
      </c>
      <c r="AO184" s="343">
        <v>12.0</v>
      </c>
      <c r="AP184" s="110"/>
      <c r="AQ184" s="343">
        <v>12.0</v>
      </c>
      <c r="AR184" s="110"/>
    </row>
    <row r="185">
      <c r="A185" s="332" t="b">
        <v>1</v>
      </c>
      <c r="B185" s="349" t="b">
        <v>1</v>
      </c>
      <c r="C185" s="350" t="str">
        <f t="shared" si="66"/>
        <v>-</v>
      </c>
      <c r="D185" s="110"/>
      <c r="E185" s="110" t="s">
        <v>738</v>
      </c>
      <c r="F185" s="110" t="s">
        <v>2201</v>
      </c>
      <c r="G185" s="335">
        <v>3204.0</v>
      </c>
      <c r="H185" s="110" t="s">
        <v>126</v>
      </c>
      <c r="I185" s="110" t="s">
        <v>739</v>
      </c>
      <c r="J185" s="110" t="s">
        <v>750</v>
      </c>
      <c r="K185" s="337" t="s">
        <v>170</v>
      </c>
      <c r="L185" s="338" t="str">
        <f t="shared" si="354"/>
        <v>#REF!</v>
      </c>
      <c r="M185" s="339" t="str">
        <f>IFERROR(__xludf.DUMMYFUNCTION("REGEXEXTRACT(
  XLOOKUP($E185&amp;$F185, import!$A:$A, import!C:C),
  ""/(\d+)""
)
"),"#REF!")</f>
        <v>#REF!</v>
      </c>
      <c r="N185" s="340" t="str">
        <f t="shared" si="352"/>
        <v>#REF!</v>
      </c>
      <c r="O185" s="341" t="str">
        <f t="shared" ref="O185:Q185" si="376">VALUE(SUBSTITUTE(XLOOKUP($E185&amp;$F185,import!$A:$A,import!M:M),"mm",""))
</f>
        <v>#REF!</v>
      </c>
      <c r="P185" s="342" t="str">
        <f t="shared" si="376"/>
        <v>#REF!</v>
      </c>
      <c r="Q185" s="343" t="str">
        <f t="shared" si="376"/>
        <v>#REF!</v>
      </c>
      <c r="R185" s="341" t="str">
        <f t="shared" si="356"/>
        <v>#REF!</v>
      </c>
      <c r="S185" s="110" t="s">
        <v>955</v>
      </c>
      <c r="T185" s="110" t="s">
        <v>956</v>
      </c>
      <c r="U185" s="344" t="str">
        <f t="shared" si="157"/>
        <v>#REF!</v>
      </c>
      <c r="V185" s="119" t="str">
        <f t="shared" si="9"/>
        <v>/Users/asano/Desktop/data_sample/Links/bandle.jpg</v>
      </c>
      <c r="W185" s="345" t="s">
        <v>2202</v>
      </c>
      <c r="X185" s="345" t="s">
        <v>2203</v>
      </c>
      <c r="Y185" s="345" t="s">
        <v>2204</v>
      </c>
      <c r="Z185" s="345" t="s">
        <v>2205</v>
      </c>
      <c r="AA185" s="110" t="str">
        <f t="shared" si="361"/>
        <v>/Users/asano/Desktop/data_sample/images/1day/レイン/シベリアンブルー/thumbnail.jpg</v>
      </c>
      <c r="AB185" s="110" t="str">
        <f t="shared" si="362"/>
        <v>/Users/asano/Desktop/data_sample/images/1day/レイン/シベリアンブルー/lens.jpg</v>
      </c>
      <c r="AC185" s="110" t="str">
        <f t="shared" si="363"/>
        <v>/Users/asano/Desktop/data_sample/images/1day/レイン/シベリアンブルー/黒目/black.jpg</v>
      </c>
      <c r="AD185" s="110" t="str">
        <f t="shared" si="364"/>
        <v>/Users/asano/Desktop/data_sample/images/1day/レイン/シベリアンブルー/茶目/brown.jpg</v>
      </c>
      <c r="AE185" s="346" t="str">
        <f t="shared" ref="AE185:AF185" si="377">IFERROR(XLOOKUP($E185&amp;$F185,import!$A:$A,import!I:I),""
)</f>
        <v/>
      </c>
      <c r="AF185" s="346" t="str">
        <f t="shared" si="377"/>
        <v/>
      </c>
      <c r="AG185" s="119" t="str">
        <f>IFERROR(__xludf.DUMMYFUNCTION(" IF(
  ISNUMBER(S185),
  ""度なし（±0.00）〜""&amp;IF(ABS(S185)&lt;100, TEXT(S185, ""0.00""), """"),
  IFERROR(""度なし（±0.00）〜""&amp;
    TEXT(
      VALUE(REGEXEXTRACT(ASC(TO_TEXT(S185)),
        ""(?:^|[^0-9])([+-]?\d{1,2}(?:\.\d+)?)(?:[^0-9]|$)""
      )),
      ""0.00"""&amp;"
    ),
    ""度なしのみ""
  )
)
"),"度なし（±0.00）〜8.00")</f>
        <v>度なし（±0.00）〜8.00</v>
      </c>
      <c r="AH185" s="347"/>
      <c r="AI185" s="347"/>
      <c r="AJ185" s="110"/>
      <c r="AK185" s="110" t="s">
        <v>2206</v>
      </c>
      <c r="AL185" s="110" t="str">
        <f t="shared" si="76"/>
        <v>#REF!</v>
      </c>
      <c r="AM185" s="110"/>
      <c r="AN185" s="110" t="str">
        <f t="shared" si="84"/>
        <v>NG</v>
      </c>
      <c r="AO185" s="343">
        <v>12.0</v>
      </c>
      <c r="AP185" s="110"/>
      <c r="AQ185" s="343">
        <v>12.0</v>
      </c>
      <c r="AR185" s="110"/>
    </row>
    <row r="186">
      <c r="A186" s="332" t="b">
        <v>1</v>
      </c>
      <c r="B186" s="349" t="b">
        <v>1</v>
      </c>
      <c r="C186" s="350" t="str">
        <f t="shared" si="66"/>
        <v>-</v>
      </c>
      <c r="D186" s="110"/>
      <c r="E186" s="110" t="s">
        <v>738</v>
      </c>
      <c r="F186" s="110" t="s">
        <v>2207</v>
      </c>
      <c r="G186" s="335">
        <v>3205.0</v>
      </c>
      <c r="H186" s="110" t="s">
        <v>126</v>
      </c>
      <c r="I186" s="110" t="s">
        <v>739</v>
      </c>
      <c r="J186" s="110" t="s">
        <v>752</v>
      </c>
      <c r="K186" s="337" t="s">
        <v>170</v>
      </c>
      <c r="L186" s="338" t="str">
        <f t="shared" si="354"/>
        <v>#REF!</v>
      </c>
      <c r="M186" s="339" t="str">
        <f>IFERROR(__xludf.DUMMYFUNCTION("REGEXEXTRACT(
  XLOOKUP($E186&amp;$F186, import!$A:$A, import!C:C),
  ""/(\d+)""
)
"),"#REF!")</f>
        <v>#REF!</v>
      </c>
      <c r="N186" s="340" t="str">
        <f t="shared" si="352"/>
        <v>#REF!</v>
      </c>
      <c r="O186" s="341" t="str">
        <f t="shared" ref="O186:Q186" si="378">VALUE(SUBSTITUTE(XLOOKUP($E186&amp;$F186,import!$A:$A,import!M:M),"mm",""))
</f>
        <v>#REF!</v>
      </c>
      <c r="P186" s="342" t="str">
        <f t="shared" si="378"/>
        <v>#REF!</v>
      </c>
      <c r="Q186" s="343" t="str">
        <f t="shared" si="378"/>
        <v>#REF!</v>
      </c>
      <c r="R186" s="341" t="str">
        <f t="shared" si="356"/>
        <v>#REF!</v>
      </c>
      <c r="S186" s="110" t="s">
        <v>955</v>
      </c>
      <c r="T186" s="110" t="s">
        <v>956</v>
      </c>
      <c r="U186" s="344" t="str">
        <f t="shared" si="157"/>
        <v>#REF!</v>
      </c>
      <c r="V186" s="119" t="str">
        <f t="shared" si="9"/>
        <v>/Users/asano/Desktop/data_sample/Links/bandle.jpg</v>
      </c>
      <c r="W186" s="345" t="s">
        <v>2208</v>
      </c>
      <c r="X186" s="345" t="s">
        <v>2209</v>
      </c>
      <c r="Y186" s="345" t="s">
        <v>2210</v>
      </c>
      <c r="Z186" s="345" t="s">
        <v>2211</v>
      </c>
      <c r="AA186" s="110" t="str">
        <f t="shared" si="361"/>
        <v>/Users/asano/Desktop/data_sample/images/1day/レイン/ドールグレー/thumbnail.jpg</v>
      </c>
      <c r="AB186" s="110" t="str">
        <f t="shared" si="362"/>
        <v>/Users/asano/Desktop/data_sample/images/1day/レイン/ドールグレー/lens.jpg</v>
      </c>
      <c r="AC186" s="110" t="str">
        <f t="shared" si="363"/>
        <v>/Users/asano/Desktop/data_sample/images/1day/レイン/ドールグレー/黒目/black.jpg</v>
      </c>
      <c r="AD186" s="110" t="str">
        <f t="shared" si="364"/>
        <v>/Users/asano/Desktop/data_sample/images/1day/レイン/ドールグレー/茶目/brown.jpg</v>
      </c>
      <c r="AE186" s="346" t="str">
        <f t="shared" ref="AE186:AF186" si="379">IFERROR(XLOOKUP($E186&amp;$F186,import!$A:$A,import!I:I),""
)</f>
        <v/>
      </c>
      <c r="AF186" s="346" t="str">
        <f t="shared" si="379"/>
        <v/>
      </c>
      <c r="AG186" s="119" t="str">
        <f>IFERROR(__xludf.DUMMYFUNCTION(" IF(
  ISNUMBER(S186),
  ""度なし（±0.00）〜""&amp;IF(ABS(S186)&lt;100, TEXT(S186, ""0.00""), """"),
  IFERROR(""度なし（±0.00）〜""&amp;
    TEXT(
      VALUE(REGEXEXTRACT(ASC(TO_TEXT(S186)),
        ""(?:^|[^0-9])([+-]?\d{1,2}(?:\.\d+)?)(?:[^0-9]|$)""
      )),
      ""0.00"""&amp;"
    ),
    ""度なしのみ""
  )
)
"),"度なし（±0.00）〜8.00")</f>
        <v>度なし（±0.00）〜8.00</v>
      </c>
      <c r="AH186" s="347"/>
      <c r="AI186" s="347"/>
      <c r="AJ186" s="110"/>
      <c r="AK186" s="110" t="s">
        <v>2212</v>
      </c>
      <c r="AL186" s="110" t="str">
        <f t="shared" si="76"/>
        <v>#REF!</v>
      </c>
      <c r="AM186" s="110"/>
      <c r="AN186" s="110" t="str">
        <f t="shared" si="84"/>
        <v>NG</v>
      </c>
      <c r="AO186" s="343">
        <v>12.0</v>
      </c>
      <c r="AP186" s="110"/>
      <c r="AQ186" s="343">
        <v>12.0</v>
      </c>
      <c r="AR186" s="110"/>
    </row>
    <row r="187">
      <c r="A187" s="332" t="b">
        <v>1</v>
      </c>
      <c r="B187" s="349" t="b">
        <v>1</v>
      </c>
      <c r="C187" s="350" t="str">
        <f t="shared" si="66"/>
        <v>-</v>
      </c>
      <c r="D187" s="110"/>
      <c r="E187" s="110" t="s">
        <v>738</v>
      </c>
      <c r="F187" s="110" t="s">
        <v>2213</v>
      </c>
      <c r="G187" s="335">
        <v>3206.0</v>
      </c>
      <c r="H187" s="110" t="s">
        <v>126</v>
      </c>
      <c r="I187" s="110" t="s">
        <v>739</v>
      </c>
      <c r="J187" s="110" t="s">
        <v>755</v>
      </c>
      <c r="K187" s="337" t="s">
        <v>170</v>
      </c>
      <c r="L187" s="338" t="str">
        <f t="shared" si="354"/>
        <v>#REF!</v>
      </c>
      <c r="M187" s="339" t="str">
        <f>IFERROR(__xludf.DUMMYFUNCTION("REGEXEXTRACT(
  XLOOKUP($E187&amp;$F187, import!$A:$A, import!C:C),
  ""/(\d+)""
)
"),"#REF!")</f>
        <v>#REF!</v>
      </c>
      <c r="N187" s="340" t="str">
        <f t="shared" si="352"/>
        <v>#REF!</v>
      </c>
      <c r="O187" s="341" t="str">
        <f t="shared" ref="O187:Q187" si="380">VALUE(SUBSTITUTE(XLOOKUP($E187&amp;$F187,import!$A:$A,import!M:M),"mm",""))
</f>
        <v>#REF!</v>
      </c>
      <c r="P187" s="342" t="str">
        <f t="shared" si="380"/>
        <v>#REF!</v>
      </c>
      <c r="Q187" s="343" t="str">
        <f t="shared" si="380"/>
        <v>#REF!</v>
      </c>
      <c r="R187" s="341" t="str">
        <f t="shared" si="356"/>
        <v>#REF!</v>
      </c>
      <c r="S187" s="110" t="s">
        <v>955</v>
      </c>
      <c r="T187" s="110" t="s">
        <v>956</v>
      </c>
      <c r="U187" s="344" t="str">
        <f t="shared" si="157"/>
        <v>#REF!</v>
      </c>
      <c r="V187" s="119" t="str">
        <f t="shared" si="9"/>
        <v>/Users/asano/Desktop/data_sample/Links/bandle.jpg</v>
      </c>
      <c r="W187" s="345" t="s">
        <v>2214</v>
      </c>
      <c r="X187" s="345" t="s">
        <v>2215</v>
      </c>
      <c r="Y187" s="345" t="s">
        <v>2216</v>
      </c>
      <c r="Z187" s="345" t="s">
        <v>2217</v>
      </c>
      <c r="AA187" s="110" t="str">
        <f t="shared" si="361"/>
        <v>/Users/asano/Desktop/data_sample/images/1day/レイン/ネモフィラ/thumbnail.jpg</v>
      </c>
      <c r="AB187" s="110" t="str">
        <f t="shared" si="362"/>
        <v>/Users/asano/Desktop/data_sample/images/1day/レイン/ネモフィラ/lens.jpg</v>
      </c>
      <c r="AC187" s="110" t="str">
        <f t="shared" si="363"/>
        <v>/Users/asano/Desktop/data_sample/images/1day/レイン/ネモフィラ/黒目/black.jpg</v>
      </c>
      <c r="AD187" s="110" t="str">
        <f t="shared" si="364"/>
        <v>/Users/asano/Desktop/data_sample/images/1day/レイン/ネモフィラ/茶目/brown.jpg</v>
      </c>
      <c r="AE187" s="346" t="str">
        <f t="shared" ref="AE187:AF187" si="381">IFERROR(XLOOKUP($E187&amp;$F187,import!$A:$A,import!I:I),""
)</f>
        <v/>
      </c>
      <c r="AF187" s="346" t="str">
        <f t="shared" si="381"/>
        <v/>
      </c>
      <c r="AG187" s="119" t="str">
        <f>IFERROR(__xludf.DUMMYFUNCTION(" IF(
  ISNUMBER(S187),
  ""度なし（±0.00）〜""&amp;IF(ABS(S187)&lt;100, TEXT(S187, ""0.00""), """"),
  IFERROR(""度なし（±0.00）〜""&amp;
    TEXT(
      VALUE(REGEXEXTRACT(ASC(TO_TEXT(S187)),
        ""(?:^|[^0-9])([+-]?\d{1,2}(?:\.\d+)?)(?:[^0-9]|$)""
      )),
      ""0.00"""&amp;"
    ),
    ""度なしのみ""
  )
)
"),"度なし（±0.00）〜8.00")</f>
        <v>度なし（±0.00）〜8.00</v>
      </c>
      <c r="AH187" s="347"/>
      <c r="AI187" s="347"/>
      <c r="AJ187" s="110"/>
      <c r="AK187" s="110" t="s">
        <v>2218</v>
      </c>
      <c r="AL187" s="110" t="str">
        <f t="shared" si="76"/>
        <v>#REF!</v>
      </c>
      <c r="AM187" s="110"/>
      <c r="AN187" s="110" t="str">
        <f t="shared" si="84"/>
        <v>NG</v>
      </c>
      <c r="AO187" s="343">
        <v>12.0</v>
      </c>
      <c r="AP187" s="110" t="s">
        <v>953</v>
      </c>
      <c r="AQ187" s="343">
        <v>18.0</v>
      </c>
      <c r="AR187" s="110"/>
    </row>
    <row r="188">
      <c r="A188" s="332" t="b">
        <v>1</v>
      </c>
      <c r="B188" s="349" t="b">
        <v>1</v>
      </c>
      <c r="C188" s="350" t="str">
        <f t="shared" si="66"/>
        <v>-</v>
      </c>
      <c r="D188" s="110"/>
      <c r="E188" s="110" t="s">
        <v>738</v>
      </c>
      <c r="F188" s="110" t="s">
        <v>2219</v>
      </c>
      <c r="G188" s="335">
        <v>3207.0</v>
      </c>
      <c r="H188" s="110" t="s">
        <v>126</v>
      </c>
      <c r="I188" s="110" t="s">
        <v>739</v>
      </c>
      <c r="J188" s="110" t="s">
        <v>758</v>
      </c>
      <c r="K188" s="337" t="s">
        <v>170</v>
      </c>
      <c r="L188" s="338" t="str">
        <f t="shared" si="354"/>
        <v>#REF!</v>
      </c>
      <c r="M188" s="339" t="str">
        <f>IFERROR(__xludf.DUMMYFUNCTION("REGEXEXTRACT(
  XLOOKUP($E188&amp;$F188, import!$A:$A, import!C:C),
  ""/(\d+)""
)
"),"#REF!")</f>
        <v>#REF!</v>
      </c>
      <c r="N188" s="340" t="str">
        <f t="shared" si="352"/>
        <v>#REF!</v>
      </c>
      <c r="O188" s="341" t="str">
        <f t="shared" ref="O188:Q188" si="382">VALUE(SUBSTITUTE(XLOOKUP($E188&amp;$F188,import!$A:$A,import!M:M),"mm",""))
</f>
        <v>#REF!</v>
      </c>
      <c r="P188" s="342" t="str">
        <f t="shared" si="382"/>
        <v>#REF!</v>
      </c>
      <c r="Q188" s="343" t="str">
        <f t="shared" si="382"/>
        <v>#REF!</v>
      </c>
      <c r="R188" s="341" t="str">
        <f t="shared" si="356"/>
        <v>#REF!</v>
      </c>
      <c r="S188" s="110" t="s">
        <v>955</v>
      </c>
      <c r="T188" s="110" t="s">
        <v>956</v>
      </c>
      <c r="U188" s="344" t="str">
        <f t="shared" si="157"/>
        <v>#REF!</v>
      </c>
      <c r="V188" s="119" t="str">
        <f t="shared" si="9"/>
        <v>/Users/asano/Desktop/data_sample/Links/bandle.jpg</v>
      </c>
      <c r="W188" s="345" t="s">
        <v>2220</v>
      </c>
      <c r="X188" s="345" t="s">
        <v>2221</v>
      </c>
      <c r="Y188" s="345" t="s">
        <v>2222</v>
      </c>
      <c r="Z188" s="345" t="s">
        <v>2223</v>
      </c>
      <c r="AA188" s="110" t="str">
        <f t="shared" si="361"/>
        <v>/Users/asano/Desktop/data_sample/images/1day/レイン/リリーグレージュ/thumbnail.jpg</v>
      </c>
      <c r="AB188" s="110" t="str">
        <f t="shared" si="362"/>
        <v>/Users/asano/Desktop/data_sample/images/1day/レイン/リリーグレージュ/lens.jpg</v>
      </c>
      <c r="AC188" s="110" t="str">
        <f t="shared" si="363"/>
        <v>/Users/asano/Desktop/data_sample/images/1day/レイン/リリーグレージュ/黒目/black.jpg</v>
      </c>
      <c r="AD188" s="110" t="str">
        <f t="shared" si="364"/>
        <v>/Users/asano/Desktop/data_sample/images/1day/レイン/リリーグレージュ/茶目/brown.jpg</v>
      </c>
      <c r="AE188" s="346" t="str">
        <f t="shared" ref="AE188:AF188" si="383">IFERROR(XLOOKUP($E188&amp;$F188,import!$A:$A,import!I:I),""
)</f>
        <v/>
      </c>
      <c r="AF188" s="346" t="str">
        <f t="shared" si="383"/>
        <v/>
      </c>
      <c r="AG188" s="119" t="str">
        <f>IFERROR(__xludf.DUMMYFUNCTION(" IF(
  ISNUMBER(S188),
  ""度なし（±0.00）〜""&amp;IF(ABS(S188)&lt;100, TEXT(S188, ""0.00""), """"),
  IFERROR(""度なし（±0.00）〜""&amp;
    TEXT(
      VALUE(REGEXEXTRACT(ASC(TO_TEXT(S188)),
        ""(?:^|[^0-9])([+-]?\d{1,2}(?:\.\d+)?)(?:[^0-9]|$)""
      )),
      ""0.00"""&amp;"
    ),
    ""度なしのみ""
  )
)
"),"度なし（±0.00）〜8.00")</f>
        <v>度なし（±0.00）〜8.00</v>
      </c>
      <c r="AH188" s="347"/>
      <c r="AI188" s="347"/>
      <c r="AJ188" s="110"/>
      <c r="AK188" s="110" t="s">
        <v>2224</v>
      </c>
      <c r="AL188" s="110" t="str">
        <f t="shared" si="76"/>
        <v>#REF!</v>
      </c>
      <c r="AM188" s="110"/>
      <c r="AN188" s="110" t="str">
        <f t="shared" si="84"/>
        <v>NG</v>
      </c>
      <c r="AO188" s="343">
        <v>12.0</v>
      </c>
      <c r="AP188" s="110"/>
      <c r="AQ188" s="343">
        <v>12.0</v>
      </c>
      <c r="AR188" s="110"/>
    </row>
    <row r="189">
      <c r="A189" s="332" t="b">
        <v>1</v>
      </c>
      <c r="B189" s="349" t="b">
        <v>1</v>
      </c>
      <c r="C189" s="350" t="str">
        <f t="shared" si="66"/>
        <v>-</v>
      </c>
      <c r="D189" s="110"/>
      <c r="E189" s="110" t="s">
        <v>738</v>
      </c>
      <c r="F189" s="110" t="s">
        <v>2225</v>
      </c>
      <c r="G189" s="335">
        <v>3208.0</v>
      </c>
      <c r="H189" s="110" t="s">
        <v>126</v>
      </c>
      <c r="I189" s="110" t="s">
        <v>739</v>
      </c>
      <c r="J189" s="110" t="s">
        <v>761</v>
      </c>
      <c r="K189" s="337" t="s">
        <v>170</v>
      </c>
      <c r="L189" s="338" t="str">
        <f t="shared" si="354"/>
        <v>#REF!</v>
      </c>
      <c r="M189" s="339" t="str">
        <f>IFERROR(__xludf.DUMMYFUNCTION("REGEXEXTRACT(
  XLOOKUP($E189&amp;$F189, import!$A:$A, import!C:C),
  ""/(\d+)""
)
"),"#REF!")</f>
        <v>#REF!</v>
      </c>
      <c r="N189" s="340" t="str">
        <f t="shared" si="352"/>
        <v>#REF!</v>
      </c>
      <c r="O189" s="341" t="str">
        <f t="shared" ref="O189:Q189" si="384">VALUE(SUBSTITUTE(XLOOKUP($E189&amp;$F189,import!$A:$A,import!M:M),"mm",""))
</f>
        <v>#REF!</v>
      </c>
      <c r="P189" s="342" t="str">
        <f t="shared" si="384"/>
        <v>#REF!</v>
      </c>
      <c r="Q189" s="343" t="str">
        <f t="shared" si="384"/>
        <v>#REF!</v>
      </c>
      <c r="R189" s="341" t="str">
        <f t="shared" si="356"/>
        <v>#REF!</v>
      </c>
      <c r="S189" s="110" t="s">
        <v>955</v>
      </c>
      <c r="T189" s="110" t="s">
        <v>956</v>
      </c>
      <c r="U189" s="344" t="str">
        <f t="shared" si="157"/>
        <v>#REF!</v>
      </c>
      <c r="V189" s="119" t="str">
        <f t="shared" si="9"/>
        <v>/Users/asano/Desktop/data_sample/Links/bandle.jpg</v>
      </c>
      <c r="W189" s="345" t="s">
        <v>2226</v>
      </c>
      <c r="X189" s="345" t="s">
        <v>2227</v>
      </c>
      <c r="Y189" s="345" t="s">
        <v>2228</v>
      </c>
      <c r="Z189" s="345" t="s">
        <v>2229</v>
      </c>
      <c r="AA189" s="110" t="str">
        <f t="shared" si="361"/>
        <v>/Users/asano/Desktop/data_sample/images/1day/レイン/リリーラテ/thumbnail.jpg</v>
      </c>
      <c r="AB189" s="110" t="str">
        <f t="shared" si="362"/>
        <v>/Users/asano/Desktop/data_sample/images/1day/レイン/リリーラテ/lens.jpg</v>
      </c>
      <c r="AC189" s="110" t="str">
        <f t="shared" si="363"/>
        <v>/Users/asano/Desktop/data_sample/images/1day/レイン/リリーラテ/黒目/black.jpg</v>
      </c>
      <c r="AD189" s="110" t="str">
        <f t="shared" si="364"/>
        <v>/Users/asano/Desktop/data_sample/images/1day/レイン/リリーラテ/茶目/brown.jpg</v>
      </c>
      <c r="AE189" s="346" t="str">
        <f t="shared" ref="AE189:AF189" si="385">IFERROR(XLOOKUP($E189&amp;$F189,import!$A:$A,import!I:I),""
)</f>
        <v/>
      </c>
      <c r="AF189" s="346" t="str">
        <f t="shared" si="385"/>
        <v/>
      </c>
      <c r="AG189" s="119" t="str">
        <f>IFERROR(__xludf.DUMMYFUNCTION(" IF(
  ISNUMBER(S189),
  ""度なし（±0.00）〜""&amp;IF(ABS(S189)&lt;100, TEXT(S189, ""0.00""), """"),
  IFERROR(""度なし（±0.00）〜""&amp;
    TEXT(
      VALUE(REGEXEXTRACT(ASC(TO_TEXT(S189)),
        ""(?:^|[^0-9])([+-]?\d{1,2}(?:\.\d+)?)(?:[^0-9]|$)""
      )),
      ""0.00"""&amp;"
    ),
    ""度なしのみ""
  )
)
"),"度なし（±0.00）〜8.00")</f>
        <v>度なし（±0.00）〜8.00</v>
      </c>
      <c r="AH189" s="347"/>
      <c r="AI189" s="347"/>
      <c r="AJ189" s="110"/>
      <c r="AK189" s="110" t="s">
        <v>2230</v>
      </c>
      <c r="AL189" s="110" t="str">
        <f t="shared" si="76"/>
        <v>#REF!</v>
      </c>
      <c r="AM189" s="110"/>
      <c r="AN189" s="110" t="str">
        <f t="shared" si="84"/>
        <v>NG</v>
      </c>
      <c r="AO189" s="343">
        <v>12.0</v>
      </c>
      <c r="AP189" s="110"/>
      <c r="AQ189" s="343">
        <v>12.0</v>
      </c>
      <c r="AR189" s="110"/>
    </row>
    <row r="190">
      <c r="A190" s="332" t="b">
        <v>1</v>
      </c>
      <c r="B190" s="349" t="b">
        <v>1</v>
      </c>
      <c r="C190" s="350" t="str">
        <f t="shared" si="66"/>
        <v>-</v>
      </c>
      <c r="D190" s="110"/>
      <c r="E190" s="110" t="s">
        <v>743</v>
      </c>
      <c r="F190" s="110" t="s">
        <v>2183</v>
      </c>
      <c r="G190" s="335">
        <v>3301.0</v>
      </c>
      <c r="H190" s="110" t="s">
        <v>126</v>
      </c>
      <c r="I190" s="110" t="s">
        <v>739</v>
      </c>
      <c r="J190" s="110" t="s">
        <v>740</v>
      </c>
      <c r="K190" s="110" t="s">
        <v>292</v>
      </c>
      <c r="L190" s="338" t="str">
        <f t="shared" si="354"/>
        <v>#REF!</v>
      </c>
      <c r="M190" s="339" t="str">
        <f>IFERROR(__xludf.DUMMYFUNCTION("REGEXEXTRACT(
  XLOOKUP($E190&amp;$F190, import!$A:$A, import!C:C),
  ""/(\d+)""
)
"),"#REF!")</f>
        <v>#REF!</v>
      </c>
      <c r="N190" s="337" t="s">
        <v>1064</v>
      </c>
      <c r="O190" s="341" t="str">
        <f t="shared" ref="O190:Q190" si="386">VALUE(SUBSTITUTE(XLOOKUP($E190&amp;$F190,import!$A:$A,import!M:M),"mm",""))
</f>
        <v>#REF!</v>
      </c>
      <c r="P190" s="342" t="str">
        <f t="shared" si="386"/>
        <v>#REF!</v>
      </c>
      <c r="Q190" s="343" t="str">
        <f t="shared" si="386"/>
        <v>#REF!</v>
      </c>
      <c r="R190" s="341" t="str">
        <f t="shared" si="356"/>
        <v>#REF!</v>
      </c>
      <c r="S190" s="110" t="s">
        <v>956</v>
      </c>
      <c r="T190" s="110" t="s">
        <v>956</v>
      </c>
      <c r="U190" s="348" t="str">
        <f t="shared" si="157"/>
        <v>#REF!</v>
      </c>
      <c r="V190" s="119" t="str">
        <f t="shared" si="9"/>
        <v>/Users/asano/Desktop/data_sample/Links/bandle.jpg</v>
      </c>
      <c r="W190" s="345" t="s">
        <v>2231</v>
      </c>
      <c r="X190" s="345" t="s">
        <v>2232</v>
      </c>
      <c r="Y190" s="345" t="s">
        <v>2233</v>
      </c>
      <c r="Z190" s="345" t="s">
        <v>2234</v>
      </c>
      <c r="AA190" s="110" t="str">
        <f t="shared" si="361"/>
        <v>/Users/asano/Desktop/data_sample/images/1month/レイン/アジサイ/thumbnail.jpg</v>
      </c>
      <c r="AB190" s="110" t="str">
        <f t="shared" si="362"/>
        <v>/Users/asano/Desktop/data_sample/images/1month/レイン/アジサイ/lens.jpg</v>
      </c>
      <c r="AC190" s="110" t="str">
        <f t="shared" si="363"/>
        <v>/Users/asano/Desktop/data_sample/images/1month/レイン/アジサイ/黒目/black.jpg</v>
      </c>
      <c r="AD190" s="110" t="str">
        <f t="shared" si="364"/>
        <v>/Users/asano/Desktop/data_sample/images/1month/レイン/アジサイ/茶目/brown.jpg</v>
      </c>
      <c r="AE190" s="346" t="str">
        <f t="shared" ref="AE190:AF190" si="387">IFERROR(XLOOKUP($E190&amp;$F190,import!$A:$A,import!I:I),""
)</f>
        <v/>
      </c>
      <c r="AF190" s="346" t="str">
        <f t="shared" si="387"/>
        <v/>
      </c>
      <c r="AG190" s="119" t="str">
        <f>IFERROR(__xludf.DUMMYFUNCTION(" IF(
  ISNUMBER(S190),
  ""度なし（±0.00）〜""&amp;IF(ABS(S190)&lt;100, TEXT(S190, ""0.00""), """"),
  IFERROR(""度なし（±0.00）〜""&amp;
    TEXT(
      VALUE(REGEXEXTRACT(ASC(TO_TEXT(S190)),
        ""(?:^|[^0-9])([+-]?\d{1,2}(?:\.\d+)?)(?:[^0-9]|$)""
      )),
      ""0.00"""&amp;"
    ),
    ""度なしのみ""
  )
)
"),"度なしのみ")</f>
        <v>度なしのみ</v>
      </c>
      <c r="AH190" s="347"/>
      <c r="AI190" s="347"/>
      <c r="AJ190" s="110"/>
      <c r="AK190" s="110" t="s">
        <v>2188</v>
      </c>
      <c r="AL190" s="110" t="str">
        <f t="shared" si="76"/>
        <v>#REF!</v>
      </c>
      <c r="AM190" s="110"/>
      <c r="AN190" s="110" t="str">
        <f t="shared" si="84"/>
        <v>NG</v>
      </c>
      <c r="AO190" s="343">
        <v>8.0</v>
      </c>
      <c r="AP190" s="110"/>
      <c r="AQ190" s="343">
        <v>8.0</v>
      </c>
      <c r="AR190" s="110"/>
    </row>
    <row r="191">
      <c r="A191" s="332" t="b">
        <v>1</v>
      </c>
      <c r="B191" s="349" t="b">
        <v>1</v>
      </c>
      <c r="C191" s="350" t="str">
        <f t="shared" si="66"/>
        <v>-</v>
      </c>
      <c r="D191" s="110"/>
      <c r="E191" s="110" t="s">
        <v>743</v>
      </c>
      <c r="F191" s="110" t="s">
        <v>2207</v>
      </c>
      <c r="G191" s="335">
        <v>3302.0</v>
      </c>
      <c r="H191" s="110" t="s">
        <v>126</v>
      </c>
      <c r="I191" s="110" t="s">
        <v>739</v>
      </c>
      <c r="J191" s="110" t="s">
        <v>752</v>
      </c>
      <c r="K191" s="110" t="s">
        <v>292</v>
      </c>
      <c r="L191" s="338" t="str">
        <f t="shared" si="354"/>
        <v>#REF!</v>
      </c>
      <c r="M191" s="339" t="str">
        <f>IFERROR(__xludf.DUMMYFUNCTION("REGEXEXTRACT(
  XLOOKUP($E191&amp;$F191, import!$A:$A, import!C:C),
  ""/(\d+)""
)
"),"#REF!")</f>
        <v>#REF!</v>
      </c>
      <c r="N191" s="337" t="s">
        <v>1064</v>
      </c>
      <c r="O191" s="341" t="str">
        <f t="shared" ref="O191:Q191" si="388">VALUE(SUBSTITUTE(XLOOKUP($E191&amp;$F191,import!$A:$A,import!M:M),"mm",""))
</f>
        <v>#REF!</v>
      </c>
      <c r="P191" s="342" t="str">
        <f t="shared" si="388"/>
        <v>#REF!</v>
      </c>
      <c r="Q191" s="343" t="str">
        <f t="shared" si="388"/>
        <v>#REF!</v>
      </c>
      <c r="R191" s="341" t="str">
        <f t="shared" si="356"/>
        <v>#REF!</v>
      </c>
      <c r="S191" s="110" t="s">
        <v>956</v>
      </c>
      <c r="T191" s="110" t="s">
        <v>956</v>
      </c>
      <c r="U191" s="348" t="str">
        <f t="shared" si="157"/>
        <v>#REF!</v>
      </c>
      <c r="V191" s="119" t="str">
        <f t="shared" si="9"/>
        <v>/Users/asano/Desktop/data_sample/Links/bandle.jpg</v>
      </c>
      <c r="W191" s="345" t="s">
        <v>2235</v>
      </c>
      <c r="X191" s="345" t="s">
        <v>2236</v>
      </c>
      <c r="Y191" s="345" t="s">
        <v>2237</v>
      </c>
      <c r="Z191" s="345" t="s">
        <v>2238</v>
      </c>
      <c r="AA191" s="110" t="str">
        <f t="shared" si="361"/>
        <v>/Users/asano/Desktop/data_sample/images/1month/レイン/ドールグレー/thumbnail.jpg</v>
      </c>
      <c r="AB191" s="110" t="str">
        <f t="shared" si="362"/>
        <v>/Users/asano/Desktop/data_sample/images/1month/レイン/ドールグレー/lens.jpg</v>
      </c>
      <c r="AC191" s="110" t="str">
        <f t="shared" si="363"/>
        <v>/Users/asano/Desktop/data_sample/images/1month/レイン/ドールグレー/黒目/black.jpg</v>
      </c>
      <c r="AD191" s="110" t="str">
        <f t="shared" si="364"/>
        <v>/Users/asano/Desktop/data_sample/images/1month/レイン/ドールグレー/茶目/brown.jpg</v>
      </c>
      <c r="AE191" s="346" t="str">
        <f t="shared" ref="AE191:AF191" si="389">IFERROR(XLOOKUP($E191&amp;$F191,import!$A:$A,import!I:I),""
)</f>
        <v/>
      </c>
      <c r="AF191" s="346" t="str">
        <f t="shared" si="389"/>
        <v/>
      </c>
      <c r="AG191" s="119" t="str">
        <f>IFERROR(__xludf.DUMMYFUNCTION(" IF(
  ISNUMBER(S191),
  ""度なし（±0.00）〜""&amp;IF(ABS(S191)&lt;100, TEXT(S191, ""0.00""), """"),
  IFERROR(""度なし（±0.00）〜""&amp;
    TEXT(
      VALUE(REGEXEXTRACT(ASC(TO_TEXT(S191)),
        ""(?:^|[^0-9])([+-]?\d{1,2}(?:\.\d+)?)(?:[^0-9]|$)""
      )),
      ""0.00"""&amp;"
    ),
    ""度なしのみ""
  )
)
"),"度なしのみ")</f>
        <v>度なしのみ</v>
      </c>
      <c r="AH191" s="347"/>
      <c r="AI191" s="347"/>
      <c r="AJ191" s="110"/>
      <c r="AK191" s="110" t="s">
        <v>2212</v>
      </c>
      <c r="AL191" s="110" t="str">
        <f t="shared" si="76"/>
        <v>#REF!</v>
      </c>
      <c r="AM191" s="110"/>
      <c r="AN191" s="110" t="str">
        <f t="shared" si="84"/>
        <v>NG</v>
      </c>
      <c r="AO191" s="343">
        <v>8.0</v>
      </c>
      <c r="AP191" s="110"/>
      <c r="AQ191" s="343">
        <v>8.0</v>
      </c>
      <c r="AR191" s="110"/>
    </row>
    <row r="192">
      <c r="A192" s="332" t="b">
        <v>1</v>
      </c>
      <c r="B192" s="349" t="b">
        <v>1</v>
      </c>
      <c r="C192" s="350" t="str">
        <f t="shared" si="66"/>
        <v>-</v>
      </c>
      <c r="D192" s="110"/>
      <c r="E192" s="110" t="s">
        <v>743</v>
      </c>
      <c r="F192" s="110" t="s">
        <v>2213</v>
      </c>
      <c r="G192" s="335">
        <v>3303.0</v>
      </c>
      <c r="H192" s="110" t="s">
        <v>126</v>
      </c>
      <c r="I192" s="110" t="s">
        <v>739</v>
      </c>
      <c r="J192" s="110" t="s">
        <v>755</v>
      </c>
      <c r="K192" s="110" t="s">
        <v>292</v>
      </c>
      <c r="L192" s="338" t="str">
        <f t="shared" si="354"/>
        <v>#REF!</v>
      </c>
      <c r="M192" s="339" t="str">
        <f>IFERROR(__xludf.DUMMYFUNCTION("REGEXEXTRACT(
  XLOOKUP($E192&amp;$F192, import!$A:$A, import!C:C),
  ""/(\d+)""
)
"),"#REF!")</f>
        <v>#REF!</v>
      </c>
      <c r="N192" s="337" t="s">
        <v>1064</v>
      </c>
      <c r="O192" s="341" t="str">
        <f t="shared" ref="O192:Q192" si="390">VALUE(SUBSTITUTE(XLOOKUP($E192&amp;$F192,import!$A:$A,import!M:M),"mm",""))
</f>
        <v>#REF!</v>
      </c>
      <c r="P192" s="342" t="str">
        <f t="shared" si="390"/>
        <v>#REF!</v>
      </c>
      <c r="Q192" s="343" t="str">
        <f t="shared" si="390"/>
        <v>#REF!</v>
      </c>
      <c r="R192" s="341" t="str">
        <f t="shared" si="356"/>
        <v>#REF!</v>
      </c>
      <c r="S192" s="110" t="s">
        <v>956</v>
      </c>
      <c r="T192" s="110" t="s">
        <v>956</v>
      </c>
      <c r="U192" s="348" t="str">
        <f t="shared" si="157"/>
        <v>#REF!</v>
      </c>
      <c r="V192" s="119" t="str">
        <f t="shared" si="9"/>
        <v>/Users/asano/Desktop/data_sample/Links/bandle.jpg</v>
      </c>
      <c r="W192" s="345" t="s">
        <v>2239</v>
      </c>
      <c r="X192" s="345" t="s">
        <v>2240</v>
      </c>
      <c r="Y192" s="345" t="s">
        <v>2241</v>
      </c>
      <c r="Z192" s="345" t="s">
        <v>2242</v>
      </c>
      <c r="AA192" s="110" t="str">
        <f t="shared" si="361"/>
        <v>/Users/asano/Desktop/data_sample/images/1month/レイン/ネモフィラ/thumbnail.jpg</v>
      </c>
      <c r="AB192" s="110" t="str">
        <f t="shared" si="362"/>
        <v>/Users/asano/Desktop/data_sample/images/1month/レイン/ネモフィラ/lens.jpg</v>
      </c>
      <c r="AC192" s="110" t="str">
        <f t="shared" si="363"/>
        <v>/Users/asano/Desktop/data_sample/images/1month/レイン/ネモフィラ/黒目/black.jpg</v>
      </c>
      <c r="AD192" s="110" t="str">
        <f t="shared" si="364"/>
        <v>/Users/asano/Desktop/data_sample/images/1month/レイン/ネモフィラ/茶目/brown.jpg</v>
      </c>
      <c r="AE192" s="346" t="str">
        <f t="shared" ref="AE192:AF192" si="391">IFERROR(XLOOKUP($E192&amp;$F192,import!$A:$A,import!I:I),""
)</f>
        <v/>
      </c>
      <c r="AF192" s="346" t="str">
        <f t="shared" si="391"/>
        <v/>
      </c>
      <c r="AG192" s="119" t="str">
        <f>IFERROR(__xludf.DUMMYFUNCTION(" IF(
  ISNUMBER(S192),
  ""度なし（±0.00）〜""&amp;IF(ABS(S192)&lt;100, TEXT(S192, ""0.00""), """"),
  IFERROR(""度なし（±0.00）〜""&amp;
    TEXT(
      VALUE(REGEXEXTRACT(ASC(TO_TEXT(S192)),
        ""(?:^|[^0-9])([+-]?\d{1,2}(?:\.\d+)?)(?:[^0-9]|$)""
      )),
      ""0.00"""&amp;"
    ),
    ""度なしのみ""
  )
)
"),"度なしのみ")</f>
        <v>度なしのみ</v>
      </c>
      <c r="AH192" s="347"/>
      <c r="AI192" s="347"/>
      <c r="AJ192" s="110"/>
      <c r="AK192" s="110" t="s">
        <v>2218</v>
      </c>
      <c r="AL192" s="110" t="str">
        <f t="shared" si="76"/>
        <v>#REF!</v>
      </c>
      <c r="AM192" s="110"/>
      <c r="AN192" s="110" t="str">
        <f t="shared" si="84"/>
        <v>NG</v>
      </c>
      <c r="AO192" s="343">
        <v>8.0</v>
      </c>
      <c r="AP192" s="110"/>
      <c r="AQ192" s="343">
        <v>8.0</v>
      </c>
      <c r="AR192" s="110"/>
    </row>
    <row r="193">
      <c r="A193" s="332" t="b">
        <v>1</v>
      </c>
      <c r="B193" s="333" t="b">
        <v>1</v>
      </c>
      <c r="C193" s="350" t="str">
        <f t="shared" si="66"/>
        <v>-</v>
      </c>
      <c r="D193" s="110"/>
      <c r="E193" s="110" t="s">
        <v>764</v>
      </c>
      <c r="F193" s="110" t="s">
        <v>2243</v>
      </c>
      <c r="G193" s="335">
        <v>3401.0</v>
      </c>
      <c r="H193" s="110" t="s">
        <v>126</v>
      </c>
      <c r="I193" s="110" t="s">
        <v>765</v>
      </c>
      <c r="J193" s="110" t="s">
        <v>766</v>
      </c>
      <c r="K193" s="337" t="s">
        <v>170</v>
      </c>
      <c r="L193" s="338" t="str">
        <f t="shared" si="354"/>
        <v>#REF!</v>
      </c>
      <c r="M193" s="339" t="str">
        <f>IFERROR(__xludf.DUMMYFUNCTION("REGEXEXTRACT(
  XLOOKUP($E193&amp;$F193, import!$A:$A, import!C:C),
  ""/(\d+)""
)
"),"#REF!")</f>
        <v>#REF!</v>
      </c>
      <c r="N193" s="340" t="str">
        <f t="shared" ref="N193:N194" si="394">-(XLOOKUP($E193&amp;$F193,import!$A:$A,import!AB:AB))</f>
        <v>#REF!</v>
      </c>
      <c r="O193" s="341" t="str">
        <f t="shared" ref="O193:Q193" si="392">VALUE(SUBSTITUTE(XLOOKUP($E193&amp;$F193,import!$A:$A,import!M:M),"mm",""))
</f>
        <v>#REF!</v>
      </c>
      <c r="P193" s="342" t="str">
        <f t="shared" si="392"/>
        <v>#REF!</v>
      </c>
      <c r="Q193" s="343" t="str">
        <f t="shared" si="392"/>
        <v>#REF!</v>
      </c>
      <c r="R193" s="341" t="str">
        <f t="shared" si="356"/>
        <v>#REF!</v>
      </c>
      <c r="S193" s="352" t="s">
        <v>955</v>
      </c>
      <c r="T193" s="110" t="s">
        <v>956</v>
      </c>
      <c r="U193" s="344" t="str">
        <f t="shared" si="157"/>
        <v>#REF!</v>
      </c>
      <c r="V193" s="119" t="str">
        <f t="shared" si="9"/>
        <v>/Users/asano/Desktop/data_sample/Links/bandle.jpg</v>
      </c>
      <c r="W193" s="345" t="s">
        <v>2244</v>
      </c>
      <c r="X193" s="345" t="s">
        <v>2245</v>
      </c>
      <c r="Y193" s="345" t="s">
        <v>2246</v>
      </c>
      <c r="Z193" s="345" t="s">
        <v>2247</v>
      </c>
      <c r="AA193" s="110" t="str">
        <f t="shared" si="361"/>
        <v>/Users/asano/Desktop/data_sample/images/1day/ビクトリアガーデン/スプライトグレー/thumbnail.jpg</v>
      </c>
      <c r="AB193" s="110" t="str">
        <f t="shared" si="362"/>
        <v>/Users/asano/Desktop/data_sample/images/1day/ビクトリアガーデン/スプライトグレー/lens.jpg</v>
      </c>
      <c r="AC193" s="110" t="str">
        <f t="shared" si="363"/>
        <v>/Users/asano/Desktop/data_sample/images/1day/ビクトリアガーデン/スプライトグレー/黒目/black.jpg</v>
      </c>
      <c r="AD193" s="110" t="str">
        <f t="shared" si="364"/>
        <v>/Users/asano/Desktop/data_sample/images/1day/ビクトリアガーデン/スプライトグレー/茶目/brown.jpg</v>
      </c>
      <c r="AE193" s="346" t="str">
        <f t="shared" ref="AE193:AF193" si="393">IFERROR(XLOOKUP($E193&amp;$F193,import!$A:$A,import!I:I),""
)</f>
        <v/>
      </c>
      <c r="AF193" s="346" t="str">
        <f t="shared" si="393"/>
        <v/>
      </c>
      <c r="AG193" s="119" t="str">
        <f>IFERROR(__xludf.DUMMYFUNCTION(" IF(
  ISNUMBER(S193),
  ""度なし（±0.00）〜""&amp;IF(ABS(S193)&lt;100, TEXT(S193, ""0.00""), """"),
  IFERROR(""度なし（±0.00）〜""&amp;
    TEXT(
      VALUE(REGEXEXTRACT(ASC(TO_TEXT(S193)),
        ""(?:^|[^0-9])([+-]?\d{1,2}(?:\.\d+)?)(?:[^0-9]|$)""
      )),
      ""0.00"""&amp;"
    ),
    ""度なしのみ""
  )
)
"),"度なし（±0.00）〜8.00")</f>
        <v>度なし（±0.00）〜8.00</v>
      </c>
      <c r="AH193" s="347"/>
      <c r="AI193" s="347"/>
      <c r="AJ193" s="110"/>
      <c r="AK193" s="110" t="s">
        <v>2248</v>
      </c>
      <c r="AL193" s="110" t="str">
        <f t="shared" si="76"/>
        <v>#REF!</v>
      </c>
      <c r="AM193" s="110"/>
      <c r="AN193" s="110" t="str">
        <f t="shared" si="84"/>
        <v>NG</v>
      </c>
      <c r="AO193" s="343">
        <v>12.0</v>
      </c>
      <c r="AP193" s="110"/>
      <c r="AQ193" s="343">
        <v>12.0</v>
      </c>
      <c r="AR193" s="110"/>
    </row>
    <row r="194">
      <c r="A194" s="332" t="b">
        <v>1</v>
      </c>
      <c r="B194" s="333" t="b">
        <v>1</v>
      </c>
      <c r="C194" s="350" t="str">
        <f t="shared" si="66"/>
        <v>-</v>
      </c>
      <c r="D194" s="110"/>
      <c r="E194" s="110" t="s">
        <v>764</v>
      </c>
      <c r="F194" s="110" t="s">
        <v>2249</v>
      </c>
      <c r="G194" s="335">
        <v>3402.0</v>
      </c>
      <c r="H194" s="110" t="s">
        <v>126</v>
      </c>
      <c r="I194" s="110" t="s">
        <v>765</v>
      </c>
      <c r="J194" s="110" t="s">
        <v>768</v>
      </c>
      <c r="K194" s="337" t="s">
        <v>170</v>
      </c>
      <c r="L194" s="338" t="str">
        <f t="shared" si="354"/>
        <v>#REF!</v>
      </c>
      <c r="M194" s="339" t="str">
        <f>IFERROR(__xludf.DUMMYFUNCTION("REGEXEXTRACT(
  XLOOKUP($E194&amp;$F194, import!$A:$A, import!C:C),
  ""/(\d+)""
)
"),"#REF!")</f>
        <v>#REF!</v>
      </c>
      <c r="N194" s="340" t="str">
        <f t="shared" si="394"/>
        <v>#REF!</v>
      </c>
      <c r="O194" s="341" t="str">
        <f t="shared" ref="O194:Q194" si="395">VALUE(SUBSTITUTE(XLOOKUP($E194&amp;$F194,import!$A:$A,import!M:M),"mm",""))
</f>
        <v>#REF!</v>
      </c>
      <c r="P194" s="342" t="str">
        <f t="shared" si="395"/>
        <v>#REF!</v>
      </c>
      <c r="Q194" s="343" t="str">
        <f t="shared" si="395"/>
        <v>#REF!</v>
      </c>
      <c r="R194" s="341" t="str">
        <f t="shared" si="356"/>
        <v>#REF!</v>
      </c>
      <c r="S194" s="110" t="s">
        <v>955</v>
      </c>
      <c r="T194" s="110" t="s">
        <v>956</v>
      </c>
      <c r="U194" s="344" t="str">
        <f t="shared" si="157"/>
        <v>#REF!</v>
      </c>
      <c r="V194" s="119" t="str">
        <f t="shared" si="9"/>
        <v>/Users/asano/Desktop/data_sample/Links/bandle.jpg</v>
      </c>
      <c r="W194" s="345" t="s">
        <v>2250</v>
      </c>
      <c r="X194" s="345" t="s">
        <v>2251</v>
      </c>
      <c r="Y194" s="345" t="s">
        <v>2252</v>
      </c>
      <c r="Z194" s="345" t="s">
        <v>2253</v>
      </c>
      <c r="AA194" s="110" t="str">
        <f t="shared" si="361"/>
        <v>/Users/asano/Desktop/data_sample/images/1day/ビクトリアガーデン/チーキーベア/thumbnail.jpg</v>
      </c>
      <c r="AB194" s="110" t="str">
        <f t="shared" si="362"/>
        <v>/Users/asano/Desktop/data_sample/images/1day/ビクトリアガーデン/チーキーベア/lens.jpg</v>
      </c>
      <c r="AC194" s="110" t="str">
        <f t="shared" si="363"/>
        <v>/Users/asano/Desktop/data_sample/images/1day/ビクトリアガーデン/チーキーベア/黒目/black.jpg</v>
      </c>
      <c r="AD194" s="110" t="str">
        <f t="shared" si="364"/>
        <v>/Users/asano/Desktop/data_sample/images/1day/ビクトリアガーデン/チーキーベア/茶目/brown.jpg</v>
      </c>
      <c r="AE194" s="346" t="str">
        <f t="shared" ref="AE194:AF194" si="396">IFERROR(XLOOKUP($E194&amp;$F194,import!$A:$A,import!I:I),""
)</f>
        <v/>
      </c>
      <c r="AF194" s="346" t="str">
        <f t="shared" si="396"/>
        <v/>
      </c>
      <c r="AG194" s="119" t="str">
        <f>IFERROR(__xludf.DUMMYFUNCTION(" IF(
  ISNUMBER(S194),
  ""度なし（±0.00）〜""&amp;IF(ABS(S194)&lt;100, TEXT(S194, ""0.00""), """"),
  IFERROR(""度なし（±0.00）〜""&amp;
    TEXT(
      VALUE(REGEXEXTRACT(ASC(TO_TEXT(S194)),
        ""(?:^|[^0-9])([+-]?\d{1,2}(?:\.\d+)?)(?:[^0-9]|$)""
      )),
      ""0.00"""&amp;"
    ),
    ""度なしのみ""
  )
)
"),"度なし（±0.00）〜8.00")</f>
        <v>度なし（±0.00）〜8.00</v>
      </c>
      <c r="AH194" s="347"/>
      <c r="AI194" s="347"/>
      <c r="AJ194" s="110"/>
      <c r="AK194" s="110" t="s">
        <v>2254</v>
      </c>
      <c r="AL194" s="110" t="str">
        <f t="shared" si="76"/>
        <v>#REF!</v>
      </c>
      <c r="AM194" s="110"/>
      <c r="AN194" s="110" t="str">
        <f t="shared" si="84"/>
        <v>NG</v>
      </c>
      <c r="AO194" s="343">
        <v>12.0</v>
      </c>
      <c r="AP194" s="110"/>
      <c r="AQ194" s="343">
        <v>12.0</v>
      </c>
      <c r="AR194" s="110"/>
    </row>
    <row r="195">
      <c r="A195" s="332" t="b">
        <v>1</v>
      </c>
      <c r="B195" s="333" t="b">
        <v>1</v>
      </c>
      <c r="C195" s="350" t="str">
        <f t="shared" si="66"/>
        <v>-</v>
      </c>
      <c r="D195" s="110"/>
      <c r="E195" s="110" t="s">
        <v>764</v>
      </c>
      <c r="F195" s="110" t="s">
        <v>2255</v>
      </c>
      <c r="G195" s="335">
        <v>3403.0</v>
      </c>
      <c r="H195" s="110" t="s">
        <v>126</v>
      </c>
      <c r="I195" s="110" t="s">
        <v>765</v>
      </c>
      <c r="J195" s="110" t="s">
        <v>773</v>
      </c>
      <c r="K195" s="337" t="s">
        <v>170</v>
      </c>
      <c r="L195" s="338" t="str">
        <f t="shared" si="354"/>
        <v>#REF!</v>
      </c>
      <c r="M195" s="339" t="str">
        <f>IFERROR(__xludf.DUMMYFUNCTION("REGEXEXTRACT(
  XLOOKUP($E195&amp;$F195, import!$A:$A, import!C:C),
  ""/(\d+)""
)
"),"#REF!")</f>
        <v>#REF!</v>
      </c>
      <c r="N195" s="337" t="s">
        <v>1064</v>
      </c>
      <c r="O195" s="341" t="str">
        <f t="shared" ref="O195:Q195" si="397">VALUE(SUBSTITUTE(XLOOKUP($E195&amp;$F195,import!$A:$A,import!M:M),"mm",""))
</f>
        <v>#REF!</v>
      </c>
      <c r="P195" s="342" t="str">
        <f t="shared" si="397"/>
        <v>#REF!</v>
      </c>
      <c r="Q195" s="343" t="str">
        <f t="shared" si="397"/>
        <v>#REF!</v>
      </c>
      <c r="R195" s="341" t="str">
        <f t="shared" si="356"/>
        <v>#REF!</v>
      </c>
      <c r="S195" s="110" t="s">
        <v>956</v>
      </c>
      <c r="T195" s="110" t="s">
        <v>956</v>
      </c>
      <c r="U195" s="344" t="str">
        <f t="shared" si="157"/>
        <v>#REF!</v>
      </c>
      <c r="V195" s="119" t="str">
        <f t="shared" si="9"/>
        <v>/Users/asano/Desktop/data_sample/Links/bandle.jpg</v>
      </c>
      <c r="W195" s="345" t="s">
        <v>2256</v>
      </c>
      <c r="X195" s="345" t="s">
        <v>2257</v>
      </c>
      <c r="Y195" s="345" t="s">
        <v>2258</v>
      </c>
      <c r="Z195" s="345" t="s">
        <v>2259</v>
      </c>
      <c r="AA195" s="110" t="str">
        <f t="shared" si="361"/>
        <v>/Users/asano/Desktop/data_sample/images/1day/ビクトリアガーデン/ディップピンク/thumbnail.jpg</v>
      </c>
      <c r="AB195" s="110" t="str">
        <f t="shared" si="362"/>
        <v>/Users/asano/Desktop/data_sample/images/1day/ビクトリアガーデン/ディップピンク/lens.jpg</v>
      </c>
      <c r="AC195" s="110" t="str">
        <f t="shared" si="363"/>
        <v>/Users/asano/Desktop/data_sample/images/1day/ビクトリアガーデン/ディップピンク/黒目/black.jpg</v>
      </c>
      <c r="AD195" s="110" t="str">
        <f t="shared" si="364"/>
        <v>/Users/asano/Desktop/data_sample/images/1day/ビクトリアガーデン/ディップピンク/茶目/brown.jpg</v>
      </c>
      <c r="AE195" s="346" t="str">
        <f t="shared" ref="AE195:AF195" si="398">IFERROR(XLOOKUP($E195&amp;$F195,import!$A:$A,import!I:I),""
)</f>
        <v/>
      </c>
      <c r="AF195" s="346" t="str">
        <f t="shared" si="398"/>
        <v/>
      </c>
      <c r="AG195" s="119" t="str">
        <f>IFERROR(__xludf.DUMMYFUNCTION(" IF(
  ISNUMBER(S195),
  ""度なし（±0.00）〜""&amp;IF(ABS(S195)&lt;100, TEXT(S195, ""0.00""), """"),
  IFERROR(""度なし（±0.00）〜""&amp;
    TEXT(
      VALUE(REGEXEXTRACT(ASC(TO_TEXT(S195)),
        ""(?:^|[^0-9])([+-]?\d{1,2}(?:\.\d+)?)(?:[^0-9]|$)""
      )),
      ""0.00"""&amp;"
    ),
    ""度なしのみ""
  )
)
"),"度なしのみ")</f>
        <v>度なしのみ</v>
      </c>
      <c r="AH195" s="347"/>
      <c r="AI195" s="347"/>
      <c r="AJ195" s="110"/>
      <c r="AK195" s="110" t="s">
        <v>2260</v>
      </c>
      <c r="AL195" s="110" t="str">
        <f t="shared" si="76"/>
        <v>#REF!</v>
      </c>
      <c r="AM195" s="110"/>
      <c r="AN195" s="110" t="str">
        <f t="shared" si="84"/>
        <v>NG</v>
      </c>
      <c r="AO195" s="343">
        <v>8.0</v>
      </c>
      <c r="AP195" s="110"/>
      <c r="AQ195" s="343">
        <v>8.0</v>
      </c>
      <c r="AR195" s="110"/>
    </row>
    <row r="196">
      <c r="A196" s="332" t="b">
        <v>1</v>
      </c>
      <c r="B196" s="333" t="b">
        <v>1</v>
      </c>
      <c r="C196" s="350" t="str">
        <f t="shared" si="66"/>
        <v>-</v>
      </c>
      <c r="D196" s="110"/>
      <c r="E196" s="110" t="s">
        <v>764</v>
      </c>
      <c r="F196" s="110" t="s">
        <v>2261</v>
      </c>
      <c r="G196" s="335">
        <v>3404.0</v>
      </c>
      <c r="H196" s="110" t="s">
        <v>126</v>
      </c>
      <c r="I196" s="110" t="s">
        <v>765</v>
      </c>
      <c r="J196" s="110" t="s">
        <v>775</v>
      </c>
      <c r="K196" s="337" t="s">
        <v>170</v>
      </c>
      <c r="L196" s="338" t="str">
        <f t="shared" si="354"/>
        <v>#REF!</v>
      </c>
      <c r="M196" s="339" t="str">
        <f>IFERROR(__xludf.DUMMYFUNCTION("REGEXEXTRACT(
  XLOOKUP($E196&amp;$F196, import!$A:$A, import!C:C),
  ""/(\d+)""
)
"),"#REF!")</f>
        <v>#REF!</v>
      </c>
      <c r="N196" s="340" t="str">
        <f t="shared" ref="N196:N211" si="401">-(XLOOKUP($E196&amp;$F196,import!$A:$A,import!AB:AB))</f>
        <v>#REF!</v>
      </c>
      <c r="O196" s="341" t="str">
        <f t="shared" ref="O196:Q196" si="399">VALUE(SUBSTITUTE(XLOOKUP($E196&amp;$F196,import!$A:$A,import!M:M),"mm",""))
</f>
        <v>#REF!</v>
      </c>
      <c r="P196" s="342" t="str">
        <f t="shared" si="399"/>
        <v>#REF!</v>
      </c>
      <c r="Q196" s="343" t="str">
        <f t="shared" si="399"/>
        <v>#REF!</v>
      </c>
      <c r="R196" s="341" t="str">
        <f t="shared" si="356"/>
        <v>#REF!</v>
      </c>
      <c r="S196" s="352" t="s">
        <v>955</v>
      </c>
      <c r="T196" s="110" t="s">
        <v>956</v>
      </c>
      <c r="U196" s="344" t="str">
        <f t="shared" si="157"/>
        <v>#REF!</v>
      </c>
      <c r="V196" s="119" t="str">
        <f t="shared" si="9"/>
        <v>/Users/asano/Desktop/data_sample/Links/bandle.jpg</v>
      </c>
      <c r="W196" s="345" t="s">
        <v>2262</v>
      </c>
      <c r="X196" s="345" t="s">
        <v>2263</v>
      </c>
      <c r="Y196" s="345" t="s">
        <v>2264</v>
      </c>
      <c r="Z196" s="345" t="s">
        <v>2265</v>
      </c>
      <c r="AA196" s="110" t="str">
        <f t="shared" si="361"/>
        <v>/Users/asano/Desktop/data_sample/images/1day/ビクトリアガーデン/バニラベージュ/thumbnail.jpg</v>
      </c>
      <c r="AB196" s="110" t="str">
        <f t="shared" si="362"/>
        <v>/Users/asano/Desktop/data_sample/images/1day/ビクトリアガーデン/バニラベージュ/lens.jpg</v>
      </c>
      <c r="AC196" s="110" t="str">
        <f t="shared" si="363"/>
        <v>/Users/asano/Desktop/data_sample/images/1day/ビクトリアガーデン/バニラベージュ/黒目/black.jpg</v>
      </c>
      <c r="AD196" s="110" t="str">
        <f t="shared" si="364"/>
        <v>/Users/asano/Desktop/data_sample/images/1day/ビクトリアガーデン/バニラベージュ/茶目/brown.jpg</v>
      </c>
      <c r="AE196" s="346" t="str">
        <f t="shared" ref="AE196:AF196" si="400">IFERROR(XLOOKUP($E196&amp;$F196,import!$A:$A,import!I:I),""
)</f>
        <v/>
      </c>
      <c r="AF196" s="346" t="str">
        <f t="shared" si="400"/>
        <v/>
      </c>
      <c r="AG196" s="119" t="str">
        <f>IFERROR(__xludf.DUMMYFUNCTION(" IF(
  ISNUMBER(S196),
  ""度なし（±0.00）〜""&amp;IF(ABS(S196)&lt;100, TEXT(S196, ""0.00""), """"),
  IFERROR(""度なし（±0.00）〜""&amp;
    TEXT(
      VALUE(REGEXEXTRACT(ASC(TO_TEXT(S196)),
        ""(?:^|[^0-9])([+-]?\d{1,2}(?:\.\d+)?)(?:[^0-9]|$)""
      )),
      ""0.00"""&amp;"
    ),
    ""度なしのみ""
  )
)
"),"度なし（±0.00）〜8.00")</f>
        <v>度なし（±0.00）〜8.00</v>
      </c>
      <c r="AH196" s="347"/>
      <c r="AI196" s="347"/>
      <c r="AJ196" s="110"/>
      <c r="AK196" s="110" t="s">
        <v>2266</v>
      </c>
      <c r="AL196" s="110" t="str">
        <f t="shared" si="76"/>
        <v>#REF!</v>
      </c>
      <c r="AM196" s="110"/>
      <c r="AN196" s="110" t="str">
        <f t="shared" si="84"/>
        <v>NG</v>
      </c>
      <c r="AO196" s="343">
        <v>12.0</v>
      </c>
      <c r="AP196" s="110"/>
      <c r="AQ196" s="343">
        <v>12.0</v>
      </c>
      <c r="AR196" s="110"/>
    </row>
    <row r="197">
      <c r="A197" s="333" t="b">
        <v>1</v>
      </c>
      <c r="B197" s="333" t="b">
        <v>1</v>
      </c>
      <c r="C197" s="350" t="str">
        <f t="shared" si="66"/>
        <v>-</v>
      </c>
      <c r="D197" s="110" t="s">
        <v>962</v>
      </c>
      <c r="E197" s="110" t="s">
        <v>764</v>
      </c>
      <c r="F197" s="110" t="s">
        <v>2267</v>
      </c>
      <c r="G197" s="335">
        <v>3405.0</v>
      </c>
      <c r="H197" s="110" t="s">
        <v>126</v>
      </c>
      <c r="I197" s="110" t="s">
        <v>765</v>
      </c>
      <c r="J197" s="110" t="s">
        <v>777</v>
      </c>
      <c r="K197" s="110" t="s">
        <v>170</v>
      </c>
      <c r="L197" s="338" t="str">
        <f t="shared" si="354"/>
        <v>#REF!</v>
      </c>
      <c r="M197" s="339" t="str">
        <f>IFERROR(__xludf.DUMMYFUNCTION("REGEXEXTRACT(
  XLOOKUP($E197&amp;$F197, import!$A:$A, import!C:C),
  ""/(\d+)""
)
"),"#REF!")</f>
        <v>#REF!</v>
      </c>
      <c r="N197" s="340" t="str">
        <f t="shared" si="401"/>
        <v>#REF!</v>
      </c>
      <c r="O197" s="341" t="str">
        <f t="shared" ref="O197:Q197" si="402">VALUE(SUBSTITUTE(XLOOKUP($E197&amp;$F197,import!$A:$A,import!M:M),"mm",""))
</f>
        <v>#REF!</v>
      </c>
      <c r="P197" s="342" t="str">
        <f t="shared" si="402"/>
        <v>#REF!</v>
      </c>
      <c r="Q197" s="343" t="str">
        <f t="shared" si="402"/>
        <v>#REF!</v>
      </c>
      <c r="R197" s="341" t="str">
        <f t="shared" si="356"/>
        <v>#REF!</v>
      </c>
      <c r="S197" s="110" t="str">
        <f t="shared" ref="S197:S198" si="405">XLOOKUP($E197&amp;$F197,import!$A:$A,import!T:T)</f>
        <v>#REF!</v>
      </c>
      <c r="T19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TRIM(TRANSPOSE(SPLIT(S197,"",""))), 0))
        ),
      ""シリコン"",""シリコー"&amp;"ンハイドロゲル素材"")
    )
  ),
"""")
"),"")</f>
        <v/>
      </c>
      <c r="U197" s="344" t="str">
        <f t="shared" si="157"/>
        <v>#REF!</v>
      </c>
      <c r="V197" s="119" t="str">
        <f t="shared" si="9"/>
        <v>/Users/asano/Desktop/data_sample/Links/bandle.jpg</v>
      </c>
      <c r="W197" s="345" t="s">
        <v>2268</v>
      </c>
      <c r="X197" s="345" t="s">
        <v>2269</v>
      </c>
      <c r="Y197" s="345" t="s">
        <v>2270</v>
      </c>
      <c r="Z197" s="345" t="s">
        <v>2271</v>
      </c>
      <c r="AA197" s="110" t="str">
        <f t="shared" si="361"/>
        <v>/Users/asano/Desktop/data_sample/images/1day/ビクトリアガーデン/ブレイジーグレー/thumbnail.jpg</v>
      </c>
      <c r="AB197" s="110" t="str">
        <f t="shared" si="362"/>
        <v>/Users/asano/Desktop/data_sample/images/1day/ビクトリアガーデン/ブレイジーグレー/lens.jpg</v>
      </c>
      <c r="AC197" s="110" t="str">
        <f t="shared" si="363"/>
        <v>/Users/asano/Desktop/data_sample/images/1day/ビクトリアガーデン/ブレイジーグレー/黒目/black.jpg</v>
      </c>
      <c r="AD197" s="110" t="str">
        <f t="shared" si="364"/>
        <v>/Users/asano/Desktop/data_sample/images/1day/ビクトリアガーデン/ブレイジーグレー/茶目/brown.jpg</v>
      </c>
      <c r="AE197" s="346" t="str">
        <f t="shared" ref="AE197:AF197" si="403">IFERROR(XLOOKUP($E197&amp;$F197,import!$A:$A,import!I:I),""
)</f>
        <v/>
      </c>
      <c r="AF197" s="346" t="str">
        <f t="shared" si="403"/>
        <v/>
      </c>
      <c r="AG197" s="119" t="str">
        <f>IFERROR(__xludf.DUMMYFUNCTION(" IF(
  ISNUMBER(S197),
  ""度なし（±0.00）〜""&amp;IF(ABS(S197)&lt;100, TEXT(S197, ""0.00""), """"),
  IFERROR(""度なし（±0.00）〜""&amp;
    TEXT(
      VALUE(REGEXEXTRACT(ASC(TO_TEXT(S197)),
        ""(?:^|[^0-9])([+-]?\d{1,2}(?:\.\d+)?)(?:[^0-9]|$)""
      )),
      ""0.00"""&amp;"
    ),
    ""度なしのみ""
  )
)
"),"度なしのみ")</f>
        <v>度なしのみ</v>
      </c>
      <c r="AH197" s="347"/>
      <c r="AI197" s="347"/>
      <c r="AJ197" s="110"/>
      <c r="AK197" s="110" t="s">
        <v>2272</v>
      </c>
      <c r="AL197" s="358" t="str">
        <f t="shared" si="76"/>
        <v>#REF!</v>
      </c>
      <c r="AM197" s="110"/>
      <c r="AN197" s="110" t="str">
        <f t="shared" si="84"/>
        <v>NG</v>
      </c>
      <c r="AO197" s="343">
        <v>12.0</v>
      </c>
      <c r="AP197" s="110" t="s">
        <v>953</v>
      </c>
      <c r="AQ197" s="343">
        <v>18.0</v>
      </c>
      <c r="AR197" s="110"/>
    </row>
    <row r="198">
      <c r="A198" s="333" t="b">
        <v>1</v>
      </c>
      <c r="B198" s="333" t="b">
        <v>1</v>
      </c>
      <c r="C198" s="350" t="str">
        <f t="shared" si="66"/>
        <v>-</v>
      </c>
      <c r="D198" s="110" t="s">
        <v>962</v>
      </c>
      <c r="E198" s="110" t="s">
        <v>764</v>
      </c>
      <c r="F198" s="110" t="s">
        <v>2273</v>
      </c>
      <c r="G198" s="335">
        <v>3406.0</v>
      </c>
      <c r="H198" s="110" t="s">
        <v>126</v>
      </c>
      <c r="I198" s="110" t="s">
        <v>765</v>
      </c>
      <c r="J198" s="110" t="s">
        <v>778</v>
      </c>
      <c r="K198" s="110" t="s">
        <v>170</v>
      </c>
      <c r="L198" s="338" t="str">
        <f t="shared" si="354"/>
        <v>#REF!</v>
      </c>
      <c r="M198" s="339" t="str">
        <f>IFERROR(__xludf.DUMMYFUNCTION("REGEXEXTRACT(
  XLOOKUP($E198&amp;$F198, import!$A:$A, import!C:C),
  ""/(\d+)""
)
"),"#REF!")</f>
        <v>#REF!</v>
      </c>
      <c r="N198" s="340" t="str">
        <f t="shared" si="401"/>
        <v>#REF!</v>
      </c>
      <c r="O198" s="341" t="str">
        <f t="shared" ref="O198:Q198" si="404">VALUE(SUBSTITUTE(XLOOKUP($E198&amp;$F198,import!$A:$A,import!M:M),"mm",""))
</f>
        <v>#REF!</v>
      </c>
      <c r="P198" s="342" t="str">
        <f t="shared" si="404"/>
        <v>#REF!</v>
      </c>
      <c r="Q198" s="343" t="str">
        <f t="shared" si="404"/>
        <v>#REF!</v>
      </c>
      <c r="R198" s="341" t="str">
        <f t="shared" si="356"/>
        <v>#REF!</v>
      </c>
      <c r="S198" s="110" t="str">
        <f t="shared" si="405"/>
        <v>#REF!</v>
      </c>
      <c r="T19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TRIM(TRANSPOSE(SPLIT(S198,"",""))), 0))
        ),
      ""シリコン"",""シリコー"&amp;"ンハイドロゲル素材"")
    )
  ),
"""")
"),"")</f>
        <v/>
      </c>
      <c r="U198" s="344" t="str">
        <f t="shared" si="157"/>
        <v>#REF!</v>
      </c>
      <c r="V198" s="119" t="str">
        <f t="shared" si="9"/>
        <v>/Users/asano/Desktop/data_sample/Links/bandle.jpg</v>
      </c>
      <c r="W198" s="345" t="s">
        <v>2274</v>
      </c>
      <c r="X198" s="345" t="s">
        <v>2275</v>
      </c>
      <c r="Y198" s="345" t="s">
        <v>2276</v>
      </c>
      <c r="Z198" s="345" t="s">
        <v>2277</v>
      </c>
      <c r="AA198" s="110" t="str">
        <f t="shared" si="361"/>
        <v>/Users/asano/Desktop/data_sample/images/1day/ビクトリアガーデン/ブレイジーベージュ/thumbnail.jpg</v>
      </c>
      <c r="AB198" s="110" t="str">
        <f t="shared" si="362"/>
        <v>/Users/asano/Desktop/data_sample/images/1day/ビクトリアガーデン/ブレイジーベージュ/lens.jpg</v>
      </c>
      <c r="AC198" s="110" t="str">
        <f t="shared" si="363"/>
        <v>/Users/asano/Desktop/data_sample/images/1day/ビクトリアガーデン/ブレイジーベージュ/黒目/black.jpg</v>
      </c>
      <c r="AD198" s="110" t="str">
        <f t="shared" si="364"/>
        <v>/Users/asano/Desktop/data_sample/images/1day/ビクトリアガーデン/ブレイジーベージュ/茶目/brown.jpg</v>
      </c>
      <c r="AE198" s="346" t="str">
        <f t="shared" ref="AE198:AF198" si="406">IFERROR(XLOOKUP($E198&amp;$F198,import!$A:$A,import!I:I),""
)</f>
        <v/>
      </c>
      <c r="AF198" s="346" t="str">
        <f t="shared" si="406"/>
        <v/>
      </c>
      <c r="AG198" s="119" t="str">
        <f>IFERROR(__xludf.DUMMYFUNCTION(" IF(
  ISNUMBER(S198),
  ""度なし（±0.00）〜""&amp;IF(ABS(S198)&lt;100, TEXT(S198, ""0.00""), """"),
  IFERROR(""度なし（±0.00）〜""&amp;
    TEXT(
      VALUE(REGEXEXTRACT(ASC(TO_TEXT(S198)),
        ""(?:^|[^0-9])([+-]?\d{1,2}(?:\.\d+)?)(?:[^0-9]|$)""
      )),
      ""0.00"""&amp;"
    ),
    ""度なしのみ""
  )
)
"),"度なしのみ")</f>
        <v>度なしのみ</v>
      </c>
      <c r="AH198" s="347"/>
      <c r="AI198" s="347"/>
      <c r="AJ198" s="110"/>
      <c r="AK198" s="110" t="s">
        <v>2278</v>
      </c>
      <c r="AL198" s="358" t="str">
        <f t="shared" si="76"/>
        <v>#REF!</v>
      </c>
      <c r="AM198" s="110"/>
      <c r="AN198" s="110" t="str">
        <f t="shared" si="84"/>
        <v>NG</v>
      </c>
      <c r="AO198" s="343">
        <v>12.0</v>
      </c>
      <c r="AP198" s="110" t="s">
        <v>953</v>
      </c>
      <c r="AQ198" s="343">
        <v>18.0</v>
      </c>
      <c r="AR198" s="110"/>
    </row>
    <row r="199">
      <c r="A199" s="332" t="b">
        <v>1</v>
      </c>
      <c r="B199" s="333" t="b">
        <v>1</v>
      </c>
      <c r="C199" s="350" t="str">
        <f t="shared" si="66"/>
        <v>-</v>
      </c>
      <c r="D199" s="110"/>
      <c r="E199" s="110" t="s">
        <v>770</v>
      </c>
      <c r="F199" s="110" t="s">
        <v>2279</v>
      </c>
      <c r="G199" s="335">
        <v>3501.0</v>
      </c>
      <c r="H199" s="110" t="s">
        <v>126</v>
      </c>
      <c r="I199" s="110" t="s">
        <v>765</v>
      </c>
      <c r="J199" s="110" t="s">
        <v>771</v>
      </c>
      <c r="K199" s="110" t="s">
        <v>292</v>
      </c>
      <c r="L199" s="338" t="str">
        <f t="shared" si="354"/>
        <v>#REF!</v>
      </c>
      <c r="M199" s="339" t="str">
        <f>IFERROR(__xludf.DUMMYFUNCTION("REGEXEXTRACT(
  XLOOKUP($E199&amp;$F199, import!$A:$A, import!C:C),
  ""/(\d+)""
)
"),"#REF!")</f>
        <v>#REF!</v>
      </c>
      <c r="N199" s="340" t="str">
        <f t="shared" si="401"/>
        <v>#REF!</v>
      </c>
      <c r="O199" s="341" t="str">
        <f t="shared" ref="O199:Q199" si="407">VALUE(SUBSTITUTE(XLOOKUP($E199&amp;$F199,import!$A:$A,import!M:M),"mm",""))
</f>
        <v>#REF!</v>
      </c>
      <c r="P199" s="342" t="str">
        <f t="shared" si="407"/>
        <v>#REF!</v>
      </c>
      <c r="Q199" s="343" t="str">
        <f t="shared" si="407"/>
        <v>#REF!</v>
      </c>
      <c r="R199" s="341" t="str">
        <f t="shared" si="356"/>
        <v>#REF!</v>
      </c>
      <c r="S199" s="110" t="s">
        <v>956</v>
      </c>
      <c r="T199" s="110" t="s">
        <v>956</v>
      </c>
      <c r="U199" s="348" t="str">
        <f t="shared" si="157"/>
        <v>#REF!</v>
      </c>
      <c r="V199" s="119" t="str">
        <f t="shared" si="9"/>
        <v>/Users/asano/Desktop/data_sample/Links/bandle.jpg</v>
      </c>
      <c r="W199" s="345" t="s">
        <v>2280</v>
      </c>
      <c r="X199" s="345" t="s">
        <v>2281</v>
      </c>
      <c r="Y199" s="345" t="s">
        <v>2282</v>
      </c>
      <c r="Z199" s="345" t="s">
        <v>2283</v>
      </c>
      <c r="AA199" s="110" t="str">
        <f t="shared" si="361"/>
        <v>/Users/asano/Desktop/data_sample/images/1month/ビクトリアガーデン/チョコレートブラウン/thumbnail.jpg</v>
      </c>
      <c r="AB199" s="110" t="str">
        <f t="shared" si="362"/>
        <v>/Users/asano/Desktop/data_sample/images/1month/ビクトリアガーデン/チョコレートブラウン/lens.jpg</v>
      </c>
      <c r="AC199" s="110" t="str">
        <f t="shared" si="363"/>
        <v>/Users/asano/Desktop/data_sample/images/1month/ビクトリアガーデン/チョコレートブラウン/黒目/black.jpg</v>
      </c>
      <c r="AD199" s="110" t="str">
        <f t="shared" si="364"/>
        <v>/Users/asano/Desktop/data_sample/images/1month/ビクトリアガーデン/チョコレートブラウン/茶目/brown.jpg</v>
      </c>
      <c r="AE199" s="346" t="str">
        <f t="shared" ref="AE199:AF199" si="408">IFERROR(XLOOKUP($E199&amp;$F199,import!$A:$A,import!I:I),""
)</f>
        <v/>
      </c>
      <c r="AF199" s="346" t="str">
        <f t="shared" si="408"/>
        <v/>
      </c>
      <c r="AG199" s="119" t="str">
        <f>IFERROR(__xludf.DUMMYFUNCTION(" IF(
  ISNUMBER(S199),
  ""度なし（±0.00）〜""&amp;IF(ABS(S199)&lt;100, TEXT(S199, ""0.00""), """"),
  IFERROR(""度なし（±0.00）〜""&amp;
    TEXT(
      VALUE(REGEXEXTRACT(ASC(TO_TEXT(S199)),
        ""(?:^|[^0-9])([+-]?\d{1,2}(?:\.\d+)?)(?:[^0-9]|$)""
      )),
      ""0.00"""&amp;"
    ),
    ""度なしのみ""
  )
)
"),"度なしのみ")</f>
        <v>度なしのみ</v>
      </c>
      <c r="AH199" s="347"/>
      <c r="AI199" s="347"/>
      <c r="AJ199" s="110"/>
      <c r="AK199" s="110" t="s">
        <v>2284</v>
      </c>
      <c r="AL199" s="110" t="str">
        <f t="shared" si="76"/>
        <v>#REF!</v>
      </c>
      <c r="AM199" s="110"/>
      <c r="AN199" s="110" t="str">
        <f t="shared" si="84"/>
        <v>NG</v>
      </c>
      <c r="AO199" s="343">
        <v>8.0</v>
      </c>
      <c r="AP199" s="110"/>
      <c r="AQ199" s="343">
        <v>8.0</v>
      </c>
      <c r="AR199" s="110"/>
    </row>
    <row r="200">
      <c r="A200" s="332" t="b">
        <v>1</v>
      </c>
      <c r="B200" s="333" t="b">
        <v>1</v>
      </c>
      <c r="C200" s="350" t="str">
        <f t="shared" si="66"/>
        <v>-</v>
      </c>
      <c r="D200" s="110"/>
      <c r="E200" s="110" t="s">
        <v>770</v>
      </c>
      <c r="F200" s="110" t="s">
        <v>2285</v>
      </c>
      <c r="G200" s="335">
        <v>3502.0</v>
      </c>
      <c r="H200" s="110" t="s">
        <v>126</v>
      </c>
      <c r="I200" s="110" t="s">
        <v>765</v>
      </c>
      <c r="J200" s="110" t="s">
        <v>779</v>
      </c>
      <c r="K200" s="110" t="s">
        <v>292</v>
      </c>
      <c r="L200" s="338" t="str">
        <f t="shared" si="354"/>
        <v>#REF!</v>
      </c>
      <c r="M200" s="339" t="str">
        <f>IFERROR(__xludf.DUMMYFUNCTION("REGEXEXTRACT(
  XLOOKUP($E200&amp;$F200, import!$A:$A, import!C:C),
  ""/(\d+)""
)
"),"#REF!")</f>
        <v>#REF!</v>
      </c>
      <c r="N200" s="340" t="str">
        <f t="shared" si="401"/>
        <v>#REF!</v>
      </c>
      <c r="O200" s="341" t="str">
        <f t="shared" ref="O200:Q200" si="409">VALUE(SUBSTITUTE(XLOOKUP($E200&amp;$F200,import!$A:$A,import!M:M),"mm",""))
</f>
        <v>#REF!</v>
      </c>
      <c r="P200" s="342" t="str">
        <f t="shared" si="409"/>
        <v>#REF!</v>
      </c>
      <c r="Q200" s="343" t="str">
        <f t="shared" si="409"/>
        <v>#REF!</v>
      </c>
      <c r="R200" s="341" t="str">
        <f t="shared" si="356"/>
        <v>#REF!</v>
      </c>
      <c r="S200" s="110" t="s">
        <v>955</v>
      </c>
      <c r="T200" s="110" t="s">
        <v>956</v>
      </c>
      <c r="U200" s="348" t="str">
        <f t="shared" si="157"/>
        <v>#REF!</v>
      </c>
      <c r="V200" s="119" t="str">
        <f t="shared" si="9"/>
        <v>/Users/asano/Desktop/data_sample/Links/bandle.jpg</v>
      </c>
      <c r="W200" s="345" t="s">
        <v>2286</v>
      </c>
      <c r="X200" s="345" t="s">
        <v>2287</v>
      </c>
      <c r="Y200" s="345" t="s">
        <v>2288</v>
      </c>
      <c r="Z200" s="345" t="s">
        <v>2289</v>
      </c>
      <c r="AA200" s="110" t="str">
        <f t="shared" si="361"/>
        <v>/Users/asano/Desktop/data_sample/images/1month/ビクトリアガーデン/ヘーゼルクラッシュ/thumbnail.jpg</v>
      </c>
      <c r="AB200" s="110" t="str">
        <f t="shared" si="362"/>
        <v>/Users/asano/Desktop/data_sample/images/1month/ビクトリアガーデン/ヘーゼルクラッシュ/lens.jpg</v>
      </c>
      <c r="AC200" s="110" t="str">
        <f t="shared" si="363"/>
        <v>/Users/asano/Desktop/data_sample/images/1month/ビクトリアガーデン/ヘーゼルクラッシュ/黒目/black.jpg</v>
      </c>
      <c r="AD200" s="110" t="str">
        <f t="shared" si="364"/>
        <v>/Users/asano/Desktop/data_sample/images/1month/ビクトリアガーデン/ヘーゼルクラッシュ/茶目/brown.jpg</v>
      </c>
      <c r="AE200" s="346" t="str">
        <f t="shared" ref="AE200:AF200" si="410">IFERROR(XLOOKUP($E200&amp;$F200,import!$A:$A,import!I:I),""
)</f>
        <v/>
      </c>
      <c r="AF200" s="346" t="str">
        <f t="shared" si="410"/>
        <v/>
      </c>
      <c r="AG200" s="119" t="str">
        <f>IFERROR(__xludf.DUMMYFUNCTION(" IF(
  ISNUMBER(S200),
  ""度なし（±0.00）〜""&amp;IF(ABS(S200)&lt;100, TEXT(S200, ""0.00""), """"),
  IFERROR(""度なし（±0.00）〜""&amp;
    TEXT(
      VALUE(REGEXEXTRACT(ASC(TO_TEXT(S200)),
        ""(?:^|[^0-9])([+-]?\d{1,2}(?:\.\d+)?)(?:[^0-9]|$)""
      )),
      ""0.00"""&amp;"
    ),
    ""度なしのみ""
  )
)
"),"度なし（±0.00）〜8.00")</f>
        <v>度なし（±0.00）〜8.00</v>
      </c>
      <c r="AH200" s="347"/>
      <c r="AI200" s="347"/>
      <c r="AJ200" s="110"/>
      <c r="AK200" s="110" t="s">
        <v>2290</v>
      </c>
      <c r="AL200" s="110" t="str">
        <f t="shared" si="76"/>
        <v>#REF!</v>
      </c>
      <c r="AM200" s="110"/>
      <c r="AN200" s="110" t="str">
        <f t="shared" si="84"/>
        <v>NG</v>
      </c>
      <c r="AO200" s="343">
        <v>12.0</v>
      </c>
      <c r="AP200" s="110"/>
      <c r="AQ200" s="343">
        <v>12.0</v>
      </c>
      <c r="AR200" s="110"/>
    </row>
    <row r="201">
      <c r="A201" s="332" t="b">
        <v>1</v>
      </c>
      <c r="B201" s="349" t="b">
        <v>1</v>
      </c>
      <c r="C201" s="350" t="str">
        <f t="shared" si="66"/>
        <v>-</v>
      </c>
      <c r="D201" s="110"/>
      <c r="E201" s="110" t="s">
        <v>782</v>
      </c>
      <c r="F201" s="110" t="s">
        <v>2291</v>
      </c>
      <c r="G201" s="335">
        <v>3601.0</v>
      </c>
      <c r="H201" s="110" t="s">
        <v>126</v>
      </c>
      <c r="I201" s="110" t="s">
        <v>783</v>
      </c>
      <c r="J201" s="110" t="s">
        <v>784</v>
      </c>
      <c r="K201" s="337" t="s">
        <v>170</v>
      </c>
      <c r="L201" s="338" t="str">
        <f t="shared" si="354"/>
        <v>#REF!</v>
      </c>
      <c r="M201" s="339" t="str">
        <f>IFERROR(__xludf.DUMMYFUNCTION("REGEXEXTRACT(
  XLOOKUP($E201&amp;$F201, import!$A:$A, import!C:C),
  ""/(\d+)""
)
"),"#REF!")</f>
        <v>#REF!</v>
      </c>
      <c r="N201" s="340" t="str">
        <f t="shared" si="401"/>
        <v>#REF!</v>
      </c>
      <c r="O201" s="341" t="str">
        <f t="shared" ref="O201:Q201" si="411">VALUE(SUBSTITUTE(XLOOKUP($E201&amp;$F201,import!$A:$A,import!M:M),"mm",""))
</f>
        <v>#REF!</v>
      </c>
      <c r="P201" s="342" t="str">
        <f t="shared" si="411"/>
        <v>#REF!</v>
      </c>
      <c r="Q201" s="343" t="str">
        <f t="shared" si="411"/>
        <v>#REF!</v>
      </c>
      <c r="R201" s="341" t="str">
        <f t="shared" si="356"/>
        <v>#REF!</v>
      </c>
      <c r="S201" s="110" t="str">
        <f t="shared" ref="S201:S207" si="414">XLOOKUP($E201&amp;$F201,import!$A:$A,import!T:T)</f>
        <v>#REF!</v>
      </c>
      <c r="T20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TRIM(TRANSPOSE(SPLIT(S201,"",""))), 0))
        ),
      ""シリコン"",""シリコー"&amp;"ンハイドロゲル素材"")
    )
  ),
"""")
"),"")</f>
        <v/>
      </c>
      <c r="U201" s="344" t="str">
        <f t="shared" si="157"/>
        <v>#REF!</v>
      </c>
      <c r="V201" s="119" t="str">
        <f t="shared" si="9"/>
        <v>/Users/asano/Desktop/data_sample/Links/bandle.jpg</v>
      </c>
      <c r="W201" s="345" t="s">
        <v>2292</v>
      </c>
      <c r="X201" s="345" t="s">
        <v>2293</v>
      </c>
      <c r="Y201" s="345" t="s">
        <v>2294</v>
      </c>
      <c r="Z201" s="345" t="s">
        <v>2295</v>
      </c>
      <c r="AA201" s="110" t="str">
        <f t="shared" si="361"/>
        <v>/Users/asano/Desktop/data_sample/images/1day/レフィネライト/アリスクラウディ/thumbnail.jpg</v>
      </c>
      <c r="AB201" s="110" t="str">
        <f t="shared" si="362"/>
        <v>/Users/asano/Desktop/data_sample/images/1day/レフィネライト/アリスクラウディ/lens.jpg</v>
      </c>
      <c r="AC201" s="110" t="str">
        <f t="shared" si="363"/>
        <v>/Users/asano/Desktop/data_sample/images/1day/レフィネライト/アリスクラウディ/黒目/black.jpg</v>
      </c>
      <c r="AD201" s="110" t="str">
        <f t="shared" si="364"/>
        <v>/Users/asano/Desktop/data_sample/images/1day/レフィネライト/アリスクラウディ/茶目/brown.jpg</v>
      </c>
      <c r="AE201" s="346" t="str">
        <f t="shared" ref="AE201:AF201" si="412">IFERROR(XLOOKUP($E201&amp;$F201,import!$A:$A,import!I:I),""
)</f>
        <v/>
      </c>
      <c r="AF201" s="346" t="str">
        <f t="shared" si="412"/>
        <v/>
      </c>
      <c r="AG201" s="119" t="str">
        <f>IFERROR(__xludf.DUMMYFUNCTION(" IF(
  ISNUMBER(S201),
  ""度なし（±0.00）〜""&amp;IF(ABS(S201)&lt;100, TEXT(S201, ""0.00""), """"),
  IFERROR(""度なし（±0.00）〜""&amp;
    TEXT(
      VALUE(REGEXEXTRACT(ASC(TO_TEXT(S201)),
        ""(?:^|[^0-9])([+-]?\d{1,2}(?:\.\d+)?)(?:[^0-9]|$)""
      )),
      ""0.00"""&amp;"
    ),
    ""度なしのみ""
  )
)
"),"度なしのみ")</f>
        <v>度なしのみ</v>
      </c>
      <c r="AH201" s="347"/>
      <c r="AI201" s="347"/>
      <c r="AJ201" s="110"/>
      <c r="AK201" s="110" t="s">
        <v>2296</v>
      </c>
      <c r="AL201" s="110" t="str">
        <f t="shared" si="76"/>
        <v>#REF!</v>
      </c>
      <c r="AM201" s="110"/>
      <c r="AN201" s="110" t="str">
        <f t="shared" si="84"/>
        <v>NG</v>
      </c>
      <c r="AO201" s="343">
        <v>12.0</v>
      </c>
      <c r="AP201" s="110"/>
      <c r="AQ201" s="343">
        <v>12.0</v>
      </c>
      <c r="AR201" s="110"/>
    </row>
    <row r="202">
      <c r="A202" s="332" t="b">
        <v>1</v>
      </c>
      <c r="B202" s="349" t="b">
        <v>1</v>
      </c>
      <c r="C202" s="350" t="str">
        <f t="shared" si="66"/>
        <v>-</v>
      </c>
      <c r="D202" s="110"/>
      <c r="E202" s="110" t="s">
        <v>782</v>
      </c>
      <c r="F202" s="110" t="s">
        <v>2297</v>
      </c>
      <c r="G202" s="335">
        <v>3602.0</v>
      </c>
      <c r="H202" s="110" t="s">
        <v>126</v>
      </c>
      <c r="I202" s="110" t="s">
        <v>783</v>
      </c>
      <c r="J202" s="110" t="s">
        <v>787</v>
      </c>
      <c r="K202" s="337" t="s">
        <v>170</v>
      </c>
      <c r="L202" s="338" t="str">
        <f t="shared" si="354"/>
        <v>#REF!</v>
      </c>
      <c r="M202" s="339" t="str">
        <f>IFERROR(__xludf.DUMMYFUNCTION("REGEXEXTRACT(
  XLOOKUP($E202&amp;$F202, import!$A:$A, import!C:C),
  ""/(\d+)""
)
"),"#REF!")</f>
        <v>#REF!</v>
      </c>
      <c r="N202" s="340" t="str">
        <f t="shared" si="401"/>
        <v>#REF!</v>
      </c>
      <c r="O202" s="341" t="str">
        <f t="shared" ref="O202:Q202" si="413">VALUE(SUBSTITUTE(XLOOKUP($E202&amp;$F202,import!$A:$A,import!M:M),"mm",""))
</f>
        <v>#REF!</v>
      </c>
      <c r="P202" s="342" t="str">
        <f t="shared" si="413"/>
        <v>#REF!</v>
      </c>
      <c r="Q202" s="343" t="str">
        <f t="shared" si="413"/>
        <v>#REF!</v>
      </c>
      <c r="R202" s="341" t="str">
        <f t="shared" si="356"/>
        <v>#REF!</v>
      </c>
      <c r="S202" s="110" t="str">
        <f t="shared" si="414"/>
        <v>#REF!</v>
      </c>
      <c r="T20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TRIM(TRANSPOSE(SPLIT(S202,"",""))), 0))
        ),
      ""シリコン"",""シリコー"&amp;"ンハイドロゲル素材"")
    )
  ),
"""")
"),"")</f>
        <v/>
      </c>
      <c r="U202" s="344" t="str">
        <f t="shared" si="157"/>
        <v>#REF!</v>
      </c>
      <c r="V202" s="119" t="str">
        <f t="shared" si="9"/>
        <v>/Users/asano/Desktop/data_sample/Links/bandle.jpg</v>
      </c>
      <c r="W202" s="345" t="s">
        <v>2298</v>
      </c>
      <c r="X202" s="345" t="s">
        <v>2299</v>
      </c>
      <c r="Y202" s="345" t="s">
        <v>2300</v>
      </c>
      <c r="Z202" s="345" t="s">
        <v>2301</v>
      </c>
      <c r="AA202" s="110" t="str">
        <f t="shared" si="361"/>
        <v>/Users/asano/Desktop/data_sample/images/1day/レフィネライト/クリムゾンルビー/thumbnail.jpg</v>
      </c>
      <c r="AB202" s="110" t="str">
        <f t="shared" si="362"/>
        <v>/Users/asano/Desktop/data_sample/images/1day/レフィネライト/クリムゾンルビー/lens.jpg</v>
      </c>
      <c r="AC202" s="110" t="str">
        <f t="shared" si="363"/>
        <v>/Users/asano/Desktop/data_sample/images/1day/レフィネライト/クリムゾンルビー/黒目/black.jpg</v>
      </c>
      <c r="AD202" s="110" t="str">
        <f t="shared" si="364"/>
        <v>/Users/asano/Desktop/data_sample/images/1day/レフィネライト/クリムゾンルビー/茶目/brown.jpg</v>
      </c>
      <c r="AE202" s="346" t="str">
        <f t="shared" ref="AE202:AF202" si="415">IFERROR(XLOOKUP($E202&amp;$F202,import!$A:$A,import!I:I),""
)</f>
        <v/>
      </c>
      <c r="AF202" s="346" t="str">
        <f t="shared" si="415"/>
        <v/>
      </c>
      <c r="AG202" s="119" t="str">
        <f>IFERROR(__xludf.DUMMYFUNCTION(" IF(
  ISNUMBER(S202),
  ""度なし（±0.00）〜""&amp;IF(ABS(S202)&lt;100, TEXT(S202, ""0.00""), """"),
  IFERROR(""度なし（±0.00）〜""&amp;
    TEXT(
      VALUE(REGEXEXTRACT(ASC(TO_TEXT(S202)),
        ""(?:^|[^0-9])([+-]?\d{1,2}(?:\.\d+)?)(?:[^0-9]|$)""
      )),
      ""0.00"""&amp;"
    ),
    ""度なしのみ""
  )
)
"),"度なしのみ")</f>
        <v>度なしのみ</v>
      </c>
      <c r="AH202" s="347"/>
      <c r="AI202" s="347"/>
      <c r="AJ202" s="110"/>
      <c r="AK202" s="110" t="s">
        <v>2302</v>
      </c>
      <c r="AL202" s="110" t="str">
        <f t="shared" si="76"/>
        <v>#REF!</v>
      </c>
      <c r="AM202" s="110"/>
      <c r="AN202" s="110" t="str">
        <f t="shared" si="84"/>
        <v>NG</v>
      </c>
      <c r="AO202" s="343">
        <v>12.0</v>
      </c>
      <c r="AP202" s="110"/>
      <c r="AQ202" s="343">
        <v>12.0</v>
      </c>
      <c r="AR202" s="110"/>
    </row>
    <row r="203">
      <c r="A203" s="332" t="b">
        <v>1</v>
      </c>
      <c r="B203" s="349" t="b">
        <v>1</v>
      </c>
      <c r="C203" s="350" t="str">
        <f t="shared" si="66"/>
        <v>-</v>
      </c>
      <c r="D203" s="110"/>
      <c r="E203" s="110" t="s">
        <v>782</v>
      </c>
      <c r="F203" s="110" t="s">
        <v>2303</v>
      </c>
      <c r="G203" s="335">
        <v>3603.0</v>
      </c>
      <c r="H203" s="110" t="s">
        <v>126</v>
      </c>
      <c r="I203" s="110" t="s">
        <v>783</v>
      </c>
      <c r="J203" s="110" t="s">
        <v>790</v>
      </c>
      <c r="K203" s="337" t="s">
        <v>170</v>
      </c>
      <c r="L203" s="338" t="str">
        <f t="shared" si="354"/>
        <v>#REF!</v>
      </c>
      <c r="M203" s="339" t="str">
        <f>IFERROR(__xludf.DUMMYFUNCTION("REGEXEXTRACT(
  XLOOKUP($E203&amp;$F203, import!$A:$A, import!C:C),
  ""/(\d+)""
)
"),"#REF!")</f>
        <v>#REF!</v>
      </c>
      <c r="N203" s="340" t="str">
        <f t="shared" si="401"/>
        <v>#REF!</v>
      </c>
      <c r="O203" s="341" t="str">
        <f t="shared" ref="O203:Q203" si="416">VALUE(SUBSTITUTE(XLOOKUP($E203&amp;$F203,import!$A:$A,import!M:M),"mm",""))
</f>
        <v>#REF!</v>
      </c>
      <c r="P203" s="342" t="str">
        <f t="shared" si="416"/>
        <v>#REF!</v>
      </c>
      <c r="Q203" s="343" t="str">
        <f t="shared" si="416"/>
        <v>#REF!</v>
      </c>
      <c r="R203" s="341" t="str">
        <f t="shared" si="356"/>
        <v>#REF!</v>
      </c>
      <c r="S203" s="110" t="str">
        <f t="shared" si="414"/>
        <v>#REF!</v>
      </c>
      <c r="T20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TRIM(TRANSPOSE(SPLIT(S203,"",""))), 0))
        ),
      ""シリコン"",""シリコー"&amp;"ンハイドロゲル素材"")
    )
  ),
"""")
"),"")</f>
        <v/>
      </c>
      <c r="U203" s="344" t="str">
        <f t="shared" si="157"/>
        <v>#REF!</v>
      </c>
      <c r="V203" s="119" t="str">
        <f t="shared" si="9"/>
        <v>/Users/asano/Desktop/data_sample/Links/bandle.jpg</v>
      </c>
      <c r="W203" s="345" t="s">
        <v>2304</v>
      </c>
      <c r="X203" s="345" t="s">
        <v>2305</v>
      </c>
      <c r="Y203" s="345" t="s">
        <v>2306</v>
      </c>
      <c r="Z203" s="345" t="s">
        <v>2307</v>
      </c>
      <c r="AA203" s="110" t="str">
        <f t="shared" si="361"/>
        <v>/Users/asano/Desktop/data_sample/images/1day/レフィネライト/シトラスクォーツ/thumbnail.jpg</v>
      </c>
      <c r="AB203" s="110" t="str">
        <f t="shared" si="362"/>
        <v>/Users/asano/Desktop/data_sample/images/1day/レフィネライト/シトラスクォーツ/lens.jpg</v>
      </c>
      <c r="AC203" s="110" t="str">
        <f t="shared" si="363"/>
        <v>/Users/asano/Desktop/data_sample/images/1day/レフィネライト/シトラスクォーツ/黒目/black.jpg</v>
      </c>
      <c r="AD203" s="110" t="str">
        <f t="shared" si="364"/>
        <v>/Users/asano/Desktop/data_sample/images/1day/レフィネライト/シトラスクォーツ/茶目/brown.jpg</v>
      </c>
      <c r="AE203" s="346" t="str">
        <f t="shared" ref="AE203:AF203" si="417">IFERROR(XLOOKUP($E203&amp;$F203,import!$A:$A,import!I:I),""
)</f>
        <v/>
      </c>
      <c r="AF203" s="346" t="str">
        <f t="shared" si="417"/>
        <v/>
      </c>
      <c r="AG203" s="119" t="str">
        <f>IFERROR(__xludf.DUMMYFUNCTION(" IF(
  ISNUMBER(S203),
  ""度なし（±0.00）〜""&amp;IF(ABS(S203)&lt;100, TEXT(S203, ""0.00""), """"),
  IFERROR(""度なし（±0.00）〜""&amp;
    TEXT(
      VALUE(REGEXEXTRACT(ASC(TO_TEXT(S203)),
        ""(?:^|[^0-9])([+-]?\d{1,2}(?:\.\d+)?)(?:[^0-9]|$)""
      )),
      ""0.00"""&amp;"
    ),
    ""度なしのみ""
  )
)
"),"度なしのみ")</f>
        <v>度なしのみ</v>
      </c>
      <c r="AH203" s="347"/>
      <c r="AI203" s="347"/>
      <c r="AJ203" s="110"/>
      <c r="AK203" s="110" t="s">
        <v>2308</v>
      </c>
      <c r="AL203" s="110" t="str">
        <f t="shared" si="76"/>
        <v>#REF!</v>
      </c>
      <c r="AM203" s="110"/>
      <c r="AN203" s="110" t="str">
        <f t="shared" si="84"/>
        <v>NG</v>
      </c>
      <c r="AO203" s="343">
        <v>12.0</v>
      </c>
      <c r="AP203" s="110"/>
      <c r="AQ203" s="343">
        <v>12.0</v>
      </c>
      <c r="AR203" s="110"/>
    </row>
    <row r="204">
      <c r="A204" s="332" t="b">
        <v>1</v>
      </c>
      <c r="B204" s="349" t="b">
        <v>1</v>
      </c>
      <c r="C204" s="350" t="str">
        <f t="shared" si="66"/>
        <v>-</v>
      </c>
      <c r="D204" s="110"/>
      <c r="E204" s="110" t="s">
        <v>782</v>
      </c>
      <c r="F204" s="110" t="s">
        <v>2309</v>
      </c>
      <c r="G204" s="335">
        <v>3604.0</v>
      </c>
      <c r="H204" s="110" t="s">
        <v>126</v>
      </c>
      <c r="I204" s="110" t="s">
        <v>783</v>
      </c>
      <c r="J204" s="110" t="s">
        <v>793</v>
      </c>
      <c r="K204" s="337" t="s">
        <v>170</v>
      </c>
      <c r="L204" s="338" t="str">
        <f t="shared" si="354"/>
        <v>#REF!</v>
      </c>
      <c r="M204" s="339" t="str">
        <f>IFERROR(__xludf.DUMMYFUNCTION("REGEXEXTRACT(
  XLOOKUP($E204&amp;$F204, import!$A:$A, import!C:C),
  ""/(\d+)""
)
"),"#REF!")</f>
        <v>#REF!</v>
      </c>
      <c r="N204" s="340" t="str">
        <f t="shared" si="401"/>
        <v>#REF!</v>
      </c>
      <c r="O204" s="341" t="str">
        <f t="shared" ref="O204:Q204" si="418">VALUE(SUBSTITUTE(XLOOKUP($E204&amp;$F204,import!$A:$A,import!M:M),"mm",""))
</f>
        <v>#REF!</v>
      </c>
      <c r="P204" s="342" t="str">
        <f t="shared" si="418"/>
        <v>#REF!</v>
      </c>
      <c r="Q204" s="343" t="str">
        <f t="shared" si="418"/>
        <v>#REF!</v>
      </c>
      <c r="R204" s="341" t="str">
        <f t="shared" si="356"/>
        <v>#REF!</v>
      </c>
      <c r="S204" s="110" t="str">
        <f t="shared" si="414"/>
        <v>#REF!</v>
      </c>
      <c r="T20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TRIM(TRANSPOSE(SPLIT(S204,"",""))), 0))
        ),
      ""シリコン"",""シリコー"&amp;"ンハイドロゲル素材"")
    )
  ),
"""")
"),"")</f>
        <v/>
      </c>
      <c r="U204" s="344" t="str">
        <f t="shared" si="157"/>
        <v>#REF!</v>
      </c>
      <c r="V204" s="119" t="str">
        <f t="shared" si="9"/>
        <v>/Users/asano/Desktop/data_sample/Links/bandle.jpg</v>
      </c>
      <c r="W204" s="345" t="s">
        <v>2310</v>
      </c>
      <c r="X204" s="345" t="s">
        <v>2311</v>
      </c>
      <c r="Y204" s="345" t="s">
        <v>2312</v>
      </c>
      <c r="Z204" s="345" t="s">
        <v>2313</v>
      </c>
      <c r="AA204" s="110" t="str">
        <f t="shared" si="361"/>
        <v>/Users/asano/Desktop/data_sample/images/1day/レフィネライト/バイオレットラピス/thumbnail.jpg</v>
      </c>
      <c r="AB204" s="110" t="str">
        <f t="shared" si="362"/>
        <v>/Users/asano/Desktop/data_sample/images/1day/レフィネライト/バイオレットラピス/lens.jpg</v>
      </c>
      <c r="AC204" s="110" t="str">
        <f t="shared" si="363"/>
        <v>/Users/asano/Desktop/data_sample/images/1day/レフィネライト/バイオレットラピス/黒目/black.jpg</v>
      </c>
      <c r="AD204" s="110" t="str">
        <f t="shared" si="364"/>
        <v>/Users/asano/Desktop/data_sample/images/1day/レフィネライト/バイオレットラピス/茶目/brown.jpg</v>
      </c>
      <c r="AE204" s="346" t="str">
        <f t="shared" ref="AE204:AF204" si="419">IFERROR(XLOOKUP($E204&amp;$F204,import!$A:$A,import!I:I),""
)</f>
        <v/>
      </c>
      <c r="AF204" s="346" t="str">
        <f t="shared" si="419"/>
        <v/>
      </c>
      <c r="AG204" s="119" t="str">
        <f>IFERROR(__xludf.DUMMYFUNCTION(" IF(
  ISNUMBER(S204),
  ""度なし（±0.00）〜""&amp;IF(ABS(S204)&lt;100, TEXT(S204, ""0.00""), """"),
  IFERROR(""度なし（±0.00）〜""&amp;
    TEXT(
      VALUE(REGEXEXTRACT(ASC(TO_TEXT(S204)),
        ""(?:^|[^0-9])([+-]?\d{1,2}(?:\.\d+)?)(?:[^0-9]|$)""
      )),
      ""0.00"""&amp;"
    ),
    ""度なしのみ""
  )
)
"),"度なしのみ")</f>
        <v>度なしのみ</v>
      </c>
      <c r="AH204" s="347"/>
      <c r="AI204" s="347"/>
      <c r="AJ204" s="110"/>
      <c r="AK204" s="110" t="s">
        <v>2314</v>
      </c>
      <c r="AL204" s="110" t="str">
        <f t="shared" si="76"/>
        <v>#REF!</v>
      </c>
      <c r="AM204" s="110"/>
      <c r="AN204" s="110" t="str">
        <f t="shared" si="84"/>
        <v>NG</v>
      </c>
      <c r="AO204" s="343">
        <v>12.0</v>
      </c>
      <c r="AP204" s="110"/>
      <c r="AQ204" s="343">
        <v>12.0</v>
      </c>
      <c r="AR204" s="110"/>
    </row>
    <row r="205">
      <c r="A205" s="332" t="b">
        <v>1</v>
      </c>
      <c r="B205" s="349" t="b">
        <v>1</v>
      </c>
      <c r="C205" s="350" t="str">
        <f t="shared" si="66"/>
        <v>-</v>
      </c>
      <c r="D205" s="110"/>
      <c r="E205" s="110" t="s">
        <v>782</v>
      </c>
      <c r="F205" s="110" t="s">
        <v>2315</v>
      </c>
      <c r="G205" s="335">
        <v>3605.0</v>
      </c>
      <c r="H205" s="110" t="s">
        <v>126</v>
      </c>
      <c r="I205" s="110" t="s">
        <v>783</v>
      </c>
      <c r="J205" s="110" t="s">
        <v>795</v>
      </c>
      <c r="K205" s="337" t="s">
        <v>170</v>
      </c>
      <c r="L205" s="338" t="str">
        <f t="shared" si="354"/>
        <v>#REF!</v>
      </c>
      <c r="M205" s="339" t="str">
        <f>IFERROR(__xludf.DUMMYFUNCTION("REGEXEXTRACT(
  XLOOKUP($E205&amp;$F205, import!$A:$A, import!C:C),
  ""/(\d+)""
)
"),"#REF!")</f>
        <v>#REF!</v>
      </c>
      <c r="N205" s="340" t="str">
        <f t="shared" si="401"/>
        <v>#REF!</v>
      </c>
      <c r="O205" s="341" t="str">
        <f t="shared" ref="O205:Q205" si="420">VALUE(SUBSTITUTE(XLOOKUP($E205&amp;$F205,import!$A:$A,import!M:M),"mm",""))
</f>
        <v>#REF!</v>
      </c>
      <c r="P205" s="342" t="str">
        <f t="shared" si="420"/>
        <v>#REF!</v>
      </c>
      <c r="Q205" s="343" t="str">
        <f t="shared" si="420"/>
        <v>#REF!</v>
      </c>
      <c r="R205" s="341" t="str">
        <f t="shared" si="356"/>
        <v>#REF!</v>
      </c>
      <c r="S205" s="110" t="str">
        <f t="shared" si="414"/>
        <v>#REF!</v>
      </c>
      <c r="T20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TRIM(TRANSPOSE(SPLIT(S205,"",""))), 0))
        ),
      ""シリコン"",""シリコー"&amp;"ンハイドロゲル素材"")
    )
  ),
"""")
"),"")</f>
        <v/>
      </c>
      <c r="U205" s="344" t="str">
        <f t="shared" si="157"/>
        <v>#REF!</v>
      </c>
      <c r="V205" s="119" t="str">
        <f t="shared" si="9"/>
        <v>/Users/asano/Desktop/data_sample/Links/bandle.jpg</v>
      </c>
      <c r="W205" s="345" t="s">
        <v>2316</v>
      </c>
      <c r="X205" s="345" t="s">
        <v>2317</v>
      </c>
      <c r="Y205" s="345" t="s">
        <v>2318</v>
      </c>
      <c r="Z205" s="345" t="s">
        <v>2319</v>
      </c>
      <c r="AA205" s="110" t="str">
        <f t="shared" si="361"/>
        <v>/Users/asano/Desktop/data_sample/images/1day/レフィネライト/ヨーロピアンアクア/thumbnail.jpg</v>
      </c>
      <c r="AB205" s="110" t="str">
        <f t="shared" si="362"/>
        <v>/Users/asano/Desktop/data_sample/images/1day/レフィネライト/ヨーロピアンアクア/lens.jpg</v>
      </c>
      <c r="AC205" s="110" t="str">
        <f t="shared" si="363"/>
        <v>/Users/asano/Desktop/data_sample/images/1day/レフィネライト/ヨーロピアンアクア/黒目/black.jpg</v>
      </c>
      <c r="AD205" s="110" t="str">
        <f t="shared" si="364"/>
        <v>/Users/asano/Desktop/data_sample/images/1day/レフィネライト/ヨーロピアンアクア/茶目/brown.jpg</v>
      </c>
      <c r="AE205" s="346" t="str">
        <f t="shared" ref="AE205:AF205" si="421">IFERROR(XLOOKUP($E205&amp;$F205,import!$A:$A,import!I:I),""
)</f>
        <v/>
      </c>
      <c r="AF205" s="346" t="str">
        <f t="shared" si="421"/>
        <v/>
      </c>
      <c r="AG205" s="119" t="str">
        <f>IFERROR(__xludf.DUMMYFUNCTION(" IF(
  ISNUMBER(S205),
  ""度なし（±0.00）〜""&amp;IF(ABS(S205)&lt;100, TEXT(S205, ""0.00""), """"),
  IFERROR(""度なし（±0.00）〜""&amp;
    TEXT(
      VALUE(REGEXEXTRACT(ASC(TO_TEXT(S205)),
        ""(?:^|[^0-9])([+-]?\d{1,2}(?:\.\d+)?)(?:[^0-9]|$)""
      )),
      ""0.00"""&amp;"
    ),
    ""度なしのみ""
  )
)
"),"度なしのみ")</f>
        <v>度なしのみ</v>
      </c>
      <c r="AH205" s="347"/>
      <c r="AI205" s="347"/>
      <c r="AJ205" s="110"/>
      <c r="AK205" s="110" t="s">
        <v>2320</v>
      </c>
      <c r="AL205" s="110" t="str">
        <f t="shared" si="76"/>
        <v>#REF!</v>
      </c>
      <c r="AM205" s="110"/>
      <c r="AN205" s="110" t="str">
        <f t="shared" si="84"/>
        <v>NG</v>
      </c>
      <c r="AO205" s="343">
        <v>12.0</v>
      </c>
      <c r="AP205" s="110"/>
      <c r="AQ205" s="343">
        <v>12.0</v>
      </c>
      <c r="AR205" s="110"/>
    </row>
    <row r="206">
      <c r="A206" s="332" t="b">
        <v>1</v>
      </c>
      <c r="B206" s="349" t="b">
        <v>1</v>
      </c>
      <c r="C206" s="350" t="str">
        <f t="shared" si="66"/>
        <v>-</v>
      </c>
      <c r="D206" s="110"/>
      <c r="E206" s="110" t="s">
        <v>782</v>
      </c>
      <c r="F206" s="110" t="s">
        <v>2321</v>
      </c>
      <c r="G206" s="335">
        <v>3606.0</v>
      </c>
      <c r="H206" s="110" t="s">
        <v>126</v>
      </c>
      <c r="I206" s="110" t="s">
        <v>783</v>
      </c>
      <c r="J206" s="110" t="s">
        <v>798</v>
      </c>
      <c r="K206" s="337" t="s">
        <v>170</v>
      </c>
      <c r="L206" s="338" t="str">
        <f t="shared" si="354"/>
        <v>#REF!</v>
      </c>
      <c r="M206" s="339" t="str">
        <f>IFERROR(__xludf.DUMMYFUNCTION("REGEXEXTRACT(
  XLOOKUP($E206&amp;$F206, import!$A:$A, import!C:C),
  ""/(\d+)""
)
"),"#REF!")</f>
        <v>#REF!</v>
      </c>
      <c r="N206" s="340" t="str">
        <f t="shared" si="401"/>
        <v>#REF!</v>
      </c>
      <c r="O206" s="341" t="str">
        <f t="shared" ref="O206:Q206" si="422">VALUE(SUBSTITUTE(XLOOKUP($E206&amp;$F206,import!$A:$A,import!M:M),"mm",""))
</f>
        <v>#REF!</v>
      </c>
      <c r="P206" s="342" t="str">
        <f t="shared" si="422"/>
        <v>#REF!</v>
      </c>
      <c r="Q206" s="343" t="str">
        <f t="shared" si="422"/>
        <v>#REF!</v>
      </c>
      <c r="R206" s="341" t="str">
        <f t="shared" si="356"/>
        <v>#REF!</v>
      </c>
      <c r="S206" s="110" t="str">
        <f t="shared" si="414"/>
        <v>#REF!</v>
      </c>
      <c r="T20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TRIM(TRANSPOSE(SPLIT(S206,"",""))), 0))
        ),
      ""シリコン"",""シリコー"&amp;"ンハイドロゲル素材"")
    )
  ),
"""")
"),"")</f>
        <v/>
      </c>
      <c r="U206" s="344" t="str">
        <f t="shared" si="157"/>
        <v>#REF!</v>
      </c>
      <c r="V206" s="119" t="str">
        <f t="shared" si="9"/>
        <v>/Users/asano/Desktop/data_sample/Links/bandle.jpg</v>
      </c>
      <c r="W206" s="345" t="s">
        <v>2322</v>
      </c>
      <c r="X206" s="345" t="s">
        <v>2323</v>
      </c>
      <c r="Y206" s="345" t="s">
        <v>2324</v>
      </c>
      <c r="Z206" s="345" t="s">
        <v>2325</v>
      </c>
      <c r="AA206" s="110" t="str">
        <f t="shared" si="361"/>
        <v>/Users/asano/Desktop/data_sample/images/1day/レフィネライト/ラズベリームーン/thumbnail.jpg</v>
      </c>
      <c r="AB206" s="110" t="str">
        <f t="shared" si="362"/>
        <v>/Users/asano/Desktop/data_sample/images/1day/レフィネライト/ラズベリームーン/lens.jpg</v>
      </c>
      <c r="AC206" s="110" t="str">
        <f t="shared" si="363"/>
        <v>/Users/asano/Desktop/data_sample/images/1day/レフィネライト/ラズベリームーン/黒目/black.jpg</v>
      </c>
      <c r="AD206" s="110" t="str">
        <f t="shared" si="364"/>
        <v>/Users/asano/Desktop/data_sample/images/1day/レフィネライト/ラズベリームーン/茶目/brown.jpg</v>
      </c>
      <c r="AE206" s="346" t="str">
        <f t="shared" ref="AE206:AF206" si="423">IFERROR(XLOOKUP($E206&amp;$F206,import!$A:$A,import!I:I),""
)</f>
        <v/>
      </c>
      <c r="AF206" s="346" t="str">
        <f t="shared" si="423"/>
        <v/>
      </c>
      <c r="AG206" s="119" t="str">
        <f>IFERROR(__xludf.DUMMYFUNCTION(" IF(
  ISNUMBER(S206),
  ""度なし（±0.00）〜""&amp;IF(ABS(S206)&lt;100, TEXT(S206, ""0.00""), """"),
  IFERROR(""度なし（±0.00）〜""&amp;
    TEXT(
      VALUE(REGEXEXTRACT(ASC(TO_TEXT(S206)),
        ""(?:^|[^0-9])([+-]?\d{1,2}(?:\.\d+)?)(?:[^0-9]|$)""
      )),
      ""0.00"""&amp;"
    ),
    ""度なしのみ""
  )
)
"),"度なしのみ")</f>
        <v>度なしのみ</v>
      </c>
      <c r="AH206" s="347"/>
      <c r="AI206" s="347"/>
      <c r="AJ206" s="110"/>
      <c r="AK206" s="110" t="s">
        <v>2326</v>
      </c>
      <c r="AL206" s="110" t="str">
        <f t="shared" si="76"/>
        <v>#REF!</v>
      </c>
      <c r="AM206" s="110"/>
      <c r="AN206" s="110" t="str">
        <f t="shared" si="84"/>
        <v>NG</v>
      </c>
      <c r="AO206" s="343">
        <v>12.0</v>
      </c>
      <c r="AP206" s="110" t="s">
        <v>953</v>
      </c>
      <c r="AQ206" s="343">
        <v>18.0</v>
      </c>
      <c r="AR206" s="110"/>
    </row>
    <row r="207">
      <c r="A207" s="332" t="b">
        <v>1</v>
      </c>
      <c r="B207" s="349" t="b">
        <v>1</v>
      </c>
      <c r="C207" s="350" t="str">
        <f t="shared" si="66"/>
        <v>-</v>
      </c>
      <c r="D207" s="110"/>
      <c r="E207" s="110" t="s">
        <v>782</v>
      </c>
      <c r="F207" s="110" t="s">
        <v>2327</v>
      </c>
      <c r="G207" s="335">
        <v>3607.0</v>
      </c>
      <c r="H207" s="110" t="s">
        <v>126</v>
      </c>
      <c r="I207" s="110" t="s">
        <v>783</v>
      </c>
      <c r="J207" s="110" t="s">
        <v>800</v>
      </c>
      <c r="K207" s="337" t="s">
        <v>170</v>
      </c>
      <c r="L207" s="338" t="str">
        <f t="shared" si="354"/>
        <v>#REF!</v>
      </c>
      <c r="M207" s="339" t="str">
        <f>IFERROR(__xludf.DUMMYFUNCTION("REGEXEXTRACT(
  XLOOKUP($E207&amp;$F207, import!$A:$A, import!C:C),
  ""/(\d+)""
)
"),"#REF!")</f>
        <v>#REF!</v>
      </c>
      <c r="N207" s="340" t="str">
        <f t="shared" si="401"/>
        <v>#REF!</v>
      </c>
      <c r="O207" s="341" t="str">
        <f t="shared" ref="O207:Q207" si="424">VALUE(SUBSTITUTE(XLOOKUP($E207&amp;$F207,import!$A:$A,import!M:M),"mm",""))
</f>
        <v>#REF!</v>
      </c>
      <c r="P207" s="342" t="str">
        <f t="shared" si="424"/>
        <v>#REF!</v>
      </c>
      <c r="Q207" s="343" t="str">
        <f t="shared" si="424"/>
        <v>#REF!</v>
      </c>
      <c r="R207" s="341" t="str">
        <f t="shared" si="356"/>
        <v>#REF!</v>
      </c>
      <c r="S207" s="110" t="str">
        <f t="shared" si="414"/>
        <v>#REF!</v>
      </c>
      <c r="T20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TRIM(TRANSPOSE(SPLIT(S207,"",""))), 0))
        ),
      ""シリコン"",""シリコー"&amp;"ンハイドロゲル素材"")
    )
  ),
"""")
"),"")</f>
        <v/>
      </c>
      <c r="U207" s="344" t="str">
        <f t="shared" si="157"/>
        <v>#REF!</v>
      </c>
      <c r="V207" s="119" t="str">
        <f t="shared" si="9"/>
        <v>/Users/asano/Desktop/data_sample/Links/bandle.jpg</v>
      </c>
      <c r="W207" s="345" t="s">
        <v>2328</v>
      </c>
      <c r="X207" s="345" t="s">
        <v>2329</v>
      </c>
      <c r="Y207" s="345" t="s">
        <v>2330</v>
      </c>
      <c r="Z207" s="345" t="s">
        <v>2331</v>
      </c>
      <c r="AA207" s="110" t="str">
        <f t="shared" si="361"/>
        <v>/Users/asano/Desktop/data_sample/images/1day/レフィネライト/ルシエルエメラルド/thumbnail.jpg</v>
      </c>
      <c r="AB207" s="110" t="str">
        <f t="shared" si="362"/>
        <v>/Users/asano/Desktop/data_sample/images/1day/レフィネライト/ルシエルエメラルド/lens.jpg</v>
      </c>
      <c r="AC207" s="110" t="str">
        <f t="shared" si="363"/>
        <v>/Users/asano/Desktop/data_sample/images/1day/レフィネライト/ルシエルエメラルド/黒目/black.jpg</v>
      </c>
      <c r="AD207" s="110" t="str">
        <f t="shared" si="364"/>
        <v>/Users/asano/Desktop/data_sample/images/1day/レフィネライト/ルシエルエメラルド/茶目/brown.jpg</v>
      </c>
      <c r="AE207" s="346" t="str">
        <f t="shared" ref="AE207:AF207" si="425">IFERROR(XLOOKUP($E207&amp;$F207,import!$A:$A,import!I:I),""
)</f>
        <v/>
      </c>
      <c r="AF207" s="346" t="str">
        <f t="shared" si="425"/>
        <v/>
      </c>
      <c r="AG207" s="119" t="str">
        <f>IFERROR(__xludf.DUMMYFUNCTION(" IF(
  ISNUMBER(S207),
  ""度なし（±0.00）〜""&amp;IF(ABS(S207)&lt;100, TEXT(S207, ""0.00""), """"),
  IFERROR(""度なし（±0.00）〜""&amp;
    TEXT(
      VALUE(REGEXEXTRACT(ASC(TO_TEXT(S207)),
        ""(?:^|[^0-9])([+-]?\d{1,2}(?:\.\d+)?)(?:[^0-9]|$)""
      )),
      ""0.00"""&amp;"
    ),
    ""度なしのみ""
  )
)
"),"度なしのみ")</f>
        <v>度なしのみ</v>
      </c>
      <c r="AH207" s="347"/>
      <c r="AI207" s="347"/>
      <c r="AJ207" s="110"/>
      <c r="AK207" s="110" t="s">
        <v>2332</v>
      </c>
      <c r="AL207" s="110" t="str">
        <f t="shared" si="76"/>
        <v>#REF!</v>
      </c>
      <c r="AM207" s="110"/>
      <c r="AN207" s="110" t="str">
        <f t="shared" si="84"/>
        <v>NG</v>
      </c>
      <c r="AO207" s="343">
        <v>12.0</v>
      </c>
      <c r="AP207" s="110"/>
      <c r="AQ207" s="343">
        <v>12.0</v>
      </c>
      <c r="AR207" s="110"/>
    </row>
    <row r="208">
      <c r="A208" s="332" t="b">
        <v>1</v>
      </c>
      <c r="B208" s="349" t="b">
        <v>1</v>
      </c>
      <c r="C208" s="350" t="str">
        <f t="shared" si="66"/>
        <v>-</v>
      </c>
      <c r="D208" s="110"/>
      <c r="E208" s="110" t="s">
        <v>802</v>
      </c>
      <c r="F208" s="110" t="s">
        <v>2333</v>
      </c>
      <c r="G208" s="335">
        <v>3701.0</v>
      </c>
      <c r="H208" s="110" t="s">
        <v>126</v>
      </c>
      <c r="I208" s="110" t="s">
        <v>803</v>
      </c>
      <c r="J208" s="110" t="s">
        <v>804</v>
      </c>
      <c r="K208" s="337" t="s">
        <v>170</v>
      </c>
      <c r="L208" s="338" t="str">
        <f t="shared" si="354"/>
        <v>#REF!</v>
      </c>
      <c r="M208" s="339" t="str">
        <f>IFERROR(__xludf.DUMMYFUNCTION("REGEXEXTRACT(
  XLOOKUP($E208&amp;$F208, import!$A:$A, import!C:C),
  ""/(\d+)""
)
"),"#REF!")</f>
        <v>#REF!</v>
      </c>
      <c r="N208" s="340" t="str">
        <f t="shared" si="401"/>
        <v>#REF!</v>
      </c>
      <c r="O208" s="341" t="str">
        <f t="shared" ref="O208:Q208" si="426">VALUE(SUBSTITUTE(XLOOKUP($E208&amp;$F208,import!$A:$A,import!M:M),"mm",""))
</f>
        <v>#REF!</v>
      </c>
      <c r="P208" s="342" t="str">
        <f t="shared" si="426"/>
        <v>#REF!</v>
      </c>
      <c r="Q208" s="343" t="str">
        <f t="shared" si="426"/>
        <v>#REF!</v>
      </c>
      <c r="R208" s="341" t="str">
        <f t="shared" si="356"/>
        <v>#REF!</v>
      </c>
      <c r="S208" s="110" t="s">
        <v>955</v>
      </c>
      <c r="T208" s="110" t="s">
        <v>956</v>
      </c>
      <c r="U208" s="344" t="str">
        <f t="shared" si="157"/>
        <v>#REF!</v>
      </c>
      <c r="V208" s="119" t="str">
        <f t="shared" si="9"/>
        <v>/Users/asano/Desktop/data_sample/Links/bandle.jpg</v>
      </c>
      <c r="W208" s="345" t="s">
        <v>2334</v>
      </c>
      <c r="X208" s="345" t="s">
        <v>2335</v>
      </c>
      <c r="Y208" s="345" t="s">
        <v>2336</v>
      </c>
      <c r="Z208" s="345" t="s">
        <v>2337</v>
      </c>
      <c r="AA208" s="110" t="str">
        <f t="shared" si="361"/>
        <v>/Users/asano/Desktop/data_sample/images/1day/ミークレール/すっぴんブラウン/thumbnail.jpg</v>
      </c>
      <c r="AB208" s="110" t="str">
        <f t="shared" si="362"/>
        <v>/Users/asano/Desktop/data_sample/images/1day/ミークレール/すっぴんブラウン/lens.jpg</v>
      </c>
      <c r="AC208" s="110" t="str">
        <f t="shared" si="363"/>
        <v>/Users/asano/Desktop/data_sample/images/1day/ミークレール/すっぴんブラウン/黒目/black.jpg</v>
      </c>
      <c r="AD208" s="110" t="str">
        <f t="shared" si="364"/>
        <v>/Users/asano/Desktop/data_sample/images/1day/ミークレール/すっぴんブラウン/茶目/brown.jpg</v>
      </c>
      <c r="AE208" s="346" t="str">
        <f t="shared" ref="AE208:AF208" si="427">IFERROR(XLOOKUP($E208&amp;$F208,import!$A:$A,import!I:I),""
)</f>
        <v/>
      </c>
      <c r="AF208" s="346" t="str">
        <f t="shared" si="427"/>
        <v/>
      </c>
      <c r="AG208" s="119" t="str">
        <f>IFERROR(__xludf.DUMMYFUNCTION(" IF(
  ISNUMBER(S208),
  ""度なし（±0.00）〜""&amp;IF(ABS(S208)&lt;100, TEXT(S208, ""0.00""), """"),
  IFERROR(""度なし（±0.00）〜""&amp;
    TEXT(
      VALUE(REGEXEXTRACT(ASC(TO_TEXT(S208)),
        ""(?:^|[^0-9])([+-]?\d{1,2}(?:\.\d+)?)(?:[^0-9]|$)""
      )),
      ""0.00"""&amp;"
    ),
    ""度なしのみ""
  )
)
"),"度なし（±0.00）〜8.00")</f>
        <v>度なし（±0.00）〜8.00</v>
      </c>
      <c r="AH208" s="347"/>
      <c r="AI208" s="347"/>
      <c r="AJ208" s="110"/>
      <c r="AK208" s="110" t="s">
        <v>2338</v>
      </c>
      <c r="AL208" s="110" t="str">
        <f t="shared" si="76"/>
        <v>#REF!</v>
      </c>
      <c r="AM208" s="110"/>
      <c r="AN208" s="110" t="str">
        <f t="shared" si="84"/>
        <v>NG</v>
      </c>
      <c r="AO208" s="343">
        <v>12.0</v>
      </c>
      <c r="AP208" s="110"/>
      <c r="AQ208" s="343">
        <v>12.0</v>
      </c>
      <c r="AR208" s="110"/>
    </row>
    <row r="209">
      <c r="A209" s="332" t="b">
        <v>1</v>
      </c>
      <c r="B209" s="349" t="b">
        <v>1</v>
      </c>
      <c r="C209" s="350" t="str">
        <f t="shared" si="66"/>
        <v>-</v>
      </c>
      <c r="D209" s="110"/>
      <c r="E209" s="110" t="s">
        <v>806</v>
      </c>
      <c r="F209" s="110" t="s">
        <v>2339</v>
      </c>
      <c r="G209" s="335">
        <v>3702.0</v>
      </c>
      <c r="H209" s="336" t="s">
        <v>126</v>
      </c>
      <c r="I209" s="110" t="s">
        <v>803</v>
      </c>
      <c r="J209" s="110" t="s">
        <v>807</v>
      </c>
      <c r="K209" s="337" t="s">
        <v>170</v>
      </c>
      <c r="L209" s="338" t="str">
        <f t="shared" si="354"/>
        <v>#REF!</v>
      </c>
      <c r="M209" s="339" t="str">
        <f>IFERROR(__xludf.DUMMYFUNCTION("REGEXEXTRACT(
  XLOOKUP($E209&amp;$F209, import!$A:$A, import!C:C),
  ""/(\d+)""
)
"),"#REF!")</f>
        <v>#REF!</v>
      </c>
      <c r="N209" s="340" t="str">
        <f t="shared" si="401"/>
        <v>#REF!</v>
      </c>
      <c r="O209" s="341" t="str">
        <f t="shared" ref="O209:Q209" si="428">VALUE(SUBSTITUTE(XLOOKUP($E209&amp;$F209,import!$A:$A,import!M:M),"mm",""))
</f>
        <v>#REF!</v>
      </c>
      <c r="P209" s="342" t="str">
        <f t="shared" si="428"/>
        <v>#REF!</v>
      </c>
      <c r="Q209" s="343" t="str">
        <f t="shared" si="428"/>
        <v>#REF!</v>
      </c>
      <c r="R209" s="341" t="str">
        <f t="shared" si="356"/>
        <v>#REF!</v>
      </c>
      <c r="S209" s="110" t="str">
        <f t="array" ref="S209">XLOOKUP($E209&amp;$F209,import!$A:$A,import!T:T)</f>
        <v>#REF!</v>
      </c>
      <c r="T20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TRIM(TRANSPOSE(SPLIT(S209,"",""))), 0))
        ),
      ""シリコン"",""シリコー"&amp;"ンハイドロゲル素材"")
    )
  ),
"""")
"),"")</f>
        <v/>
      </c>
      <c r="U209" s="344" t="str">
        <f t="shared" si="157"/>
        <v>#REF!</v>
      </c>
      <c r="V209" s="119" t="str">
        <f t="shared" si="9"/>
        <v>/Users/asano/Desktop/data_sample/Links/bandle.jpg</v>
      </c>
      <c r="W209" s="345" t="s">
        <v>2340</v>
      </c>
      <c r="X209" s="345" t="s">
        <v>2341</v>
      </c>
      <c r="Y209" s="345" t="s">
        <v>2342</v>
      </c>
      <c r="Z209" s="345" t="s">
        <v>2343</v>
      </c>
      <c r="AA209" s="110" t="str">
        <f t="shared" si="361"/>
        <v>/Users/asano/Desktop/data_sample/images/1day/ミークレール/あざとブラウン/thumbnail.jpg</v>
      </c>
      <c r="AB209" s="110" t="str">
        <f t="shared" si="362"/>
        <v>/Users/asano/Desktop/data_sample/images/1day/ミークレール/あざとブラウン/lens.jpg</v>
      </c>
      <c r="AC209" s="110" t="str">
        <f t="shared" si="363"/>
        <v>/Users/asano/Desktop/data_sample/images/1day/ミークレール/あざとブラウン/黒目/black.jpg</v>
      </c>
      <c r="AD209" s="110" t="str">
        <f t="shared" si="364"/>
        <v>/Users/asano/Desktop/data_sample/images/1day/ミークレール/あざとブラウン/茶目/brown.jpg</v>
      </c>
      <c r="AE209" s="346" t="str">
        <f t="shared" ref="AE209:AF209" si="429">IFERROR(XLOOKUP($E209&amp;$F209,import!$A:$A,import!I:I),""
)</f>
        <v/>
      </c>
      <c r="AF209" s="346" t="str">
        <f t="shared" si="429"/>
        <v/>
      </c>
      <c r="AG209" s="119" t="str">
        <f>IFERROR(__xludf.DUMMYFUNCTION(" IF(
  ISNUMBER(S209),
  ""度なし（±0.00）〜""&amp;IF(ABS(S209)&lt;100, TEXT(S209, ""0.00""), """"),
  IFERROR(""度なし（±0.00）〜""&amp;
    TEXT(
      VALUE(REGEXEXTRACT(ASC(TO_TEXT(S209)),
        ""(?:^|[^0-9])([+-]?\d{1,2}(?:\.\d+)?)(?:[^0-9]|$)""
      )),
      ""0.00"""&amp;"
    ),
    ""度なしのみ""
  )
)
"),"度なしのみ")</f>
        <v>度なしのみ</v>
      </c>
      <c r="AH209" s="347"/>
      <c r="AI209" s="347"/>
      <c r="AJ209" s="110"/>
      <c r="AK209" s="110" t="s">
        <v>2344</v>
      </c>
      <c r="AL209" s="110" t="str">
        <f t="shared" si="76"/>
        <v>#REF!</v>
      </c>
      <c r="AM209" s="110"/>
      <c r="AN209" s="110" t="str">
        <f t="shared" si="84"/>
        <v>NG</v>
      </c>
      <c r="AO209" s="343">
        <v>12.0</v>
      </c>
      <c r="AP209" s="110" t="s">
        <v>953</v>
      </c>
      <c r="AQ209" s="343">
        <v>18.0</v>
      </c>
      <c r="AR209" s="110"/>
    </row>
    <row r="210">
      <c r="A210" s="332" t="b">
        <v>1</v>
      </c>
      <c r="B210" s="349" t="b">
        <v>1</v>
      </c>
      <c r="C210" s="350" t="str">
        <f t="shared" si="66"/>
        <v>-</v>
      </c>
      <c r="D210" s="110"/>
      <c r="E210" s="110" t="s">
        <v>806</v>
      </c>
      <c r="F210" s="110" t="s">
        <v>2345</v>
      </c>
      <c r="G210" s="335">
        <v>3703.0</v>
      </c>
      <c r="H210" s="110" t="s">
        <v>126</v>
      </c>
      <c r="I210" s="110" t="s">
        <v>803</v>
      </c>
      <c r="J210" s="110" t="s">
        <v>809</v>
      </c>
      <c r="K210" s="337" t="s">
        <v>170</v>
      </c>
      <c r="L210" s="338" t="str">
        <f t="shared" si="354"/>
        <v>#REF!</v>
      </c>
      <c r="M210" s="339" t="str">
        <f>IFERROR(__xludf.DUMMYFUNCTION("REGEXEXTRACT(
  XLOOKUP($E210&amp;$F210, import!$A:$A, import!C:C),
  ""/(\d+)""
)
"),"#REF!")</f>
        <v>#REF!</v>
      </c>
      <c r="N210" s="340" t="str">
        <f t="shared" si="401"/>
        <v>#REF!</v>
      </c>
      <c r="O210" s="341" t="str">
        <f t="shared" ref="O210:Q210" si="430">VALUE(SUBSTITUTE(XLOOKUP($E210&amp;$F210,import!$A:$A,import!M:M),"mm",""))
</f>
        <v>#REF!</v>
      </c>
      <c r="P210" s="342" t="str">
        <f t="shared" si="430"/>
        <v>#REF!</v>
      </c>
      <c r="Q210" s="343" t="str">
        <f t="shared" si="430"/>
        <v>#REF!</v>
      </c>
      <c r="R210" s="341" t="str">
        <f t="shared" si="356"/>
        <v>#REF!</v>
      </c>
      <c r="S210" s="352" t="s">
        <v>955</v>
      </c>
      <c r="T210" s="110" t="s">
        <v>956</v>
      </c>
      <c r="U210" s="344" t="str">
        <f t="shared" si="157"/>
        <v>#REF!</v>
      </c>
      <c r="V210" s="119" t="str">
        <f t="shared" si="9"/>
        <v>/Users/asano/Desktop/data_sample/Links/bandle.jpg</v>
      </c>
      <c r="W210" s="345" t="s">
        <v>2346</v>
      </c>
      <c r="X210" s="345" t="s">
        <v>2347</v>
      </c>
      <c r="Y210" s="345" t="s">
        <v>2348</v>
      </c>
      <c r="Z210" s="345" t="s">
        <v>2349</v>
      </c>
      <c r="AA210" s="110" t="str">
        <f t="shared" si="361"/>
        <v>/Users/asano/Desktop/data_sample/images/1day/ミークレール/かまってグレー/thumbnail.jpg</v>
      </c>
      <c r="AB210" s="110" t="str">
        <f t="shared" si="362"/>
        <v>/Users/asano/Desktop/data_sample/images/1day/ミークレール/かまってグレー/lens.jpg</v>
      </c>
      <c r="AC210" s="110" t="str">
        <f t="shared" si="363"/>
        <v>/Users/asano/Desktop/data_sample/images/1day/ミークレール/かまってグレー/黒目/black.jpg</v>
      </c>
      <c r="AD210" s="110" t="str">
        <f t="shared" si="364"/>
        <v>/Users/asano/Desktop/data_sample/images/1day/ミークレール/かまってグレー/茶目/brown.jpg</v>
      </c>
      <c r="AE210" s="346" t="str">
        <f t="shared" ref="AE210:AF210" si="431">IFERROR(XLOOKUP($E210&amp;$F210,import!$A:$A,import!I:I),""
)</f>
        <v/>
      </c>
      <c r="AF210" s="346" t="str">
        <f t="shared" si="431"/>
        <v/>
      </c>
      <c r="AG210" s="119" t="str">
        <f>IFERROR(__xludf.DUMMYFUNCTION(" IF(
  ISNUMBER(S210),
  ""度なし（±0.00）〜""&amp;IF(ABS(S210)&lt;100, TEXT(S210, ""0.00""), """"),
  IFERROR(""度なし（±0.00）〜""&amp;
    TEXT(
      VALUE(REGEXEXTRACT(ASC(TO_TEXT(S210)),
        ""(?:^|[^0-9])([+-]?\d{1,2}(?:\.\d+)?)(?:[^0-9]|$)""
      )),
      ""0.00"""&amp;"
    ),
    ""度なしのみ""
  )
)
"),"度なし（±0.00）〜8.00")</f>
        <v>度なし（±0.00）〜8.00</v>
      </c>
      <c r="AH210" s="347"/>
      <c r="AI210" s="347"/>
      <c r="AJ210" s="110"/>
      <c r="AK210" s="110" t="s">
        <v>2350</v>
      </c>
      <c r="AL210" s="110" t="str">
        <f t="shared" si="76"/>
        <v>#REF!</v>
      </c>
      <c r="AM210" s="110"/>
      <c r="AN210" s="110" t="str">
        <f t="shared" si="84"/>
        <v>NG</v>
      </c>
      <c r="AO210" s="343">
        <v>12.0</v>
      </c>
      <c r="AP210" s="110"/>
      <c r="AQ210" s="343">
        <v>12.0</v>
      </c>
      <c r="AR210" s="110"/>
    </row>
    <row r="211">
      <c r="A211" s="332" t="b">
        <v>1</v>
      </c>
      <c r="B211" s="349" t="b">
        <v>1</v>
      </c>
      <c r="C211" s="350" t="str">
        <f t="shared" si="66"/>
        <v>-</v>
      </c>
      <c r="D211" s="110"/>
      <c r="E211" s="110" t="s">
        <v>806</v>
      </c>
      <c r="F211" s="110" t="s">
        <v>2351</v>
      </c>
      <c r="G211" s="335">
        <v>3704.0</v>
      </c>
      <c r="H211" s="110" t="s">
        <v>126</v>
      </c>
      <c r="I211" s="110" t="s">
        <v>803</v>
      </c>
      <c r="J211" s="110" t="s">
        <v>811</v>
      </c>
      <c r="K211" s="337" t="s">
        <v>170</v>
      </c>
      <c r="L211" s="338" t="str">
        <f t="shared" si="354"/>
        <v>#REF!</v>
      </c>
      <c r="M211" s="339" t="str">
        <f>IFERROR(__xludf.DUMMYFUNCTION("REGEXEXTRACT(
  XLOOKUP($E211&amp;$F211, import!$A:$A, import!C:C),
  ""/(\d+)""
)
"),"#REF!")</f>
        <v>#REF!</v>
      </c>
      <c r="N211" s="340" t="str">
        <f t="shared" si="401"/>
        <v>#REF!</v>
      </c>
      <c r="O211" s="341" t="str">
        <f t="shared" ref="O211:Q211" si="432">VALUE(SUBSTITUTE(XLOOKUP($E211&amp;$F211,import!$A:$A,import!M:M),"mm",""))
</f>
        <v>#REF!</v>
      </c>
      <c r="P211" s="342" t="str">
        <f t="shared" si="432"/>
        <v>#REF!</v>
      </c>
      <c r="Q211" s="343" t="str">
        <f t="shared" si="432"/>
        <v>#REF!</v>
      </c>
      <c r="R211" s="341" t="str">
        <f t="shared" si="356"/>
        <v>#REF!</v>
      </c>
      <c r="S211" s="110" t="s">
        <v>955</v>
      </c>
      <c r="T211" s="110" t="s">
        <v>956</v>
      </c>
      <c r="U211" s="344" t="str">
        <f t="shared" si="157"/>
        <v>#REF!</v>
      </c>
      <c r="V211" s="119" t="str">
        <f t="shared" si="9"/>
        <v>/Users/asano/Desktop/data_sample/Links/bandle.jpg</v>
      </c>
      <c r="W211" s="345" t="s">
        <v>2352</v>
      </c>
      <c r="X211" s="345" t="s">
        <v>2353</v>
      </c>
      <c r="Y211" s="345" t="s">
        <v>2354</v>
      </c>
      <c r="Z211" s="345" t="s">
        <v>2355</v>
      </c>
      <c r="AA211" s="110" t="str">
        <f t="shared" si="361"/>
        <v>/Users/asano/Desktop/data_sample/images/1day/ミークレール/なまいきブラック/thumbnail.jpg</v>
      </c>
      <c r="AB211" s="110" t="str">
        <f t="shared" si="362"/>
        <v>/Users/asano/Desktop/data_sample/images/1day/ミークレール/なまいきブラック/lens.jpg</v>
      </c>
      <c r="AC211" s="110" t="str">
        <f t="shared" si="363"/>
        <v>/Users/asano/Desktop/data_sample/images/1day/ミークレール/なまいきブラック/黒目/black.jpg</v>
      </c>
      <c r="AD211" s="110" t="str">
        <f t="shared" si="364"/>
        <v>/Users/asano/Desktop/data_sample/images/1day/ミークレール/なまいきブラック/茶目/brown.jpg</v>
      </c>
      <c r="AE211" s="346" t="str">
        <f t="shared" ref="AE211:AF211" si="433">IFERROR(XLOOKUP($E211&amp;$F211,import!$A:$A,import!I:I),""
)</f>
        <v/>
      </c>
      <c r="AF211" s="346" t="str">
        <f t="shared" si="433"/>
        <v/>
      </c>
      <c r="AG211" s="119" t="str">
        <f>IFERROR(__xludf.DUMMYFUNCTION(" IF(
  ISNUMBER(S211),
  ""度なし（±0.00）〜""&amp;IF(ABS(S211)&lt;100, TEXT(S211, ""0.00""), """"),
  IFERROR(""度なし（±0.00）〜""&amp;
    TEXT(
      VALUE(REGEXEXTRACT(ASC(TO_TEXT(S211)),
        ""(?:^|[^0-9])([+-]?\d{1,2}(?:\.\d+)?)(?:[^0-9]|$)""
      )),
      ""0.00"""&amp;"
    ),
    ""度なしのみ""
  )
)
"),"度なし（±0.00）〜8.00")</f>
        <v>度なし（±0.00）〜8.00</v>
      </c>
      <c r="AH211" s="347"/>
      <c r="AI211" s="347"/>
      <c r="AJ211" s="110"/>
      <c r="AK211" s="110" t="s">
        <v>2356</v>
      </c>
      <c r="AL211" s="110" t="str">
        <f t="shared" si="76"/>
        <v>#REF!</v>
      </c>
      <c r="AM211" s="110"/>
      <c r="AN211" s="110" t="str">
        <f t="shared" si="84"/>
        <v>NG</v>
      </c>
      <c r="AO211" s="343">
        <v>12.0</v>
      </c>
      <c r="AP211" s="110"/>
      <c r="AQ211" s="343">
        <v>12.0</v>
      </c>
      <c r="AR211" s="110"/>
    </row>
    <row r="212">
      <c r="A212" s="332" t="b">
        <v>1</v>
      </c>
      <c r="B212" s="349" t="b">
        <v>1</v>
      </c>
      <c r="C212" s="350" t="str">
        <f t="shared" si="66"/>
        <v>-</v>
      </c>
      <c r="D212" s="110"/>
      <c r="E212" s="110" t="s">
        <v>806</v>
      </c>
      <c r="F212" s="110" t="s">
        <v>2357</v>
      </c>
      <c r="G212" s="335">
        <v>3705.0</v>
      </c>
      <c r="H212" s="110" t="s">
        <v>126</v>
      </c>
      <c r="I212" s="110" t="s">
        <v>803</v>
      </c>
      <c r="J212" s="110" t="s">
        <v>813</v>
      </c>
      <c r="K212" s="337" t="s">
        <v>170</v>
      </c>
      <c r="L212" s="338" t="str">
        <f t="shared" si="354"/>
        <v>#REF!</v>
      </c>
      <c r="M212" s="339" t="str">
        <f>IFERROR(__xludf.DUMMYFUNCTION("REGEXEXTRACT(
  XLOOKUP($E212&amp;$F212, import!$A:$A, import!C:C),
  ""/(\d+)""
)
"),"#REF!")</f>
        <v>#REF!</v>
      </c>
      <c r="N212" s="337" t="s">
        <v>1064</v>
      </c>
      <c r="O212" s="341" t="str">
        <f t="shared" ref="O212:Q212" si="434">VALUE(SUBSTITUTE(XLOOKUP($E212&amp;$F212,import!$A:$A,import!M:M),"mm",""))
</f>
        <v>#REF!</v>
      </c>
      <c r="P212" s="342" t="str">
        <f t="shared" si="434"/>
        <v>#REF!</v>
      </c>
      <c r="Q212" s="343" t="str">
        <f t="shared" si="434"/>
        <v>#REF!</v>
      </c>
      <c r="R212" s="341" t="str">
        <f t="shared" si="356"/>
        <v>#REF!</v>
      </c>
      <c r="S212" s="110" t="s">
        <v>956</v>
      </c>
      <c r="T212" s="110" t="s">
        <v>956</v>
      </c>
      <c r="U212" s="344" t="str">
        <f t="shared" si="157"/>
        <v>#REF!</v>
      </c>
      <c r="V212" s="119" t="str">
        <f t="shared" si="9"/>
        <v>/Users/asano/Desktop/data_sample/Links/bandle.jpg</v>
      </c>
      <c r="W212" s="345" t="s">
        <v>2358</v>
      </c>
      <c r="X212" s="345" t="s">
        <v>2359</v>
      </c>
      <c r="Y212" s="345" t="s">
        <v>2360</v>
      </c>
      <c r="Z212" s="345" t="s">
        <v>2361</v>
      </c>
      <c r="AA212" s="110" t="str">
        <f t="shared" si="361"/>
        <v>/Users/asano/Desktop/data_sample/images/1day/ミークレール/わがままピンク/thumbnail.jpg</v>
      </c>
      <c r="AB212" s="110" t="str">
        <f t="shared" si="362"/>
        <v>/Users/asano/Desktop/data_sample/images/1day/ミークレール/わがままピンク/lens.jpg</v>
      </c>
      <c r="AC212" s="110" t="str">
        <f t="shared" si="363"/>
        <v>/Users/asano/Desktop/data_sample/images/1day/ミークレール/わがままピンク/黒目/black.jpg</v>
      </c>
      <c r="AD212" s="110" t="str">
        <f t="shared" si="364"/>
        <v>/Users/asano/Desktop/data_sample/images/1day/ミークレール/わがままピンク/茶目/brown.jpg</v>
      </c>
      <c r="AE212" s="346" t="str">
        <f t="shared" ref="AE212:AF212" si="435">IFERROR(XLOOKUP($E212&amp;$F212,import!$A:$A,import!I:I),""
)</f>
        <v/>
      </c>
      <c r="AF212" s="346" t="str">
        <f t="shared" si="435"/>
        <v/>
      </c>
      <c r="AG212" s="119" t="str">
        <f>IFERROR(__xludf.DUMMYFUNCTION(" IF(
  ISNUMBER(S212),
  ""度なし（±0.00）〜""&amp;IF(ABS(S212)&lt;100, TEXT(S212, ""0.00""), """"),
  IFERROR(""度なし（±0.00）〜""&amp;
    TEXT(
      VALUE(REGEXEXTRACT(ASC(TO_TEXT(S212)),
        ""(?:^|[^0-9])([+-]?\d{1,2}(?:\.\d+)?)(?:[^0-9]|$)""
      )),
      ""0.00"""&amp;"
    ),
    ""度なしのみ""
  )
)
"),"度なしのみ")</f>
        <v>度なしのみ</v>
      </c>
      <c r="AH212" s="347"/>
      <c r="AI212" s="347"/>
      <c r="AJ212" s="110"/>
      <c r="AK212" s="110" t="s">
        <v>2362</v>
      </c>
      <c r="AL212" s="110" t="str">
        <f t="shared" si="76"/>
        <v>#REF!</v>
      </c>
      <c r="AM212" s="110"/>
      <c r="AN212" s="110" t="str">
        <f t="shared" si="84"/>
        <v>NG</v>
      </c>
      <c r="AO212" s="343">
        <v>8.0</v>
      </c>
      <c r="AP212" s="110"/>
      <c r="AQ212" s="343">
        <v>8.0</v>
      </c>
      <c r="AR212" s="110"/>
    </row>
    <row r="213">
      <c r="A213" s="332" t="b">
        <v>1</v>
      </c>
      <c r="B213" s="349" t="b">
        <v>1</v>
      </c>
      <c r="C213" s="350" t="str">
        <f t="shared" si="66"/>
        <v>-</v>
      </c>
      <c r="D213" s="110"/>
      <c r="E213" s="110" t="s">
        <v>815</v>
      </c>
      <c r="F213" s="110" t="s">
        <v>2363</v>
      </c>
      <c r="G213" s="335">
        <v>3706.0</v>
      </c>
      <c r="H213" s="110" t="s">
        <v>126</v>
      </c>
      <c r="I213" s="110" t="s">
        <v>803</v>
      </c>
      <c r="J213" s="110" t="s">
        <v>816</v>
      </c>
      <c r="K213" s="337" t="s">
        <v>170</v>
      </c>
      <c r="L213" s="338" t="str">
        <f t="shared" si="354"/>
        <v>#REF!</v>
      </c>
      <c r="M213" s="339" t="str">
        <f>IFERROR(__xludf.DUMMYFUNCTION("REGEXEXTRACT(
  XLOOKUP($E213&amp;$F213, import!$A:$A, import!C:C),
  ""/(\d+)""
)
"),"#REF!")</f>
        <v>#REF!</v>
      </c>
      <c r="N213" s="340" t="str">
        <f t="shared" ref="N213:N220" si="438">-(XLOOKUP($E213&amp;$F213,import!$A:$A,import!AB:AB))</f>
        <v>#REF!</v>
      </c>
      <c r="O213" s="341" t="str">
        <f t="shared" ref="O213:Q213" si="436">VALUE(SUBSTITUTE(XLOOKUP($E213&amp;$F213,import!$A:$A,import!M:M),"mm",""))
</f>
        <v>#REF!</v>
      </c>
      <c r="P213" s="342" t="str">
        <f t="shared" si="436"/>
        <v>#REF!</v>
      </c>
      <c r="Q213" s="343" t="str">
        <f t="shared" si="436"/>
        <v>#REF!</v>
      </c>
      <c r="R213" s="341" t="str">
        <f t="shared" si="356"/>
        <v>#REF!</v>
      </c>
      <c r="S213" s="110" t="s">
        <v>955</v>
      </c>
      <c r="T213" s="110" t="s">
        <v>956</v>
      </c>
      <c r="U213" s="344" t="str">
        <f t="shared" si="157"/>
        <v>#REF!</v>
      </c>
      <c r="V213" s="119" t="str">
        <f t="shared" si="9"/>
        <v>/Users/asano/Desktop/data_sample/Links/bandle.jpg</v>
      </c>
      <c r="W213" s="345" t="s">
        <v>2364</v>
      </c>
      <c r="X213" s="345" t="s">
        <v>2365</v>
      </c>
      <c r="Y213" s="345" t="s">
        <v>2366</v>
      </c>
      <c r="Z213" s="345" t="s">
        <v>2367</v>
      </c>
      <c r="AA213" s="110" t="str">
        <f t="shared" si="361"/>
        <v>/Users/asano/Desktop/data_sample/images/1day/ミークレール/クルムグレー/thumbnail.jpg</v>
      </c>
      <c r="AB213" s="110" t="str">
        <f t="shared" si="362"/>
        <v>/Users/asano/Desktop/data_sample/images/1day/ミークレール/クルムグレー/lens.jpg</v>
      </c>
      <c r="AC213" s="110" t="str">
        <f t="shared" si="363"/>
        <v>/Users/asano/Desktop/data_sample/images/1day/ミークレール/クルムグレー/黒目/black.jpg</v>
      </c>
      <c r="AD213" s="110" t="str">
        <f t="shared" si="364"/>
        <v>/Users/asano/Desktop/data_sample/images/1day/ミークレール/クルムグレー/茶目/brown.jpg</v>
      </c>
      <c r="AE213" s="346" t="str">
        <f t="shared" ref="AE213:AF213" si="437">IFERROR(XLOOKUP($E213&amp;$F213,import!$A:$A,import!I:I),""
)</f>
        <v/>
      </c>
      <c r="AF213" s="346" t="str">
        <f t="shared" si="437"/>
        <v/>
      </c>
      <c r="AG213" s="119" t="str">
        <f>IFERROR(__xludf.DUMMYFUNCTION(" IF(
  ISNUMBER(S213),
  ""度なし（±0.00）〜""&amp;IF(ABS(S213)&lt;100, TEXT(S213, ""0.00""), """"),
  IFERROR(""度なし（±0.00）〜""&amp;
    TEXT(
      VALUE(REGEXEXTRACT(ASC(TO_TEXT(S213)),
        ""(?:^|[^0-9])([+-]?\d{1,2}(?:\.\d+)?)(?:[^0-9]|$)""
      )),
      ""0.00"""&amp;"
    ),
    ""度なしのみ""
  )
)
"),"度なし（±0.00）〜8.00")</f>
        <v>度なし（±0.00）〜8.00</v>
      </c>
      <c r="AH213" s="347"/>
      <c r="AI213" s="347"/>
      <c r="AJ213" s="110"/>
      <c r="AK213" s="110" t="s">
        <v>2368</v>
      </c>
      <c r="AL213" s="110" t="str">
        <f t="shared" si="76"/>
        <v>#REF!</v>
      </c>
      <c r="AM213" s="110"/>
      <c r="AN213" s="110" t="str">
        <f t="shared" si="84"/>
        <v>NG</v>
      </c>
      <c r="AO213" s="343">
        <v>12.0</v>
      </c>
      <c r="AP213" s="110"/>
      <c r="AQ213" s="343">
        <v>12.0</v>
      </c>
      <c r="AR213" s="110"/>
    </row>
    <row r="214">
      <c r="A214" s="332" t="b">
        <v>1</v>
      </c>
      <c r="B214" s="349" t="b">
        <v>1</v>
      </c>
      <c r="C214" s="350" t="str">
        <f t="shared" si="66"/>
        <v>-</v>
      </c>
      <c r="D214" s="110"/>
      <c r="E214" s="110" t="s">
        <v>815</v>
      </c>
      <c r="F214" s="110" t="s">
        <v>2369</v>
      </c>
      <c r="G214" s="335">
        <v>3707.0</v>
      </c>
      <c r="H214" s="110" t="s">
        <v>126</v>
      </c>
      <c r="I214" s="110" t="s">
        <v>803</v>
      </c>
      <c r="J214" s="110" t="s">
        <v>819</v>
      </c>
      <c r="K214" s="337" t="s">
        <v>170</v>
      </c>
      <c r="L214" s="338" t="str">
        <f t="shared" si="354"/>
        <v>#REF!</v>
      </c>
      <c r="M214" s="339" t="str">
        <f>IFERROR(__xludf.DUMMYFUNCTION("REGEXEXTRACT(
  XLOOKUP($E214&amp;$F214, import!$A:$A, import!C:C),
  ""/(\d+)""
)
"),"#REF!")</f>
        <v>#REF!</v>
      </c>
      <c r="N214" s="340" t="str">
        <f t="shared" si="438"/>
        <v>#REF!</v>
      </c>
      <c r="O214" s="341" t="str">
        <f t="shared" ref="O214:Q214" si="439">VALUE(SUBSTITUTE(XLOOKUP($E214&amp;$F214,import!$A:$A,import!M:M),"mm",""))
</f>
        <v>#REF!</v>
      </c>
      <c r="P214" s="342" t="str">
        <f t="shared" si="439"/>
        <v>#REF!</v>
      </c>
      <c r="Q214" s="343" t="str">
        <f t="shared" si="439"/>
        <v>#REF!</v>
      </c>
      <c r="R214" s="341" t="str">
        <f t="shared" si="356"/>
        <v>#REF!</v>
      </c>
      <c r="S214" s="110" t="str">
        <f t="array" ref="S214">XLOOKUP($E214&amp;$F214,import!$A:$A,import!T:T)</f>
        <v>#REF!</v>
      </c>
      <c r="T21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TRIM(TRANSPOSE(SPLIT(S214,"",""))), 0))
        ),
      ""シリコン"",""シリコー"&amp;"ンハイドロゲル素材"")
    )
  ),
"""")
"),"")</f>
        <v/>
      </c>
      <c r="U214" s="344" t="str">
        <f t="shared" si="157"/>
        <v>#REF!</v>
      </c>
      <c r="V214" s="119" t="str">
        <f t="shared" si="9"/>
        <v>/Users/asano/Desktop/data_sample/Links/bandle.jpg</v>
      </c>
      <c r="W214" s="345" t="s">
        <v>2370</v>
      </c>
      <c r="X214" s="345" t="s">
        <v>2371</v>
      </c>
      <c r="Y214" s="345" t="s">
        <v>2372</v>
      </c>
      <c r="Z214" s="345" t="s">
        <v>2373</v>
      </c>
      <c r="AA214" s="110" t="str">
        <f t="shared" si="361"/>
        <v>/Users/asano/Desktop/data_sample/images/1day/ミークレール/ドールブラウン/thumbnail.jpg</v>
      </c>
      <c r="AB214" s="110" t="str">
        <f t="shared" si="362"/>
        <v>/Users/asano/Desktop/data_sample/images/1day/ミークレール/ドールブラウン/lens.jpg</v>
      </c>
      <c r="AC214" s="110" t="str">
        <f t="shared" si="363"/>
        <v>/Users/asano/Desktop/data_sample/images/1day/ミークレール/ドールブラウン/黒目/black.jpg</v>
      </c>
      <c r="AD214" s="110" t="str">
        <f t="shared" si="364"/>
        <v>/Users/asano/Desktop/data_sample/images/1day/ミークレール/ドールブラウン/茶目/brown.jpg</v>
      </c>
      <c r="AE214" s="346" t="str">
        <f t="shared" ref="AE214:AF214" si="440">IFERROR(XLOOKUP($E214&amp;$F214,import!$A:$A,import!I:I),""
)</f>
        <v/>
      </c>
      <c r="AF214" s="346" t="str">
        <f t="shared" si="440"/>
        <v/>
      </c>
      <c r="AG214" s="119" t="str">
        <f>IFERROR(__xludf.DUMMYFUNCTION(" IF(
  ISNUMBER(S214),
  ""度なし（±0.00）〜""&amp;IF(ABS(S214)&lt;100, TEXT(S214, ""0.00""), """"),
  IFERROR(""度なし（±0.00）〜""&amp;
    TEXT(
      VALUE(REGEXEXTRACT(ASC(TO_TEXT(S214)),
        ""(?:^|[^0-9])([+-]?\d{1,2}(?:\.\d+)?)(?:[^0-9]|$)""
      )),
      ""0.00"""&amp;"
    ),
    ""度なしのみ""
  )
)
"),"度なしのみ")</f>
        <v>度なしのみ</v>
      </c>
      <c r="AH214" s="347"/>
      <c r="AI214" s="347"/>
      <c r="AJ214" s="110"/>
      <c r="AK214" s="110" t="s">
        <v>2374</v>
      </c>
      <c r="AL214" s="110" t="str">
        <f t="shared" si="76"/>
        <v>#REF!</v>
      </c>
      <c r="AM214" s="110"/>
      <c r="AN214" s="110" t="str">
        <f t="shared" si="84"/>
        <v>NG</v>
      </c>
      <c r="AO214" s="343">
        <v>12.0</v>
      </c>
      <c r="AP214" s="110"/>
      <c r="AQ214" s="343">
        <v>12.0</v>
      </c>
      <c r="AR214" s="110"/>
    </row>
    <row r="215">
      <c r="A215" s="332" t="b">
        <v>1</v>
      </c>
      <c r="B215" s="349" t="b">
        <v>1</v>
      </c>
      <c r="C215" s="350" t="str">
        <f t="shared" si="66"/>
        <v>-</v>
      </c>
      <c r="D215" s="110"/>
      <c r="E215" s="110" t="s">
        <v>815</v>
      </c>
      <c r="F215" s="110" t="s">
        <v>2375</v>
      </c>
      <c r="G215" s="335">
        <v>3708.0</v>
      </c>
      <c r="H215" s="110" t="s">
        <v>126</v>
      </c>
      <c r="I215" s="110" t="s">
        <v>803</v>
      </c>
      <c r="J215" s="110" t="s">
        <v>822</v>
      </c>
      <c r="K215" s="337" t="s">
        <v>170</v>
      </c>
      <c r="L215" s="338" t="str">
        <f t="shared" si="354"/>
        <v>#REF!</v>
      </c>
      <c r="M215" s="339" t="str">
        <f>IFERROR(__xludf.DUMMYFUNCTION("REGEXEXTRACT(
  XLOOKUP($E215&amp;$F215, import!$A:$A, import!C:C),
  ""/(\d+)""
)
"),"#REF!")</f>
        <v>#REF!</v>
      </c>
      <c r="N215" s="340" t="str">
        <f t="shared" si="438"/>
        <v>#REF!</v>
      </c>
      <c r="O215" s="341" t="str">
        <f t="shared" ref="O215:Q215" si="441">VALUE(SUBSTITUTE(XLOOKUP($E215&amp;$F215,import!$A:$A,import!M:M),"mm",""))
</f>
        <v>#REF!</v>
      </c>
      <c r="P215" s="342" t="str">
        <f t="shared" si="441"/>
        <v>#REF!</v>
      </c>
      <c r="Q215" s="343" t="str">
        <f t="shared" si="441"/>
        <v>#REF!</v>
      </c>
      <c r="R215" s="341" t="str">
        <f t="shared" si="356"/>
        <v>#REF!</v>
      </c>
      <c r="S215" s="352" t="s">
        <v>955</v>
      </c>
      <c r="T215" s="110" t="s">
        <v>956</v>
      </c>
      <c r="U215" s="344" t="str">
        <f t="shared" si="157"/>
        <v>#REF!</v>
      </c>
      <c r="V215" s="119" t="str">
        <f t="shared" si="9"/>
        <v>/Users/asano/Desktop/data_sample/Links/bandle.jpg</v>
      </c>
      <c r="W215" s="345" t="s">
        <v>2376</v>
      </c>
      <c r="X215" s="345" t="s">
        <v>2377</v>
      </c>
      <c r="Y215" s="345" t="s">
        <v>2378</v>
      </c>
      <c r="Z215" s="345" t="s">
        <v>2379</v>
      </c>
      <c r="AA215" s="110" t="str">
        <f t="shared" si="361"/>
        <v>/Users/asano/Desktop/data_sample/images/1day/ミークレール/パンプキンブラウン/thumbnail.jpg</v>
      </c>
      <c r="AB215" s="110" t="str">
        <f t="shared" si="362"/>
        <v>/Users/asano/Desktop/data_sample/images/1day/ミークレール/パンプキンブラウン/lens.jpg</v>
      </c>
      <c r="AC215" s="110" t="str">
        <f t="shared" si="363"/>
        <v>/Users/asano/Desktop/data_sample/images/1day/ミークレール/パンプキンブラウン/黒目/black.jpg</v>
      </c>
      <c r="AD215" s="110" t="str">
        <f t="shared" si="364"/>
        <v>/Users/asano/Desktop/data_sample/images/1day/ミークレール/パンプキンブラウン/茶目/brown.jpg</v>
      </c>
      <c r="AE215" s="346" t="str">
        <f t="shared" ref="AE215:AF215" si="442">IFERROR(XLOOKUP($E215&amp;$F215,import!$A:$A,import!I:I),""
)</f>
        <v/>
      </c>
      <c r="AF215" s="346" t="str">
        <f t="shared" si="442"/>
        <v/>
      </c>
      <c r="AG215" s="119" t="str">
        <f>IFERROR(__xludf.DUMMYFUNCTION(" IF(
  ISNUMBER(S215),
  ""度なし（±0.00）〜""&amp;IF(ABS(S215)&lt;100, TEXT(S215, ""0.00""), """"),
  IFERROR(""度なし（±0.00）〜""&amp;
    TEXT(
      VALUE(REGEXEXTRACT(ASC(TO_TEXT(S215)),
        ""(?:^|[^0-9])([+-]?\d{1,2}(?:\.\d+)?)(?:[^0-9]|$)""
      )),
      ""0.00"""&amp;"
    ),
    ""度なしのみ""
  )
)
"),"度なし（±0.00）〜8.00")</f>
        <v>度なし（±0.00）〜8.00</v>
      </c>
      <c r="AH215" s="347"/>
      <c r="AI215" s="347"/>
      <c r="AJ215" s="110"/>
      <c r="AK215" s="110" t="s">
        <v>2380</v>
      </c>
      <c r="AL215" s="110" t="str">
        <f t="shared" si="76"/>
        <v>#REF!</v>
      </c>
      <c r="AM215" s="110"/>
      <c r="AN215" s="110" t="str">
        <f t="shared" si="84"/>
        <v>NG</v>
      </c>
      <c r="AO215" s="343">
        <v>12.0</v>
      </c>
      <c r="AP215" s="110" t="s">
        <v>953</v>
      </c>
      <c r="AQ215" s="343">
        <v>18.0</v>
      </c>
      <c r="AR215" s="110"/>
    </row>
    <row r="216">
      <c r="A216" s="332" t="b">
        <v>1</v>
      </c>
      <c r="B216" s="349" t="b">
        <v>1</v>
      </c>
      <c r="C216" s="350" t="str">
        <f t="shared" si="66"/>
        <v>-</v>
      </c>
      <c r="D216" s="110"/>
      <c r="E216" s="110" t="s">
        <v>824</v>
      </c>
      <c r="F216" s="110" t="s">
        <v>2381</v>
      </c>
      <c r="G216" s="335">
        <v>3801.0</v>
      </c>
      <c r="H216" s="110" t="s">
        <v>126</v>
      </c>
      <c r="I216" s="110" t="s">
        <v>825</v>
      </c>
      <c r="J216" s="110" t="s">
        <v>826</v>
      </c>
      <c r="K216" s="337" t="s">
        <v>170</v>
      </c>
      <c r="L216" s="338" t="str">
        <f t="shared" si="354"/>
        <v>#REF!</v>
      </c>
      <c r="M216" s="339" t="str">
        <f>IFERROR(__xludf.DUMMYFUNCTION("REGEXEXTRACT(
  XLOOKUP($E216&amp;$F216, import!$A:$A, import!C:C),
  ""/(\d+)""
)
"),"#REF!")</f>
        <v>#REF!</v>
      </c>
      <c r="N216" s="340" t="str">
        <f t="shared" si="438"/>
        <v>#REF!</v>
      </c>
      <c r="O216" s="341" t="str">
        <f t="shared" ref="O216:Q216" si="443">VALUE(SUBSTITUTE(XLOOKUP($E216&amp;$F216,import!$A:$A,import!M:M),"mm",""))
</f>
        <v>#REF!</v>
      </c>
      <c r="P216" s="342" t="str">
        <f t="shared" si="443"/>
        <v>#REF!</v>
      </c>
      <c r="Q216" s="343" t="str">
        <f t="shared" si="443"/>
        <v>#REF!</v>
      </c>
      <c r="R216" s="341" t="str">
        <f t="shared" si="356"/>
        <v>#REF!</v>
      </c>
      <c r="S216" s="110" t="s">
        <v>1721</v>
      </c>
      <c r="T216" s="110" t="s">
        <v>172</v>
      </c>
      <c r="U216" s="366" t="s">
        <v>2382</v>
      </c>
      <c r="V216" s="119" t="str">
        <f t="shared" si="9"/>
        <v>/Users/asano/Desktop/data_sample/Links/bandle.jpg</v>
      </c>
      <c r="W216" s="345" t="s">
        <v>2383</v>
      </c>
      <c r="X216" s="345" t="s">
        <v>2384</v>
      </c>
      <c r="Y216" s="345" t="s">
        <v>2385</v>
      </c>
      <c r="Z216" s="345" t="s">
        <v>2386</v>
      </c>
      <c r="AA216" s="110" t="str">
        <f t="shared" si="361"/>
        <v>/Users/asano/Desktop/data_sample/images/1day/ジェニスアイ/ヴィーナスブラウン/thumbnail.jpg</v>
      </c>
      <c r="AB216" s="110" t="str">
        <f t="shared" si="362"/>
        <v>/Users/asano/Desktop/data_sample/images/1day/ジェニスアイ/ヴィーナスブラウン/lens.jpg</v>
      </c>
      <c r="AC216" s="110" t="str">
        <f t="shared" si="363"/>
        <v>/Users/asano/Desktop/data_sample/images/1day/ジェニスアイ/ヴィーナスブラウン/黒目/black.jpg</v>
      </c>
      <c r="AD216" s="110" t="str">
        <f t="shared" si="364"/>
        <v>/Users/asano/Desktop/data_sample/images/1day/ジェニスアイ/ヴィーナスブラウン/茶目/brown.jpg</v>
      </c>
      <c r="AE216" s="346" t="str">
        <f t="shared" ref="AE216:AF216" si="444">IFERROR(XLOOKUP($E216&amp;$F216,import!$A:$A,import!I:I),""
)</f>
        <v/>
      </c>
      <c r="AF216" s="346" t="str">
        <f t="shared" si="444"/>
        <v/>
      </c>
      <c r="AG216" s="119" t="str">
        <f>IFERROR(__xludf.DUMMYFUNCTION(" IF(
  ISNUMBER(S216),
  ""度なし（±0.00）〜""&amp;IF(ABS(S216)&lt;100, TEXT(S216, ""0.00""), """"),
  IFERROR(""度なし（±0.00）〜""&amp;
    TEXT(
      VALUE(REGEXEXTRACT(ASC(TO_TEXT(S216)),
        ""(?:^|[^0-9])([+-]?\d{1,2}(?:\.\d+)?)(?:[^0-9]|$)""
      )),
      ""0.00"""&amp;"
    ),
    ""度なしのみ""
  )
)
"),"度なし（±0.00）〜8.00")</f>
        <v>度なし（±0.00）〜8.00</v>
      </c>
      <c r="AH216" s="347"/>
      <c r="AI216" s="347"/>
      <c r="AJ216" s="110"/>
      <c r="AK216" s="110" t="s">
        <v>2387</v>
      </c>
      <c r="AL216" s="110" t="str">
        <f t="shared" si="76"/>
        <v>#REF!</v>
      </c>
      <c r="AM216" s="110"/>
      <c r="AN216" s="110" t="str">
        <f t="shared" si="84"/>
        <v>NG</v>
      </c>
      <c r="AO216" s="343">
        <v>12.0</v>
      </c>
      <c r="AP216" s="110"/>
      <c r="AQ216" s="343">
        <v>12.0</v>
      </c>
      <c r="AR216" s="110"/>
    </row>
    <row r="217">
      <c r="A217" s="332" t="b">
        <v>1</v>
      </c>
      <c r="B217" s="349" t="b">
        <v>1</v>
      </c>
      <c r="C217" s="350" t="str">
        <f t="shared" si="66"/>
        <v>-</v>
      </c>
      <c r="D217" s="110"/>
      <c r="E217" s="110" t="s">
        <v>824</v>
      </c>
      <c r="F217" s="110" t="s">
        <v>2388</v>
      </c>
      <c r="G217" s="335">
        <v>3802.0</v>
      </c>
      <c r="H217" s="110" t="s">
        <v>126</v>
      </c>
      <c r="I217" s="110" t="s">
        <v>825</v>
      </c>
      <c r="J217" s="110" t="s">
        <v>828</v>
      </c>
      <c r="K217" s="337" t="s">
        <v>170</v>
      </c>
      <c r="L217" s="338" t="str">
        <f t="shared" si="354"/>
        <v>#REF!</v>
      </c>
      <c r="M217" s="339" t="str">
        <f>IFERROR(__xludf.DUMMYFUNCTION("REGEXEXTRACT(
  XLOOKUP($E217&amp;$F217, import!$A:$A, import!C:C),
  ""/(\d+)""
)
"),"#REF!")</f>
        <v>#REF!</v>
      </c>
      <c r="N217" s="340" t="str">
        <f t="shared" si="438"/>
        <v>#REF!</v>
      </c>
      <c r="O217" s="341" t="str">
        <f t="shared" ref="O217:Q217" si="445">VALUE(SUBSTITUTE(XLOOKUP($E217&amp;$F217,import!$A:$A,import!M:M),"mm",""))
</f>
        <v>#REF!</v>
      </c>
      <c r="P217" s="342" t="str">
        <f t="shared" si="445"/>
        <v>#REF!</v>
      </c>
      <c r="Q217" s="343" t="str">
        <f t="shared" si="445"/>
        <v>#REF!</v>
      </c>
      <c r="R217" s="341" t="str">
        <f t="shared" si="356"/>
        <v>#REF!</v>
      </c>
      <c r="S217" s="110" t="s">
        <v>1721</v>
      </c>
      <c r="T217" s="110" t="s">
        <v>172</v>
      </c>
      <c r="U217" s="366" t="s">
        <v>2382</v>
      </c>
      <c r="V217" s="119" t="str">
        <f t="shared" si="9"/>
        <v>/Users/asano/Desktop/data_sample/Links/bandle.jpg</v>
      </c>
      <c r="W217" s="345" t="s">
        <v>2389</v>
      </c>
      <c r="X217" s="345" t="s">
        <v>2390</v>
      </c>
      <c r="Y217" s="345" t="s">
        <v>2391</v>
      </c>
      <c r="Z217" s="345" t="s">
        <v>2392</v>
      </c>
      <c r="AA217" s="110" t="str">
        <f t="shared" si="361"/>
        <v>/Users/asano/Desktop/data_sample/images/1day/ジェニスアイ/ジュピターヘーゼル/thumbnail.jpg</v>
      </c>
      <c r="AB217" s="110" t="str">
        <f t="shared" si="362"/>
        <v>/Users/asano/Desktop/data_sample/images/1day/ジェニスアイ/ジュピターヘーゼル/lens.jpg</v>
      </c>
      <c r="AC217" s="110" t="str">
        <f t="shared" si="363"/>
        <v>/Users/asano/Desktop/data_sample/images/1day/ジェニスアイ/ジュピターヘーゼル/黒目/black.jpg</v>
      </c>
      <c r="AD217" s="110" t="str">
        <f t="shared" si="364"/>
        <v>/Users/asano/Desktop/data_sample/images/1day/ジェニスアイ/ジュピターヘーゼル/茶目/brown.jpg</v>
      </c>
      <c r="AE217" s="346" t="str">
        <f t="shared" ref="AE217:AF217" si="446">IFERROR(XLOOKUP($E217&amp;$F217,import!$A:$A,import!I:I),""
)</f>
        <v/>
      </c>
      <c r="AF217" s="346" t="str">
        <f t="shared" si="446"/>
        <v/>
      </c>
      <c r="AG217" s="119" t="str">
        <f>IFERROR(__xludf.DUMMYFUNCTION(" IF(
  ISNUMBER(S217),
  ""度なし（±0.00）〜""&amp;IF(ABS(S217)&lt;100, TEXT(S217, ""0.00""), """"),
  IFERROR(""度なし（±0.00）〜""&amp;
    TEXT(
      VALUE(REGEXEXTRACT(ASC(TO_TEXT(S217)),
        ""(?:^|[^0-9])([+-]?\d{1,2}(?:\.\d+)?)(?:[^0-9]|$)""
      )),
      ""0.00"""&amp;"
    ),
    ""度なしのみ""
  )
)
"),"度なし（±0.00）〜8.00")</f>
        <v>度なし（±0.00）〜8.00</v>
      </c>
      <c r="AH217" s="347"/>
      <c r="AI217" s="347"/>
      <c r="AJ217" s="110"/>
      <c r="AK217" s="110" t="s">
        <v>2393</v>
      </c>
      <c r="AL217" s="110" t="str">
        <f t="shared" si="76"/>
        <v>#REF!</v>
      </c>
      <c r="AM217" s="110"/>
      <c r="AN217" s="110" t="str">
        <f t="shared" si="84"/>
        <v>NG</v>
      </c>
      <c r="AO217" s="343">
        <v>12.0</v>
      </c>
      <c r="AP217" s="110"/>
      <c r="AQ217" s="343">
        <v>12.0</v>
      </c>
      <c r="AR217" s="110"/>
    </row>
    <row r="218">
      <c r="A218" s="332" t="b">
        <v>1</v>
      </c>
      <c r="B218" s="349" t="b">
        <v>1</v>
      </c>
      <c r="C218" s="350" t="str">
        <f t="shared" si="66"/>
        <v>-</v>
      </c>
      <c r="D218" s="110"/>
      <c r="E218" s="110" t="s">
        <v>824</v>
      </c>
      <c r="F218" s="110" t="s">
        <v>2394</v>
      </c>
      <c r="G218" s="335">
        <v>3803.0</v>
      </c>
      <c r="H218" s="110" t="s">
        <v>126</v>
      </c>
      <c r="I218" s="110" t="s">
        <v>825</v>
      </c>
      <c r="J218" s="110" t="s">
        <v>830</v>
      </c>
      <c r="K218" s="337" t="s">
        <v>170</v>
      </c>
      <c r="L218" s="338" t="str">
        <f t="shared" si="354"/>
        <v>#REF!</v>
      </c>
      <c r="M218" s="339" t="str">
        <f>IFERROR(__xludf.DUMMYFUNCTION("REGEXEXTRACT(
  XLOOKUP($E218&amp;$F218, import!$A:$A, import!C:C),
  ""/(\d+)""
)
"),"#REF!")</f>
        <v>#REF!</v>
      </c>
      <c r="N218" s="340" t="str">
        <f t="shared" si="438"/>
        <v>#REF!</v>
      </c>
      <c r="O218" s="341" t="str">
        <f t="shared" ref="O218:Q218" si="447">VALUE(SUBSTITUTE(XLOOKUP($E218&amp;$F218,import!$A:$A,import!M:M),"mm",""))
</f>
        <v>#REF!</v>
      </c>
      <c r="P218" s="342" t="str">
        <f t="shared" si="447"/>
        <v>#REF!</v>
      </c>
      <c r="Q218" s="343" t="str">
        <f t="shared" si="447"/>
        <v>#REF!</v>
      </c>
      <c r="R218" s="341" t="str">
        <f t="shared" si="356"/>
        <v>#REF!</v>
      </c>
      <c r="S218" s="110" t="s">
        <v>1721</v>
      </c>
      <c r="T218" s="110" t="s">
        <v>172</v>
      </c>
      <c r="U218" s="366" t="s">
        <v>2382</v>
      </c>
      <c r="V218" s="119" t="str">
        <f t="shared" si="9"/>
        <v>/Users/asano/Desktop/data_sample/Links/bandle.jpg</v>
      </c>
      <c r="W218" s="345" t="s">
        <v>2395</v>
      </c>
      <c r="X218" s="345" t="s">
        <v>2396</v>
      </c>
      <c r="Y218" s="345" t="s">
        <v>2397</v>
      </c>
      <c r="Z218" s="345" t="s">
        <v>2398</v>
      </c>
      <c r="AA218" s="110" t="str">
        <f t="shared" si="361"/>
        <v>/Users/asano/Desktop/data_sample/images/1day/ジェニスアイ/マーキュリーグレージュ/thumbnail.jpg</v>
      </c>
      <c r="AB218" s="110" t="str">
        <f t="shared" si="362"/>
        <v>/Users/asano/Desktop/data_sample/images/1day/ジェニスアイ/マーキュリーグレージュ/lens.jpg</v>
      </c>
      <c r="AC218" s="110" t="str">
        <f t="shared" si="363"/>
        <v>/Users/asano/Desktop/data_sample/images/1day/ジェニスアイ/マーキュリーグレージュ/黒目/black.jpg</v>
      </c>
      <c r="AD218" s="110" t="str">
        <f t="shared" si="364"/>
        <v>/Users/asano/Desktop/data_sample/images/1day/ジェニスアイ/マーキュリーグレージュ/茶目/brown.jpg</v>
      </c>
      <c r="AE218" s="346" t="str">
        <f t="shared" ref="AE218:AF218" si="448">IFERROR(XLOOKUP($E218&amp;$F218,import!$A:$A,import!I:I),""
)</f>
        <v/>
      </c>
      <c r="AF218" s="346" t="str">
        <f t="shared" si="448"/>
        <v/>
      </c>
      <c r="AG218" s="119" t="str">
        <f>IFERROR(__xludf.DUMMYFUNCTION(" IF(
  ISNUMBER(S218),
  ""度なし（±0.00）〜""&amp;IF(ABS(S218)&lt;100, TEXT(S218, ""0.00""), """"),
  IFERROR(""度なし（±0.00）〜""&amp;
    TEXT(
      VALUE(REGEXEXTRACT(ASC(TO_TEXT(S218)),
        ""(?:^|[^0-9])([+-]?\d{1,2}(?:\.\d+)?)(?:[^0-9]|$)""
      )),
      ""0.00"""&amp;"
    ),
    ""度なしのみ""
  )
)
"),"度なし（±0.00）〜8.00")</f>
        <v>度なし（±0.00）〜8.00</v>
      </c>
      <c r="AH218" s="347"/>
      <c r="AI218" s="347"/>
      <c r="AJ218" s="110"/>
      <c r="AK218" s="110" t="s">
        <v>2399</v>
      </c>
      <c r="AL218" s="110" t="str">
        <f t="shared" si="76"/>
        <v>#REF!</v>
      </c>
      <c r="AM218" s="110"/>
      <c r="AN218" s="110" t="str">
        <f t="shared" si="84"/>
        <v>NG</v>
      </c>
      <c r="AO218" s="343">
        <v>12.0</v>
      </c>
      <c r="AP218" s="110"/>
      <c r="AQ218" s="343">
        <v>12.0</v>
      </c>
      <c r="AR218" s="110"/>
    </row>
    <row r="219">
      <c r="A219" s="332" t="b">
        <v>1</v>
      </c>
      <c r="B219" s="349" t="b">
        <v>1</v>
      </c>
      <c r="C219" s="350" t="str">
        <f t="shared" si="66"/>
        <v>-</v>
      </c>
      <c r="D219" s="110"/>
      <c r="E219" s="110" t="s">
        <v>832</v>
      </c>
      <c r="F219" s="110" t="s">
        <v>2400</v>
      </c>
      <c r="G219" s="335">
        <v>3901.0</v>
      </c>
      <c r="H219" s="110" t="s">
        <v>126</v>
      </c>
      <c r="I219" s="110" t="s">
        <v>833</v>
      </c>
      <c r="J219" s="110" t="s">
        <v>834</v>
      </c>
      <c r="K219" s="337" t="s">
        <v>170</v>
      </c>
      <c r="L219" s="338" t="str">
        <f t="shared" si="354"/>
        <v>#REF!</v>
      </c>
      <c r="M219" s="339" t="str">
        <f>IFERROR(__xludf.DUMMYFUNCTION("REGEXEXTRACT(
  XLOOKUP($E219&amp;$F219, import!$A:$A, import!C:C),
  ""/(\d+)""
)
"),"#REF!")</f>
        <v>#REF!</v>
      </c>
      <c r="N219" s="340" t="str">
        <f t="shared" si="438"/>
        <v>#REF!</v>
      </c>
      <c r="O219" s="341" t="str">
        <f t="shared" ref="O219:Q219" si="449">VALUE(SUBSTITUTE(XLOOKUP($E219&amp;$F219,import!$A:$A,import!M:M),"mm",""))
</f>
        <v>#REF!</v>
      </c>
      <c r="P219" s="342" t="str">
        <f t="shared" si="449"/>
        <v>#REF!</v>
      </c>
      <c r="Q219" s="343" t="str">
        <f t="shared" si="449"/>
        <v>#REF!</v>
      </c>
      <c r="R219" s="341" t="str">
        <f t="shared" si="356"/>
        <v>#REF!</v>
      </c>
      <c r="S219" s="110" t="s">
        <v>955</v>
      </c>
      <c r="T219" s="110" t="s">
        <v>956</v>
      </c>
      <c r="U219" s="344" t="str">
        <f t="shared" ref="U219:U310" si="451">LET(pb,TRIM($H219),brand,TRIM($I219),d,LOWER(TRIM($K219)),dur,SWITCH(d,"1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219" s="119" t="str">
        <f t="shared" si="9"/>
        <v>/Users/asano/Desktop/data_sample/Links/bandle.jpg</v>
      </c>
      <c r="W219" s="345" t="s">
        <v>2401</v>
      </c>
      <c r="X219" s="345" t="s">
        <v>2402</v>
      </c>
      <c r="Y219" s="345" t="s">
        <v>2403</v>
      </c>
      <c r="Z219" s="345" t="s">
        <v>2404</v>
      </c>
      <c r="AA219" s="110" t="str">
        <f t="shared" si="361"/>
        <v>/Users/asano/Desktop/data_sample/images/1day/ダスティティー/依存ピンク/thumbnail.jpg</v>
      </c>
      <c r="AB219" s="110" t="str">
        <f t="shared" si="362"/>
        <v>/Users/asano/Desktop/data_sample/images/1day/ダスティティー/依存ピンク/lens.jpg</v>
      </c>
      <c r="AC219" s="110" t="str">
        <f t="shared" si="363"/>
        <v>/Users/asano/Desktop/data_sample/images/1day/ダスティティー/依存ピンク/黒目/black.jpg</v>
      </c>
      <c r="AD219" s="110" t="str">
        <f t="shared" si="364"/>
        <v>/Users/asano/Desktop/data_sample/images/1day/ダスティティー/依存ピンク/茶目/brown.jpg</v>
      </c>
      <c r="AE219" s="110"/>
      <c r="AF219" s="110"/>
      <c r="AG219" s="119" t="str">
        <f>IFERROR(__xludf.DUMMYFUNCTION(" IF(
  ISNUMBER(S219),
  ""度なし（±0.00）〜""&amp;IF(ABS(S219)&lt;100, TEXT(S219, ""0.00""), """"),
  IFERROR(""度なし（±0.00）〜""&amp;
    TEXT(
      VALUE(REGEXEXTRACT(ASC(TO_TEXT(S219)),
        ""(?:^|[^0-9])([+-]?\d{1,2}(?:\.\d+)?)(?:[^0-9]|$)""
      )),
      ""0.00"""&amp;"
    ),
    ""度なしのみ""
  )
)
"),"度なし（±0.00）〜8.00")</f>
        <v>度なし（±0.00）〜8.00</v>
      </c>
      <c r="AH219" s="347"/>
      <c r="AI219" s="347"/>
      <c r="AJ219" s="110"/>
      <c r="AK219" s="110" t="s">
        <v>2405</v>
      </c>
      <c r="AL219" s="110"/>
      <c r="AM219" s="110"/>
      <c r="AN219" s="110" t="str">
        <f t="shared" si="84"/>
        <v>NG</v>
      </c>
      <c r="AO219" s="343">
        <v>12.0</v>
      </c>
      <c r="AP219" s="110" t="s">
        <v>914</v>
      </c>
      <c r="AQ219" s="343">
        <v>24.0</v>
      </c>
      <c r="AR219" s="110"/>
    </row>
    <row r="220">
      <c r="A220" s="332" t="b">
        <v>1</v>
      </c>
      <c r="B220" s="349" t="b">
        <v>1</v>
      </c>
      <c r="C220" s="350" t="str">
        <f t="shared" si="66"/>
        <v>-</v>
      </c>
      <c r="D220" s="110"/>
      <c r="E220" s="110" t="s">
        <v>836</v>
      </c>
      <c r="F220" s="110" t="s">
        <v>2406</v>
      </c>
      <c r="G220" s="335">
        <v>3902.0</v>
      </c>
      <c r="H220" s="110" t="s">
        <v>126</v>
      </c>
      <c r="I220" s="110" t="s">
        <v>833</v>
      </c>
      <c r="J220" s="110" t="s">
        <v>837</v>
      </c>
      <c r="K220" s="110" t="s">
        <v>170</v>
      </c>
      <c r="L220" s="338" t="str">
        <f t="shared" si="354"/>
        <v>#REF!</v>
      </c>
      <c r="M220" s="339" t="str">
        <f>IFERROR(__xludf.DUMMYFUNCTION("REGEXEXTRACT(
  XLOOKUP($E220&amp;$F220, import!$A:$A, import!C:C),
  ""/(\d+)""
)
"),"#REF!")</f>
        <v>#REF!</v>
      </c>
      <c r="N220" s="340" t="str">
        <f t="shared" si="438"/>
        <v>#REF!</v>
      </c>
      <c r="O220" s="341" t="str">
        <f t="shared" ref="O220:Q220" si="450">VALUE(SUBSTITUTE(XLOOKUP($E220&amp;$F220,import!$A:$A,import!M:M),"mm",""))
</f>
        <v>#REF!</v>
      </c>
      <c r="P220" s="341" t="str">
        <f t="shared" si="450"/>
        <v>#REF!</v>
      </c>
      <c r="Q220" s="341" t="str">
        <f t="shared" si="450"/>
        <v>#REF!</v>
      </c>
      <c r="R220" s="341" t="str">
        <f t="shared" si="356"/>
        <v>#REF!</v>
      </c>
      <c r="S220" s="110" t="s">
        <v>955</v>
      </c>
      <c r="T220" s="110" t="s">
        <v>956</v>
      </c>
      <c r="U220" s="344" t="str">
        <f t="shared" si="451"/>
        <v>#REF!</v>
      </c>
      <c r="V220" s="119" t="str">
        <f t="shared" si="9"/>
        <v>/Users/asano/Desktop/data_sample/Links/bandle.jpg</v>
      </c>
      <c r="W220" s="345" t="s">
        <v>2407</v>
      </c>
      <c r="X220" s="345" t="s">
        <v>2408</v>
      </c>
      <c r="Y220" s="345" t="s">
        <v>2409</v>
      </c>
      <c r="Z220" s="345" t="s">
        <v>2410</v>
      </c>
      <c r="AA220" s="110" t="s">
        <v>2411</v>
      </c>
      <c r="AB220" s="110" t="s">
        <v>2412</v>
      </c>
      <c r="AC220" s="110" t="s">
        <v>2413</v>
      </c>
      <c r="AD220" s="110" t="s">
        <v>2414</v>
      </c>
      <c r="AE220" s="346" t="s">
        <v>2415</v>
      </c>
      <c r="AF220" s="346" t="s">
        <v>2416</v>
      </c>
      <c r="AG220" s="119" t="str">
        <f>IFERROR(__xludf.DUMMYFUNCTION(" IF(
  ISNUMBER(S220),
  ""度なし（±0.00）〜""&amp;IF(ABS(S220)&lt;100, TEXT(S220, ""0.00""), """"),
  IFERROR(""度なし（±0.00）〜""&amp;
    TEXT(
      VALUE(REGEXEXTRACT(ASC(TO_TEXT(S220)),
        ""(?:^|[^0-9])([+-]?\d{1,2}(?:\.\d+)?)(?:[^0-9]|$)""
      )),
      ""0.00"""&amp;"
    ),
    ""度なしのみ""
  )
)
"),"度なし（±0.00）〜8.00")</f>
        <v>度なし（±0.00）〜8.00</v>
      </c>
      <c r="AH220" s="347"/>
      <c r="AI220" s="347"/>
      <c r="AJ220" s="110"/>
      <c r="AK220" s="110" t="s">
        <v>2417</v>
      </c>
      <c r="AL220" s="110" t="str">
        <f t="shared" ref="AL220:AL675" si="453">XLOOKUP(E220&amp;F220,'import のコピー'!A:A,'import のコピー'!G:G)</f>
        <v>#REF!</v>
      </c>
      <c r="AM220" s="110"/>
      <c r="AN220" s="110" t="str">
        <f t="shared" si="84"/>
        <v>NG</v>
      </c>
      <c r="AO220" s="343">
        <v>12.0</v>
      </c>
      <c r="AP220" s="110" t="s">
        <v>953</v>
      </c>
      <c r="AQ220" s="343">
        <v>18.0</v>
      </c>
      <c r="AR220" s="110"/>
    </row>
    <row r="221">
      <c r="A221" s="332" t="b">
        <v>1</v>
      </c>
      <c r="B221" s="349" t="b">
        <v>1</v>
      </c>
      <c r="C221" s="350" t="str">
        <f t="shared" si="66"/>
        <v>-</v>
      </c>
      <c r="D221" s="110"/>
      <c r="E221" s="110" t="s">
        <v>832</v>
      </c>
      <c r="F221" s="110" t="s">
        <v>2418</v>
      </c>
      <c r="G221" s="335">
        <v>3903.0</v>
      </c>
      <c r="H221" s="110" t="s">
        <v>126</v>
      </c>
      <c r="I221" s="110" t="s">
        <v>833</v>
      </c>
      <c r="J221" s="110" t="s">
        <v>839</v>
      </c>
      <c r="K221" s="110" t="s">
        <v>170</v>
      </c>
      <c r="L221" s="338" t="str">
        <f t="shared" si="354"/>
        <v>#REF!</v>
      </c>
      <c r="M221" s="339" t="str">
        <f>IFERROR(__xludf.DUMMYFUNCTION("REGEXEXTRACT(
  XLOOKUP($E221&amp;$F221, import!$A:$A, import!C:C),
  ""/(\d+)""
)
"),"#REF!")</f>
        <v>#REF!</v>
      </c>
      <c r="N221" s="340">
        <v>-8.0</v>
      </c>
      <c r="O221" s="341" t="str">
        <f t="shared" ref="O221:Q221" si="452">VALUE(SUBSTITUTE(XLOOKUP($E221&amp;$F221,import!$A:$A,import!M:M),"mm",""))
</f>
        <v>#REF!</v>
      </c>
      <c r="P221" s="341" t="str">
        <f t="shared" si="452"/>
        <v>#REF!</v>
      </c>
      <c r="Q221" s="341" t="str">
        <f t="shared" si="452"/>
        <v>#REF!</v>
      </c>
      <c r="R221" s="341" t="str">
        <f t="shared" si="356"/>
        <v>#REF!</v>
      </c>
      <c r="S221" s="110" t="s">
        <v>955</v>
      </c>
      <c r="T221" s="110" t="s">
        <v>956</v>
      </c>
      <c r="U221" s="344" t="str">
        <f t="shared" si="451"/>
        <v>#REF!</v>
      </c>
      <c r="V221" s="119" t="str">
        <f t="shared" si="9"/>
        <v>/Users/asano/Desktop/data_sample/Links/bandle.jpg</v>
      </c>
      <c r="W221" s="345" t="s">
        <v>2419</v>
      </c>
      <c r="X221" s="345" t="s">
        <v>2420</v>
      </c>
      <c r="Y221" s="345" t="s">
        <v>2421</v>
      </c>
      <c r="Z221" s="345" t="s">
        <v>2422</v>
      </c>
      <c r="AA221" s="110" t="s">
        <v>2423</v>
      </c>
      <c r="AB221" s="110" t="s">
        <v>2424</v>
      </c>
      <c r="AC221" s="110" t="s">
        <v>2425</v>
      </c>
      <c r="AD221" s="110" t="s">
        <v>2426</v>
      </c>
      <c r="AE221" s="119" t="s">
        <v>2427</v>
      </c>
      <c r="AF221" s="119" t="s">
        <v>2428</v>
      </c>
      <c r="AG221" s="119" t="str">
        <f>IFERROR(__xludf.DUMMYFUNCTION(" IF(
  ISNUMBER(S221),
  ""度なし（±0.00）〜""&amp;IF(ABS(S221)&lt;100, TEXT(S221, ""0.00""), """"),
  IFERROR(""度なし（±0.00）〜""&amp;
    TEXT(
      VALUE(REGEXEXTRACT(ASC(TO_TEXT(S221)),
        ""(?:^|[^0-9])([+-]?\d{1,2}(?:\.\d+)?)(?:[^0-9]|$)""
      )),
      ""0.00"""&amp;"
    ),
    ""度なしのみ""
  )
)
"),"度なし（±0.00）〜8.00")</f>
        <v>度なし（±0.00）〜8.00</v>
      </c>
      <c r="AH221" s="347"/>
      <c r="AI221" s="347"/>
      <c r="AJ221" s="110"/>
      <c r="AK221" s="110" t="s">
        <v>2429</v>
      </c>
      <c r="AL221" s="110" t="str">
        <f t="shared" si="453"/>
        <v>#REF!</v>
      </c>
      <c r="AM221" s="110"/>
      <c r="AN221" s="110" t="str">
        <f t="shared" si="84"/>
        <v>NG</v>
      </c>
      <c r="AO221" s="343">
        <v>12.0</v>
      </c>
      <c r="AP221" s="110" t="s">
        <v>953</v>
      </c>
      <c r="AQ221" s="343">
        <v>18.0</v>
      </c>
      <c r="AR221" s="110"/>
    </row>
    <row r="222">
      <c r="A222" s="332" t="b">
        <v>1</v>
      </c>
      <c r="B222" s="349" t="b">
        <v>1</v>
      </c>
      <c r="C222" s="350" t="str">
        <f t="shared" si="66"/>
        <v>-</v>
      </c>
      <c r="D222" s="110"/>
      <c r="E222" s="110" t="s">
        <v>836</v>
      </c>
      <c r="F222" s="110" t="s">
        <v>2430</v>
      </c>
      <c r="G222" s="335">
        <v>3904.0</v>
      </c>
      <c r="H222" s="110" t="s">
        <v>126</v>
      </c>
      <c r="I222" s="110" t="s">
        <v>833</v>
      </c>
      <c r="J222" s="110" t="s">
        <v>841</v>
      </c>
      <c r="K222" s="110" t="s">
        <v>170</v>
      </c>
      <c r="L222" s="338" t="str">
        <f t="shared" si="354"/>
        <v>#REF!</v>
      </c>
      <c r="M222" s="339" t="str">
        <f>IFERROR(__xludf.DUMMYFUNCTION("REGEXEXTRACT(
  XLOOKUP($E222&amp;$F222, import!$A:$A, import!C:C),
  ""/(\d+)""
)
"),"#REF!")</f>
        <v>#REF!</v>
      </c>
      <c r="N222" s="340" t="str">
        <f t="shared" ref="N222:N675" si="455">-(XLOOKUP($E222&amp;$F222,import!$A:$A,import!AB:AB))</f>
        <v>#REF!</v>
      </c>
      <c r="O222" s="341" t="str">
        <f t="shared" ref="O222:Q222" si="454">VALUE(SUBSTITUTE(XLOOKUP($E222&amp;$F222,import!$A:$A,import!M:M),"mm",""))
</f>
        <v>#REF!</v>
      </c>
      <c r="P222" s="341" t="str">
        <f t="shared" si="454"/>
        <v>#REF!</v>
      </c>
      <c r="Q222" s="341" t="str">
        <f t="shared" si="454"/>
        <v>#REF!</v>
      </c>
      <c r="R222" s="341" t="str">
        <f t="shared" si="356"/>
        <v>#REF!</v>
      </c>
      <c r="S222" s="110" t="s">
        <v>955</v>
      </c>
      <c r="T222" s="110" t="s">
        <v>956</v>
      </c>
      <c r="U222" s="344" t="str">
        <f t="shared" si="451"/>
        <v>#REF!</v>
      </c>
      <c r="V222" s="119" t="str">
        <f t="shared" si="9"/>
        <v>/Users/asano/Desktop/data_sample/Links/bandle.jpg</v>
      </c>
      <c r="W222" s="345" t="s">
        <v>2431</v>
      </c>
      <c r="X222" s="345" t="s">
        <v>2432</v>
      </c>
      <c r="Y222" s="345" t="s">
        <v>2433</v>
      </c>
      <c r="Z222" s="345" t="s">
        <v>2434</v>
      </c>
      <c r="AA222" s="110" t="s">
        <v>2435</v>
      </c>
      <c r="AB222" s="110" t="s">
        <v>2436</v>
      </c>
      <c r="AC222" s="110" t="s">
        <v>2437</v>
      </c>
      <c r="AD222" s="110" t="s">
        <v>2438</v>
      </c>
      <c r="AE222" s="119" t="s">
        <v>2439</v>
      </c>
      <c r="AF222" s="119" t="s">
        <v>2440</v>
      </c>
      <c r="AG222" s="119" t="str">
        <f>IFERROR(__xludf.DUMMYFUNCTION(" IF(
  ISNUMBER(S222),
  ""度なし（±0.00）〜""&amp;IF(ABS(S222)&lt;100, TEXT(S222, ""0.00""), """"),
  IFERROR(""度なし（±0.00）〜""&amp;
    TEXT(
      VALUE(REGEXEXTRACT(ASC(TO_TEXT(S222)),
        ""(?:^|[^0-9])([+-]?\d{1,2}(?:\.\d+)?)(?:[^0-9]|$)""
      )),
      ""0.00"""&amp;"
    ),
    ""度なしのみ""
  )
)
"),"度なし（±0.00）〜8.00")</f>
        <v>度なし（±0.00）〜8.00</v>
      </c>
      <c r="AH222" s="347"/>
      <c r="AI222" s="347"/>
      <c r="AJ222" s="110"/>
      <c r="AK222" s="110" t="s">
        <v>2441</v>
      </c>
      <c r="AL222" s="110" t="str">
        <f t="shared" si="453"/>
        <v>#REF!</v>
      </c>
      <c r="AM222" s="110"/>
      <c r="AN222" s="110" t="str">
        <f t="shared" si="84"/>
        <v>NG</v>
      </c>
      <c r="AO222" s="343">
        <v>12.0</v>
      </c>
      <c r="AP222" s="110" t="s">
        <v>2442</v>
      </c>
      <c r="AQ222" s="343">
        <v>42.0</v>
      </c>
      <c r="AR222" s="110"/>
    </row>
    <row r="223">
      <c r="A223" s="332" t="b">
        <v>1</v>
      </c>
      <c r="B223" s="357" t="b">
        <v>1</v>
      </c>
      <c r="C223" s="350" t="str">
        <f t="shared" si="66"/>
        <v>-</v>
      </c>
      <c r="D223" s="110"/>
      <c r="E223" s="110" t="s">
        <v>843</v>
      </c>
      <c r="F223" s="110" t="s">
        <v>2443</v>
      </c>
      <c r="G223" s="335">
        <v>4001.0</v>
      </c>
      <c r="H223" s="110" t="s">
        <v>126</v>
      </c>
      <c r="I223" s="110" t="s">
        <v>2444</v>
      </c>
      <c r="J223" s="110" t="s">
        <v>845</v>
      </c>
      <c r="K223" s="337" t="s">
        <v>170</v>
      </c>
      <c r="L223" s="338" t="str">
        <f t="shared" si="354"/>
        <v>#REF!</v>
      </c>
      <c r="M223" s="339" t="str">
        <f>IFERROR(__xludf.DUMMYFUNCTION("REGEXEXTRACT(
  XLOOKUP($E223&amp;$F223, import!$A:$A, import!C:C),
  ""/(\d+)""
)
"),"#REF!")</f>
        <v>#REF!</v>
      </c>
      <c r="N223" s="340" t="str">
        <f t="shared" si="455"/>
        <v>#REF!</v>
      </c>
      <c r="O223" s="341" t="str">
        <f t="shared" ref="O223:Q223" si="456">VALUE(SUBSTITUTE(XLOOKUP($E223&amp;$F223,import!$A:$A,import!M:M),"mm",""))
</f>
        <v>#REF!</v>
      </c>
      <c r="P223" s="342" t="str">
        <f t="shared" si="456"/>
        <v>#REF!</v>
      </c>
      <c r="Q223" s="343" t="str">
        <f t="shared" si="456"/>
        <v>#REF!</v>
      </c>
      <c r="R223" s="341" t="str">
        <f t="shared" si="356"/>
        <v>#REF!</v>
      </c>
      <c r="S223" s="110" t="s">
        <v>1303</v>
      </c>
      <c r="T22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TRIM(TRANSPOSE(SPLIT(S223,"",""))), 0))
        ),
      ""シリコン"",""シリコー"&amp;"ンハイドロゲル素材"")
    )
  ),
"""")
"),"UVカット")</f>
        <v>UVカット</v>
      </c>
      <c r="U223" s="344" t="str">
        <f t="shared" si="451"/>
        <v>#REF!</v>
      </c>
      <c r="V223" s="119" t="str">
        <f t="shared" si="9"/>
        <v>/Users/asano/Desktop/data_sample/Links/bandle.jpg</v>
      </c>
      <c r="W223" s="345" t="s">
        <v>2445</v>
      </c>
      <c r="X223" s="345" t="s">
        <v>2446</v>
      </c>
      <c r="Y223" s="345" t="s">
        <v>2447</v>
      </c>
      <c r="Z223" s="345" t="s">
        <v>2448</v>
      </c>
      <c r="AA223" s="110" t="str">
        <f t="shared" ref="AA223:AA490" si="459">$AF$1&amp;$K223&amp;"/"&amp;$I223&amp;"/"&amp;$J223&amp;"/thumbnail.jpg"</f>
        <v>/Users/asano/Desktop/data_sample/images/1day/プリズメル /アイスオリーブ/thumbnail.jpg</v>
      </c>
      <c r="AB223" s="110" t="str">
        <f t="shared" ref="AB223:AB490" si="460">$AF$1&amp;$K223&amp;"/"&amp;$I223&amp;"/"&amp;$J223&amp;"/lens.jpg"</f>
        <v>/Users/asano/Desktop/data_sample/images/1day/プリズメル /アイスオリーブ/lens.jpg</v>
      </c>
      <c r="AC223" s="110" t="str">
        <f t="shared" ref="AC223:AC490" si="461">$AF$1&amp;$K223&amp;"/"&amp;$I223&amp;"/"&amp;$J223&amp;"/黒目/black.jpg"</f>
        <v>/Users/asano/Desktop/data_sample/images/1day/プリズメル /アイスオリーブ/黒目/black.jpg</v>
      </c>
      <c r="AD223" s="110" t="str">
        <f t="shared" ref="AD223:AD490" si="462">$AF$1&amp;$K223&amp;"/"&amp;$I223&amp;"/"&amp;$J223&amp;"/茶目/brown.jpg"</f>
        <v>/Users/asano/Desktop/data_sample/images/1day/プリズメル /アイスオリーブ/茶目/brown.jpg</v>
      </c>
      <c r="AE223" s="346" t="str">
        <f t="shared" ref="AE223:AF223" si="457">IFERROR(XLOOKUP($E223&amp;$F223,import!$A:$A,import!I:I),""
)</f>
        <v/>
      </c>
      <c r="AF223" s="346" t="str">
        <f t="shared" si="457"/>
        <v/>
      </c>
      <c r="AG223" s="119" t="str">
        <f>IFERROR(__xludf.DUMMYFUNCTION(" IF(
  ISNUMBER(S223),
  ""度なし（±0.00）〜""&amp;IF(ABS(S223)&lt;100, TEXT(S223, ""0.00""), """"),
  IFERROR(""度なし（±0.00）〜""&amp;
    TEXT(
      VALUE(REGEXEXTRACT(ASC(TO_TEXT(S223)),
        ""(?:^|[^0-9])([+-]?\d{1,2}(?:\.\d+)?)(?:[^0-9]|$)""
      )),
      ""0.00"""&amp;"
    ),
    ""度なしのみ""
  )
)
"),"度なしのみ")</f>
        <v>度なしのみ</v>
      </c>
      <c r="AH223" s="347"/>
      <c r="AI223" s="347"/>
      <c r="AJ223" s="110"/>
      <c r="AK223" s="110" t="s">
        <v>2449</v>
      </c>
      <c r="AL223" s="110" t="str">
        <f t="shared" si="453"/>
        <v>#REF!</v>
      </c>
      <c r="AM223" s="110"/>
      <c r="AN223" s="110" t="str">
        <f t="shared" si="84"/>
        <v>NG</v>
      </c>
      <c r="AO223" s="343">
        <v>8.0</v>
      </c>
      <c r="AP223" s="110"/>
      <c r="AQ223" s="343">
        <v>8.0</v>
      </c>
      <c r="AR223" s="110"/>
    </row>
    <row r="224">
      <c r="A224" s="332" t="b">
        <v>1</v>
      </c>
      <c r="B224" s="357" t="b">
        <v>1</v>
      </c>
      <c r="C224" s="350" t="str">
        <f t="shared" si="66"/>
        <v>-</v>
      </c>
      <c r="D224" s="110"/>
      <c r="E224" s="110" t="s">
        <v>843</v>
      </c>
      <c r="F224" s="110" t="s">
        <v>2450</v>
      </c>
      <c r="G224" s="335">
        <v>4002.0</v>
      </c>
      <c r="H224" s="110" t="s">
        <v>126</v>
      </c>
      <c r="I224" s="110" t="s">
        <v>2444</v>
      </c>
      <c r="J224" s="110" t="s">
        <v>848</v>
      </c>
      <c r="K224" s="337" t="s">
        <v>170</v>
      </c>
      <c r="L224" s="338" t="str">
        <f t="shared" si="354"/>
        <v>#REF!</v>
      </c>
      <c r="M224" s="339" t="str">
        <f>IFERROR(__xludf.DUMMYFUNCTION("REGEXEXTRACT(
  XLOOKUP($E224&amp;$F224, import!$A:$A, import!C:C),
  ""/(\d+)""
)
"),"#REF!")</f>
        <v>#REF!</v>
      </c>
      <c r="N224" s="340" t="str">
        <f t="shared" si="455"/>
        <v>#REF!</v>
      </c>
      <c r="O224" s="341" t="str">
        <f t="shared" ref="O224:Q224" si="458">VALUE(SUBSTITUTE(XLOOKUP($E224&amp;$F224,import!$A:$A,import!M:M),"mm",""))
</f>
        <v>#REF!</v>
      </c>
      <c r="P224" s="342" t="str">
        <f t="shared" si="458"/>
        <v>#REF!</v>
      </c>
      <c r="Q224" s="343" t="str">
        <f t="shared" si="458"/>
        <v>#REF!</v>
      </c>
      <c r="R224" s="341" t="str">
        <f t="shared" si="356"/>
        <v>#REF!</v>
      </c>
      <c r="S224" s="110" t="s">
        <v>956</v>
      </c>
      <c r="T224" s="110" t="s">
        <v>956</v>
      </c>
      <c r="U224" s="344" t="str">
        <f t="shared" si="451"/>
        <v>#REF!</v>
      </c>
      <c r="V224" s="119" t="str">
        <f t="shared" si="9"/>
        <v>/Users/asano/Desktop/data_sample/Links/bandle.jpg</v>
      </c>
      <c r="W224" s="345" t="s">
        <v>2451</v>
      </c>
      <c r="X224" s="345" t="s">
        <v>2452</v>
      </c>
      <c r="Y224" s="345" t="s">
        <v>2453</v>
      </c>
      <c r="Z224" s="345" t="s">
        <v>2454</v>
      </c>
      <c r="AA224" s="110" t="str">
        <f t="shared" si="459"/>
        <v>/Users/asano/Desktop/data_sample/images/1day/プリズメル /ウォータードロップ/thumbnail.jpg</v>
      </c>
      <c r="AB224" s="110" t="str">
        <f t="shared" si="460"/>
        <v>/Users/asano/Desktop/data_sample/images/1day/プリズメル /ウォータードロップ/lens.jpg</v>
      </c>
      <c r="AC224" s="110" t="str">
        <f t="shared" si="461"/>
        <v>/Users/asano/Desktop/data_sample/images/1day/プリズメル /ウォータードロップ/黒目/black.jpg</v>
      </c>
      <c r="AD224" s="110" t="str">
        <f t="shared" si="462"/>
        <v>/Users/asano/Desktop/data_sample/images/1day/プリズメル /ウォータードロップ/茶目/brown.jpg</v>
      </c>
      <c r="AE224" s="346" t="str">
        <f t="shared" ref="AE224:AF224" si="463">IFERROR(XLOOKUP($E224&amp;$F224,import!$A:$A,import!I:I),""
)</f>
        <v/>
      </c>
      <c r="AF224" s="346" t="str">
        <f t="shared" si="463"/>
        <v/>
      </c>
      <c r="AG224" s="119" t="str">
        <f>IFERROR(__xludf.DUMMYFUNCTION(" IF(
  ISNUMBER(S224),
  ""度なし（±0.00）〜""&amp;IF(ABS(S224)&lt;100, TEXT(S224, ""0.00""), """"),
  IFERROR(""度なし（±0.00）〜""&amp;
    TEXT(
      VALUE(REGEXEXTRACT(ASC(TO_TEXT(S224)),
        ""(?:^|[^0-9])([+-]?\d{1,2}(?:\.\d+)?)(?:[^0-9]|$)""
      )),
      ""0.00"""&amp;"
    ),
    ""度なしのみ""
  )
)
"),"度なしのみ")</f>
        <v>度なしのみ</v>
      </c>
      <c r="AH224" s="347"/>
      <c r="AI224" s="347"/>
      <c r="AJ224" s="110"/>
      <c r="AK224" s="110" t="s">
        <v>2455</v>
      </c>
      <c r="AL224" s="110" t="str">
        <f t="shared" si="453"/>
        <v>#REF!</v>
      </c>
      <c r="AM224" s="110"/>
      <c r="AN224" s="110" t="str">
        <f t="shared" si="84"/>
        <v>NG</v>
      </c>
      <c r="AO224" s="343">
        <v>8.0</v>
      </c>
      <c r="AP224" s="110"/>
      <c r="AQ224" s="343">
        <v>8.0</v>
      </c>
      <c r="AR224" s="110"/>
    </row>
    <row r="225">
      <c r="A225" s="332" t="b">
        <v>1</v>
      </c>
      <c r="B225" s="357" t="b">
        <v>1</v>
      </c>
      <c r="C225" s="350" t="str">
        <f t="shared" si="66"/>
        <v>-</v>
      </c>
      <c r="D225" s="110"/>
      <c r="E225" s="110" t="s">
        <v>843</v>
      </c>
      <c r="F225" s="110" t="s">
        <v>2456</v>
      </c>
      <c r="G225" s="335">
        <v>4003.0</v>
      </c>
      <c r="H225" s="110" t="s">
        <v>126</v>
      </c>
      <c r="I225" s="110" t="s">
        <v>2444</v>
      </c>
      <c r="J225" s="110" t="s">
        <v>851</v>
      </c>
      <c r="K225" s="337" t="s">
        <v>170</v>
      </c>
      <c r="L225" s="338" t="str">
        <f t="shared" si="354"/>
        <v>#REF!</v>
      </c>
      <c r="M225" s="339" t="str">
        <f>IFERROR(__xludf.DUMMYFUNCTION("REGEXEXTRACT(
  XLOOKUP($E225&amp;$F225, import!$A:$A, import!C:C),
  ""/(\d+)""
)
"),"#REF!")</f>
        <v>#REF!</v>
      </c>
      <c r="N225" s="340" t="str">
        <f t="shared" si="455"/>
        <v>#REF!</v>
      </c>
      <c r="O225" s="341" t="str">
        <f t="shared" ref="O225:Q225" si="464">VALUE(SUBSTITUTE(XLOOKUP($E225&amp;$F225,import!$A:$A,import!M:M),"mm",""))
</f>
        <v>#REF!</v>
      </c>
      <c r="P225" s="342" t="str">
        <f t="shared" si="464"/>
        <v>#REF!</v>
      </c>
      <c r="Q225" s="343" t="str">
        <f t="shared" si="464"/>
        <v>#REF!</v>
      </c>
      <c r="R225" s="341" t="str">
        <f t="shared" si="356"/>
        <v>#REF!</v>
      </c>
      <c r="S225" s="110" t="s">
        <v>1303</v>
      </c>
      <c r="T22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TRIM(TRANSPOSE(SPLIT(S225,"",""))), 0))
        ),
      ""シリコン"",""シリコー"&amp;"ンハイドロゲル素材"")
    )
  ),
"""")
"),"UVカット")</f>
        <v>UVカット</v>
      </c>
      <c r="U225" s="344" t="str">
        <f t="shared" si="451"/>
        <v>#REF!</v>
      </c>
      <c r="V225" s="119" t="str">
        <f t="shared" si="9"/>
        <v>/Users/asano/Desktop/data_sample/Links/bandle.jpg</v>
      </c>
      <c r="W225" s="345" t="s">
        <v>2457</v>
      </c>
      <c r="X225" s="345" t="s">
        <v>2458</v>
      </c>
      <c r="Y225" s="345" t="s">
        <v>2459</v>
      </c>
      <c r="Z225" s="345" t="s">
        <v>2460</v>
      </c>
      <c r="AA225" s="110" t="str">
        <f t="shared" si="459"/>
        <v>/Users/asano/Desktop/data_sample/images/1day/プリズメル /キャンディピンク/thumbnail.jpg</v>
      </c>
      <c r="AB225" s="110" t="str">
        <f t="shared" si="460"/>
        <v>/Users/asano/Desktop/data_sample/images/1day/プリズメル /キャンディピンク/lens.jpg</v>
      </c>
      <c r="AC225" s="110" t="str">
        <f t="shared" si="461"/>
        <v>/Users/asano/Desktop/data_sample/images/1day/プリズメル /キャンディピンク/黒目/black.jpg</v>
      </c>
      <c r="AD225" s="110" t="str">
        <f t="shared" si="462"/>
        <v>/Users/asano/Desktop/data_sample/images/1day/プリズメル /キャンディピンク/茶目/brown.jpg</v>
      </c>
      <c r="AE225" s="346" t="str">
        <f t="shared" ref="AE225:AF225" si="465">IFERROR(XLOOKUP($E225&amp;$F225,import!$A:$A,import!I:I),""
)</f>
        <v/>
      </c>
      <c r="AF225" s="346" t="str">
        <f t="shared" si="465"/>
        <v/>
      </c>
      <c r="AG225" s="119" t="str">
        <f>IFERROR(__xludf.DUMMYFUNCTION(" IF(
  ISNUMBER(S225),
  ""度なし（±0.00）〜""&amp;IF(ABS(S225)&lt;100, TEXT(S225, ""0.00""), """"),
  IFERROR(""度なし（±0.00）〜""&amp;
    TEXT(
      VALUE(REGEXEXTRACT(ASC(TO_TEXT(S225)),
        ""(?:^|[^0-9])([+-]?\d{1,2}(?:\.\d+)?)(?:[^0-9]|$)""
      )),
      ""0.00"""&amp;"
    ),
    ""度なしのみ""
  )
)
"),"度なしのみ")</f>
        <v>度なしのみ</v>
      </c>
      <c r="AH225" s="347"/>
      <c r="AI225" s="347"/>
      <c r="AJ225" s="110"/>
      <c r="AK225" s="110" t="s">
        <v>2461</v>
      </c>
      <c r="AL225" s="110" t="str">
        <f t="shared" si="453"/>
        <v>#REF!</v>
      </c>
      <c r="AM225" s="110"/>
      <c r="AN225" s="110" t="str">
        <f t="shared" si="84"/>
        <v>NG</v>
      </c>
      <c r="AO225" s="343">
        <v>8.0</v>
      </c>
      <c r="AP225" s="110"/>
      <c r="AQ225" s="343">
        <v>8.0</v>
      </c>
      <c r="AR225" s="110"/>
    </row>
    <row r="226">
      <c r="A226" s="332" t="b">
        <v>1</v>
      </c>
      <c r="B226" s="357" t="b">
        <v>1</v>
      </c>
      <c r="C226" s="350" t="str">
        <f t="shared" si="66"/>
        <v>-</v>
      </c>
      <c r="D226" s="110"/>
      <c r="E226" s="110" t="s">
        <v>843</v>
      </c>
      <c r="F226" s="110" t="s">
        <v>2462</v>
      </c>
      <c r="G226" s="335">
        <v>4004.0</v>
      </c>
      <c r="H226" s="110" t="s">
        <v>126</v>
      </c>
      <c r="I226" s="110" t="s">
        <v>2444</v>
      </c>
      <c r="J226" s="110" t="s">
        <v>853</v>
      </c>
      <c r="K226" s="337" t="s">
        <v>170</v>
      </c>
      <c r="L226" s="338" t="str">
        <f t="shared" si="354"/>
        <v>#REF!</v>
      </c>
      <c r="M226" s="339" t="str">
        <f>IFERROR(__xludf.DUMMYFUNCTION("REGEXEXTRACT(
  XLOOKUP($E226&amp;$F226, import!$A:$A, import!C:C),
  ""/(\d+)""
)
"),"#REF!")</f>
        <v>#REF!</v>
      </c>
      <c r="N226" s="340" t="str">
        <f t="shared" si="455"/>
        <v>#REF!</v>
      </c>
      <c r="O226" s="341" t="str">
        <f t="shared" ref="O226:Q226" si="466">VALUE(SUBSTITUTE(XLOOKUP($E226&amp;$F226,import!$A:$A,import!M:M),"mm",""))
</f>
        <v>#REF!</v>
      </c>
      <c r="P226" s="342" t="str">
        <f t="shared" si="466"/>
        <v>#REF!</v>
      </c>
      <c r="Q226" s="343" t="str">
        <f t="shared" si="466"/>
        <v>#REF!</v>
      </c>
      <c r="R226" s="341" t="str">
        <f t="shared" si="356"/>
        <v>#REF!</v>
      </c>
      <c r="S226" s="110" t="s">
        <v>956</v>
      </c>
      <c r="T226" s="110" t="s">
        <v>956</v>
      </c>
      <c r="U226" s="344" t="str">
        <f t="shared" si="451"/>
        <v>#REF!</v>
      </c>
      <c r="V226" s="119" t="str">
        <f t="shared" si="9"/>
        <v>/Users/asano/Desktop/data_sample/Links/bandle.jpg</v>
      </c>
      <c r="W226" s="345" t="s">
        <v>2463</v>
      </c>
      <c r="X226" s="345" t="s">
        <v>2464</v>
      </c>
      <c r="Y226" s="345" t="s">
        <v>2465</v>
      </c>
      <c r="Z226" s="345" t="s">
        <v>2466</v>
      </c>
      <c r="AA226" s="110" t="str">
        <f t="shared" si="459"/>
        <v>/Users/asano/Desktop/data_sample/images/1day/プリズメル /コットングレージュ/thumbnail.jpg</v>
      </c>
      <c r="AB226" s="110" t="str">
        <f t="shared" si="460"/>
        <v>/Users/asano/Desktop/data_sample/images/1day/プリズメル /コットングレージュ/lens.jpg</v>
      </c>
      <c r="AC226" s="110" t="str">
        <f t="shared" si="461"/>
        <v>/Users/asano/Desktop/data_sample/images/1day/プリズメル /コットングレージュ/黒目/black.jpg</v>
      </c>
      <c r="AD226" s="110" t="str">
        <f t="shared" si="462"/>
        <v>/Users/asano/Desktop/data_sample/images/1day/プリズメル /コットングレージュ/茶目/brown.jpg</v>
      </c>
      <c r="AE226" s="346" t="str">
        <f t="shared" ref="AE226:AF226" si="467">IFERROR(XLOOKUP($E226&amp;$F226,import!$A:$A,import!I:I),""
)</f>
        <v/>
      </c>
      <c r="AF226" s="346" t="str">
        <f t="shared" si="467"/>
        <v/>
      </c>
      <c r="AG226" s="119" t="str">
        <f>IFERROR(__xludf.DUMMYFUNCTION(" IF(
  ISNUMBER(S226),
  ""度なし（±0.00）〜""&amp;IF(ABS(S226)&lt;100, TEXT(S226, ""0.00""), """"),
  IFERROR(""度なし（±0.00）〜""&amp;
    TEXT(
      VALUE(REGEXEXTRACT(ASC(TO_TEXT(S226)),
        ""(?:^|[^0-9])([+-]?\d{1,2}(?:\.\d+)?)(?:[^0-9]|$)""
      )),
      ""0.00"""&amp;"
    ),
    ""度なしのみ""
  )
)
"),"度なしのみ")</f>
        <v>度なしのみ</v>
      </c>
      <c r="AH226" s="347"/>
      <c r="AI226" s="347"/>
      <c r="AJ226" s="110"/>
      <c r="AK226" s="110" t="s">
        <v>2467</v>
      </c>
      <c r="AL226" s="110" t="str">
        <f t="shared" si="453"/>
        <v>#REF!</v>
      </c>
      <c r="AM226" s="110"/>
      <c r="AN226" s="110" t="str">
        <f t="shared" si="84"/>
        <v>NG</v>
      </c>
      <c r="AO226" s="343">
        <v>8.0</v>
      </c>
      <c r="AP226" s="110"/>
      <c r="AQ226" s="343">
        <v>8.0</v>
      </c>
      <c r="AR226" s="110"/>
    </row>
    <row r="227">
      <c r="A227" s="332" t="b">
        <v>1</v>
      </c>
      <c r="B227" s="357" t="b">
        <v>1</v>
      </c>
      <c r="C227" s="350" t="str">
        <f t="shared" si="66"/>
        <v>-</v>
      </c>
      <c r="D227" s="110"/>
      <c r="E227" s="110" t="s">
        <v>843</v>
      </c>
      <c r="F227" s="110" t="s">
        <v>2468</v>
      </c>
      <c r="G227" s="335">
        <v>4005.0</v>
      </c>
      <c r="H227" s="110" t="s">
        <v>126</v>
      </c>
      <c r="I227" s="110" t="s">
        <v>2444</v>
      </c>
      <c r="J227" s="110" t="s">
        <v>855</v>
      </c>
      <c r="K227" s="337" t="s">
        <v>170</v>
      </c>
      <c r="L227" s="338" t="str">
        <f t="shared" si="354"/>
        <v>#REF!</v>
      </c>
      <c r="M227" s="339" t="str">
        <f>IFERROR(__xludf.DUMMYFUNCTION("REGEXEXTRACT(
  XLOOKUP($E227&amp;$F227, import!$A:$A, import!C:C),
  ""/(\d+)""
)
"),"#REF!")</f>
        <v>#REF!</v>
      </c>
      <c r="N227" s="340" t="str">
        <f t="shared" si="455"/>
        <v>#REF!</v>
      </c>
      <c r="O227" s="341" t="str">
        <f t="shared" ref="O227:Q227" si="468">VALUE(SUBSTITUTE(XLOOKUP($E227&amp;$F227,import!$A:$A,import!M:M),"mm",""))
</f>
        <v>#REF!</v>
      </c>
      <c r="P227" s="342" t="str">
        <f t="shared" si="468"/>
        <v>#REF!</v>
      </c>
      <c r="Q227" s="343" t="str">
        <f t="shared" si="468"/>
        <v>#REF!</v>
      </c>
      <c r="R227" s="341" t="str">
        <f t="shared" si="356"/>
        <v>#REF!</v>
      </c>
      <c r="S227" s="110" t="s">
        <v>1303</v>
      </c>
      <c r="T22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TRIM(TRANSPOSE(SPLIT(S227,"",""))), 0))
        ),
      ""シリコン"",""シリコー"&amp;"ンハイドロゲル素材"")
    )
  ),
"""")
"),"UVカット")</f>
        <v>UVカット</v>
      </c>
      <c r="U227" s="344" t="str">
        <f t="shared" si="451"/>
        <v>#REF!</v>
      </c>
      <c r="V227" s="119" t="str">
        <f t="shared" si="9"/>
        <v>/Users/asano/Desktop/data_sample/Links/bandle.jpg</v>
      </c>
      <c r="W227" s="345" t="s">
        <v>2469</v>
      </c>
      <c r="X227" s="345" t="s">
        <v>2470</v>
      </c>
      <c r="Y227" s="345" t="s">
        <v>2471</v>
      </c>
      <c r="Z227" s="345" t="s">
        <v>2472</v>
      </c>
      <c r="AA227" s="110" t="str">
        <f t="shared" si="459"/>
        <v>/Users/asano/Desktop/data_sample/images/1day/プリズメル /シュガーグレー/thumbnail.jpg</v>
      </c>
      <c r="AB227" s="110" t="str">
        <f t="shared" si="460"/>
        <v>/Users/asano/Desktop/data_sample/images/1day/プリズメル /シュガーグレー/lens.jpg</v>
      </c>
      <c r="AC227" s="110" t="str">
        <f t="shared" si="461"/>
        <v>/Users/asano/Desktop/data_sample/images/1day/プリズメル /シュガーグレー/黒目/black.jpg</v>
      </c>
      <c r="AD227" s="110" t="str">
        <f t="shared" si="462"/>
        <v>/Users/asano/Desktop/data_sample/images/1day/プリズメル /シュガーグレー/茶目/brown.jpg</v>
      </c>
      <c r="AE227" s="346" t="str">
        <f t="shared" ref="AE227:AF227" si="469">IFERROR(XLOOKUP($E227&amp;$F227,import!$A:$A,import!I:I),""
)</f>
        <v/>
      </c>
      <c r="AF227" s="346" t="str">
        <f t="shared" si="469"/>
        <v/>
      </c>
      <c r="AG227" s="119" t="str">
        <f>IFERROR(__xludf.DUMMYFUNCTION(" IF(
  ISNUMBER(S227),
  ""度なし（±0.00）〜""&amp;IF(ABS(S227)&lt;100, TEXT(S227, ""0.00""), """"),
  IFERROR(""度なし（±0.00）〜""&amp;
    TEXT(
      VALUE(REGEXEXTRACT(ASC(TO_TEXT(S227)),
        ""(?:^|[^0-9])([+-]?\d{1,2}(?:\.\d+)?)(?:[^0-9]|$)""
      )),
      ""0.00"""&amp;"
    ),
    ""度なしのみ""
  )
)
"),"度なしのみ")</f>
        <v>度なしのみ</v>
      </c>
      <c r="AH227" s="347"/>
      <c r="AI227" s="347"/>
      <c r="AJ227" s="110"/>
      <c r="AK227" s="110" t="s">
        <v>2473</v>
      </c>
      <c r="AL227" s="110" t="str">
        <f t="shared" si="453"/>
        <v>#REF!</v>
      </c>
      <c r="AM227" s="110"/>
      <c r="AN227" s="110" t="str">
        <f t="shared" si="84"/>
        <v>NG</v>
      </c>
      <c r="AO227" s="343">
        <v>8.0</v>
      </c>
      <c r="AP227" s="110"/>
      <c r="AQ227" s="343">
        <v>8.0</v>
      </c>
      <c r="AR227" s="110"/>
    </row>
    <row r="228">
      <c r="A228" s="332" t="b">
        <v>1</v>
      </c>
      <c r="B228" s="357" t="b">
        <v>1</v>
      </c>
      <c r="C228" s="350" t="str">
        <f t="shared" si="66"/>
        <v>-</v>
      </c>
      <c r="D228" s="110"/>
      <c r="E228" s="110" t="s">
        <v>843</v>
      </c>
      <c r="F228" s="110" t="s">
        <v>2474</v>
      </c>
      <c r="G228" s="335">
        <v>4006.0</v>
      </c>
      <c r="H228" s="110" t="s">
        <v>126</v>
      </c>
      <c r="I228" s="110" t="s">
        <v>2444</v>
      </c>
      <c r="J228" s="110" t="s">
        <v>857</v>
      </c>
      <c r="K228" s="337" t="s">
        <v>170</v>
      </c>
      <c r="L228" s="338" t="str">
        <f t="shared" si="354"/>
        <v>#REF!</v>
      </c>
      <c r="M228" s="339" t="str">
        <f>IFERROR(__xludf.DUMMYFUNCTION("REGEXEXTRACT(
  XLOOKUP($E228&amp;$F228, import!$A:$A, import!C:C),
  ""/(\d+)""
)
"),"#REF!")</f>
        <v>#REF!</v>
      </c>
      <c r="N228" s="340" t="str">
        <f t="shared" si="455"/>
        <v>#REF!</v>
      </c>
      <c r="O228" s="341" t="str">
        <f t="shared" ref="O228:Q228" si="470">VALUE(SUBSTITUTE(XLOOKUP($E228&amp;$F228,import!$A:$A,import!M:M),"mm",""))
</f>
        <v>#REF!</v>
      </c>
      <c r="P228" s="342" t="str">
        <f t="shared" si="470"/>
        <v>#REF!</v>
      </c>
      <c r="Q228" s="343" t="str">
        <f t="shared" si="470"/>
        <v>#REF!</v>
      </c>
      <c r="R228" s="341" t="str">
        <f t="shared" si="356"/>
        <v>#REF!</v>
      </c>
      <c r="S228" s="110" t="s">
        <v>956</v>
      </c>
      <c r="T228" s="110" t="s">
        <v>956</v>
      </c>
      <c r="U228" s="344" t="str">
        <f t="shared" si="451"/>
        <v>#REF!</v>
      </c>
      <c r="V228" s="119" t="str">
        <f t="shared" si="9"/>
        <v>/Users/asano/Desktop/data_sample/Links/bandle.jpg</v>
      </c>
      <c r="W228" s="345" t="s">
        <v>2475</v>
      </c>
      <c r="X228" s="345" t="s">
        <v>2476</v>
      </c>
      <c r="Y228" s="345" t="s">
        <v>2477</v>
      </c>
      <c r="Z228" s="345" t="s">
        <v>2478</v>
      </c>
      <c r="AA228" s="110" t="str">
        <f t="shared" si="459"/>
        <v>/Users/asano/Desktop/data_sample/images/1day/プリズメル /シロップベージュ/thumbnail.jpg</v>
      </c>
      <c r="AB228" s="110" t="str">
        <f t="shared" si="460"/>
        <v>/Users/asano/Desktop/data_sample/images/1day/プリズメル /シロップベージュ/lens.jpg</v>
      </c>
      <c r="AC228" s="110" t="str">
        <f t="shared" si="461"/>
        <v>/Users/asano/Desktop/data_sample/images/1day/プリズメル /シロップベージュ/黒目/black.jpg</v>
      </c>
      <c r="AD228" s="110" t="str">
        <f t="shared" si="462"/>
        <v>/Users/asano/Desktop/data_sample/images/1day/プリズメル /シロップベージュ/茶目/brown.jpg</v>
      </c>
      <c r="AE228" s="346" t="str">
        <f t="shared" ref="AE228:AF228" si="471">IFERROR(XLOOKUP($E228&amp;$F228,import!$A:$A,import!I:I),""
)</f>
        <v/>
      </c>
      <c r="AF228" s="346" t="str">
        <f t="shared" si="471"/>
        <v/>
      </c>
      <c r="AG228" s="119" t="str">
        <f>IFERROR(__xludf.DUMMYFUNCTION(" IF(
  ISNUMBER(S228),
  ""度なし（±0.00）〜""&amp;IF(ABS(S228)&lt;100, TEXT(S228, ""0.00""), """"),
  IFERROR(""度なし（±0.00）〜""&amp;
    TEXT(
      VALUE(REGEXEXTRACT(ASC(TO_TEXT(S228)),
        ""(?:^|[^0-9])([+-]?\d{1,2}(?:\.\d+)?)(?:[^0-9]|$)""
      )),
      ""0.00"""&amp;"
    ),
    ""度なしのみ""
  )
)
"),"度なしのみ")</f>
        <v>度なしのみ</v>
      </c>
      <c r="AH228" s="347"/>
      <c r="AI228" s="347"/>
      <c r="AJ228" s="110"/>
      <c r="AK228" s="110" t="s">
        <v>2479</v>
      </c>
      <c r="AL228" s="110" t="str">
        <f t="shared" si="453"/>
        <v>#REF!</v>
      </c>
      <c r="AM228" s="110"/>
      <c r="AN228" s="110" t="str">
        <f t="shared" si="84"/>
        <v>NG</v>
      </c>
      <c r="AO228" s="343">
        <v>8.0</v>
      </c>
      <c r="AP228" s="110"/>
      <c r="AQ228" s="343">
        <v>8.0</v>
      </c>
      <c r="AR228" s="110"/>
    </row>
    <row r="229">
      <c r="A229" s="332" t="b">
        <v>1</v>
      </c>
      <c r="B229" s="357" t="b">
        <v>1</v>
      </c>
      <c r="C229" s="350" t="str">
        <f t="shared" si="66"/>
        <v>-</v>
      </c>
      <c r="D229" s="110"/>
      <c r="E229" s="110" t="s">
        <v>843</v>
      </c>
      <c r="F229" s="110" t="s">
        <v>2480</v>
      </c>
      <c r="G229" s="335">
        <v>4007.0</v>
      </c>
      <c r="H229" s="110" t="s">
        <v>126</v>
      </c>
      <c r="I229" s="110" t="s">
        <v>2444</v>
      </c>
      <c r="J229" s="110" t="s">
        <v>859</v>
      </c>
      <c r="K229" s="337" t="s">
        <v>170</v>
      </c>
      <c r="L229" s="338" t="str">
        <f t="shared" si="354"/>
        <v>#REF!</v>
      </c>
      <c r="M229" s="339" t="str">
        <f>IFERROR(__xludf.DUMMYFUNCTION("REGEXEXTRACT(
  XLOOKUP($E229&amp;$F229, import!$A:$A, import!C:C),
  ""/(\d+)""
)
"),"#REF!")</f>
        <v>#REF!</v>
      </c>
      <c r="N229" s="340" t="str">
        <f t="shared" si="455"/>
        <v>#REF!</v>
      </c>
      <c r="O229" s="341" t="str">
        <f t="shared" ref="O229:Q229" si="472">VALUE(SUBSTITUTE(XLOOKUP($E229&amp;$F229,import!$A:$A,import!M:M),"mm",""))
</f>
        <v>#REF!</v>
      </c>
      <c r="P229" s="342" t="str">
        <f t="shared" si="472"/>
        <v>#REF!</v>
      </c>
      <c r="Q229" s="343" t="str">
        <f t="shared" si="472"/>
        <v>#REF!</v>
      </c>
      <c r="R229" s="341" t="str">
        <f t="shared" si="356"/>
        <v>#REF!</v>
      </c>
      <c r="S229" s="110" t="s">
        <v>1303</v>
      </c>
      <c r="T22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TRIM(TRANSPOSE(SPLIT(S229,"",""))), 0))
        ),
      ""シリコン"",""シリコー"&amp;"ンハイドロゲル素材"")
    )
  ),
"""")
"),"UVカット")</f>
        <v>UVカット</v>
      </c>
      <c r="U229" s="344" t="str">
        <f t="shared" si="451"/>
        <v>#REF!</v>
      </c>
      <c r="V229" s="119" t="str">
        <f t="shared" si="9"/>
        <v>/Users/asano/Desktop/data_sample/Links/bandle.jpg</v>
      </c>
      <c r="W229" s="345" t="s">
        <v>2481</v>
      </c>
      <c r="X229" s="345" t="s">
        <v>2482</v>
      </c>
      <c r="Y229" s="345" t="s">
        <v>2483</v>
      </c>
      <c r="Z229" s="345" t="s">
        <v>2484</v>
      </c>
      <c r="AA229" s="110" t="str">
        <f t="shared" si="459"/>
        <v>/Users/asano/Desktop/data_sample/images/1day/プリズメル /ミルクブラウン/thumbnail.jpg</v>
      </c>
      <c r="AB229" s="110" t="str">
        <f t="shared" si="460"/>
        <v>/Users/asano/Desktop/data_sample/images/1day/プリズメル /ミルクブラウン/lens.jpg</v>
      </c>
      <c r="AC229" s="110" t="str">
        <f t="shared" si="461"/>
        <v>/Users/asano/Desktop/data_sample/images/1day/プリズメル /ミルクブラウン/黒目/black.jpg</v>
      </c>
      <c r="AD229" s="110" t="str">
        <f t="shared" si="462"/>
        <v>/Users/asano/Desktop/data_sample/images/1day/プリズメル /ミルクブラウン/茶目/brown.jpg</v>
      </c>
      <c r="AE229" s="346" t="str">
        <f t="shared" ref="AE229:AF229" si="473">IFERROR(XLOOKUP($E229&amp;$F229,import!$A:$A,import!I:I),""
)</f>
        <v/>
      </c>
      <c r="AF229" s="346" t="str">
        <f t="shared" si="473"/>
        <v/>
      </c>
      <c r="AG229" s="119" t="str">
        <f>IFERROR(__xludf.DUMMYFUNCTION(" IF(
  ISNUMBER(S229),
  ""度なし（±0.00）〜""&amp;IF(ABS(S229)&lt;100, TEXT(S229, ""0.00""), """"),
  IFERROR(""度なし（±0.00）〜""&amp;
    TEXT(
      VALUE(REGEXEXTRACT(ASC(TO_TEXT(S229)),
        ""(?:^|[^0-9])([+-]?\d{1,2}(?:\.\d+)?)(?:[^0-9]|$)""
      )),
      ""0.00"""&amp;"
    ),
    ""度なしのみ""
  )
)
"),"度なしのみ")</f>
        <v>度なしのみ</v>
      </c>
      <c r="AH229" s="347"/>
      <c r="AI229" s="347"/>
      <c r="AJ229" s="110"/>
      <c r="AK229" s="110" t="s">
        <v>2485</v>
      </c>
      <c r="AL229" s="110" t="str">
        <f t="shared" si="453"/>
        <v>#REF!</v>
      </c>
      <c r="AM229" s="110"/>
      <c r="AN229" s="110" t="str">
        <f t="shared" si="84"/>
        <v>NG</v>
      </c>
      <c r="AO229" s="343">
        <v>8.0</v>
      </c>
      <c r="AP229" s="110"/>
      <c r="AQ229" s="343">
        <v>8.0</v>
      </c>
      <c r="AR229" s="110"/>
    </row>
    <row r="230">
      <c r="A230" s="332" t="b">
        <v>1</v>
      </c>
      <c r="B230" s="349" t="b">
        <v>1</v>
      </c>
      <c r="C230" s="350" t="str">
        <f t="shared" si="66"/>
        <v>-</v>
      </c>
      <c r="D230" s="110"/>
      <c r="E230" s="110" t="s">
        <v>861</v>
      </c>
      <c r="F230" s="110" t="s">
        <v>2486</v>
      </c>
      <c r="G230" s="335">
        <v>4101.0</v>
      </c>
      <c r="H230" s="110" t="s">
        <v>126</v>
      </c>
      <c r="I230" s="110" t="s">
        <v>862</v>
      </c>
      <c r="J230" s="110" t="s">
        <v>863</v>
      </c>
      <c r="K230" s="337" t="s">
        <v>170</v>
      </c>
      <c r="L230" s="338" t="str">
        <f t="shared" si="354"/>
        <v>#REF!</v>
      </c>
      <c r="M230" s="339" t="str">
        <f>IFERROR(__xludf.DUMMYFUNCTION("REGEXEXTRACT(
  XLOOKUP($E230&amp;$F230, import!$A:$A, import!C:C),
  ""/(\d+)""
)
"),"#REF!")</f>
        <v>#REF!</v>
      </c>
      <c r="N230" s="340" t="str">
        <f t="shared" si="455"/>
        <v>#REF!</v>
      </c>
      <c r="O230" s="341" t="str">
        <f t="shared" ref="O230:Q230" si="474">VALUE(SUBSTITUTE(XLOOKUP($E230&amp;$F230,import!$A:$A,import!M:M),"mm",""))
</f>
        <v>#REF!</v>
      </c>
      <c r="P230" s="342" t="str">
        <f t="shared" si="474"/>
        <v>#REF!</v>
      </c>
      <c r="Q230" s="343" t="str">
        <f t="shared" si="474"/>
        <v>#REF!</v>
      </c>
      <c r="R230" s="341" t="str">
        <f t="shared" si="356"/>
        <v>#REF!</v>
      </c>
      <c r="S230" s="110" t="s">
        <v>955</v>
      </c>
      <c r="T230" s="110" t="s">
        <v>956</v>
      </c>
      <c r="U230" s="344" t="str">
        <f t="shared" si="451"/>
        <v>#REF!</v>
      </c>
      <c r="V230" s="119" t="str">
        <f t="shared" si="9"/>
        <v>/Users/asano/Desktop/data_sample/Links/bandle.jpg</v>
      </c>
      <c r="W230" s="345" t="s">
        <v>2487</v>
      </c>
      <c r="X230" s="345" t="s">
        <v>2488</v>
      </c>
      <c r="Y230" s="345" t="s">
        <v>2489</v>
      </c>
      <c r="Z230" s="345" t="s">
        <v>2490</v>
      </c>
      <c r="AA230" s="110" t="str">
        <f t="shared" si="459"/>
        <v>/Users/asano/Desktop/data_sample/images/1day/アイシクル/ウィンター/thumbnail.jpg</v>
      </c>
      <c r="AB230" s="110" t="str">
        <f t="shared" si="460"/>
        <v>/Users/asano/Desktop/data_sample/images/1day/アイシクル/ウィンター/lens.jpg</v>
      </c>
      <c r="AC230" s="110" t="str">
        <f t="shared" si="461"/>
        <v>/Users/asano/Desktop/data_sample/images/1day/アイシクル/ウィンター/黒目/black.jpg</v>
      </c>
      <c r="AD230" s="110" t="str">
        <f t="shared" si="462"/>
        <v>/Users/asano/Desktop/data_sample/images/1day/アイシクル/ウィンター/茶目/brown.jpg</v>
      </c>
      <c r="AE230" s="346" t="str">
        <f t="shared" ref="AE230:AF230" si="475">IFERROR(XLOOKUP($E230&amp;$F230,import!$A:$A,import!I:I),""
)</f>
        <v/>
      </c>
      <c r="AF230" s="346" t="str">
        <f t="shared" si="475"/>
        <v/>
      </c>
      <c r="AG230" s="119" t="str">
        <f>IFERROR(__xludf.DUMMYFUNCTION(" IF(
  ISNUMBER(S230),
  ""度なし（±0.00）〜""&amp;IF(ABS(S230)&lt;100, TEXT(S230, ""0.00""), """"),
  IFERROR(""度なし（±0.00）〜""&amp;
    TEXT(
      VALUE(REGEXEXTRACT(ASC(TO_TEXT(S230)),
        ""(?:^|[^0-9])([+-]?\d{1,2}(?:\.\d+)?)(?:[^0-9]|$)""
      )),
      ""0.00"""&amp;"
    ),
    ""度なしのみ""
  )
)
"),"度なし（±0.00）〜8.00")</f>
        <v>度なし（±0.00）〜8.00</v>
      </c>
      <c r="AH230" s="347"/>
      <c r="AI230" s="347"/>
      <c r="AJ230" s="110"/>
      <c r="AK230" s="110" t="s">
        <v>2491</v>
      </c>
      <c r="AL230" s="110" t="str">
        <f t="shared" si="453"/>
        <v>#REF!</v>
      </c>
      <c r="AM230" s="110"/>
      <c r="AN230" s="110" t="str">
        <f t="shared" si="84"/>
        <v>NG</v>
      </c>
      <c r="AO230" s="343">
        <v>12.0</v>
      </c>
      <c r="AP230" s="110"/>
      <c r="AQ230" s="343">
        <v>12.0</v>
      </c>
      <c r="AR230" s="110"/>
    </row>
    <row r="231">
      <c r="A231" s="332" t="b">
        <v>1</v>
      </c>
      <c r="B231" s="349" t="b">
        <v>1</v>
      </c>
      <c r="C231" s="350" t="str">
        <f t="shared" si="66"/>
        <v>-</v>
      </c>
      <c r="D231" s="110"/>
      <c r="E231" s="110" t="s">
        <v>861</v>
      </c>
      <c r="F231" s="110" t="s">
        <v>2492</v>
      </c>
      <c r="G231" s="335">
        <v>4102.0</v>
      </c>
      <c r="H231" s="110" t="s">
        <v>126</v>
      </c>
      <c r="I231" s="110" t="s">
        <v>862</v>
      </c>
      <c r="J231" s="110" t="s">
        <v>866</v>
      </c>
      <c r="K231" s="337" t="s">
        <v>170</v>
      </c>
      <c r="L231" s="338" t="str">
        <f t="shared" si="354"/>
        <v>#REF!</v>
      </c>
      <c r="M231" s="339" t="str">
        <f>IFERROR(__xludf.DUMMYFUNCTION("REGEXEXTRACT(
  XLOOKUP($E231&amp;$F231, import!$A:$A, import!C:C),
  ""/(\d+)""
)
"),"#REF!")</f>
        <v>#REF!</v>
      </c>
      <c r="N231" s="340" t="str">
        <f t="shared" si="455"/>
        <v>#REF!</v>
      </c>
      <c r="O231" s="341" t="str">
        <f t="shared" ref="O231:Q231" si="476">VALUE(SUBSTITUTE(XLOOKUP($E231&amp;$F231,import!$A:$A,import!M:M),"mm",""))
</f>
        <v>#REF!</v>
      </c>
      <c r="P231" s="342" t="str">
        <f t="shared" si="476"/>
        <v>#REF!</v>
      </c>
      <c r="Q231" s="343" t="str">
        <f t="shared" si="476"/>
        <v>#REF!</v>
      </c>
      <c r="R231" s="341" t="str">
        <f t="shared" si="356"/>
        <v>#REF!</v>
      </c>
      <c r="S231" s="110" t="s">
        <v>955</v>
      </c>
      <c r="T231" s="110" t="s">
        <v>956</v>
      </c>
      <c r="U231" s="344" t="str">
        <f t="shared" si="451"/>
        <v>#REF!</v>
      </c>
      <c r="V231" s="119" t="str">
        <f t="shared" si="9"/>
        <v>/Users/asano/Desktop/data_sample/Links/bandle.jpg</v>
      </c>
      <c r="W231" s="345" t="s">
        <v>2493</v>
      </c>
      <c r="X231" s="345" t="s">
        <v>2494</v>
      </c>
      <c r="Y231" s="345" t="s">
        <v>2495</v>
      </c>
      <c r="Z231" s="345" t="s">
        <v>2496</v>
      </c>
      <c r="AA231" s="110" t="str">
        <f t="shared" si="459"/>
        <v>/Users/asano/Desktop/data_sample/images/1day/アイシクル/トワイライト/thumbnail.jpg</v>
      </c>
      <c r="AB231" s="110" t="str">
        <f t="shared" si="460"/>
        <v>/Users/asano/Desktop/data_sample/images/1day/アイシクル/トワイライト/lens.jpg</v>
      </c>
      <c r="AC231" s="110" t="str">
        <f t="shared" si="461"/>
        <v>/Users/asano/Desktop/data_sample/images/1day/アイシクル/トワイライト/黒目/black.jpg</v>
      </c>
      <c r="AD231" s="110" t="str">
        <f t="shared" si="462"/>
        <v>/Users/asano/Desktop/data_sample/images/1day/アイシクル/トワイライト/茶目/brown.jpg</v>
      </c>
      <c r="AE231" s="346" t="str">
        <f t="shared" ref="AE231:AF231" si="477">IFERROR(XLOOKUP($E231&amp;$F231,import!$A:$A,import!I:I),""
)</f>
        <v/>
      </c>
      <c r="AF231" s="346" t="str">
        <f t="shared" si="477"/>
        <v/>
      </c>
      <c r="AG231" s="119" t="str">
        <f>IFERROR(__xludf.DUMMYFUNCTION(" IF(
  ISNUMBER(S231),
  ""度なし（±0.00）〜""&amp;IF(ABS(S231)&lt;100, TEXT(S231, ""0.00""), """"),
  IFERROR(""度なし（±0.00）〜""&amp;
    TEXT(
      VALUE(REGEXEXTRACT(ASC(TO_TEXT(S231)),
        ""(?:^|[^0-9])([+-]?\d{1,2}(?:\.\d+)?)(?:[^0-9]|$)""
      )),
      ""0.00"""&amp;"
    ),
    ""度なしのみ""
  )
)
"),"度なし（±0.00）〜8.00")</f>
        <v>度なし（±0.00）〜8.00</v>
      </c>
      <c r="AH231" s="347"/>
      <c r="AI231" s="347"/>
      <c r="AJ231" s="110"/>
      <c r="AK231" s="110" t="s">
        <v>2497</v>
      </c>
      <c r="AL231" s="110" t="str">
        <f t="shared" si="453"/>
        <v>#REF!</v>
      </c>
      <c r="AM231" s="110"/>
      <c r="AN231" s="110" t="str">
        <f t="shared" si="84"/>
        <v>NG</v>
      </c>
      <c r="AO231" s="343">
        <v>12.0</v>
      </c>
      <c r="AP231" s="110"/>
      <c r="AQ231" s="343">
        <v>12.0</v>
      </c>
      <c r="AR231" s="110"/>
    </row>
    <row r="232">
      <c r="A232" s="332" t="b">
        <v>1</v>
      </c>
      <c r="B232" s="349" t="b">
        <v>1</v>
      </c>
      <c r="C232" s="350" t="str">
        <f t="shared" si="66"/>
        <v>-</v>
      </c>
      <c r="D232" s="110"/>
      <c r="E232" s="110" t="s">
        <v>861</v>
      </c>
      <c r="F232" s="110" t="s">
        <v>2498</v>
      </c>
      <c r="G232" s="335">
        <v>4103.0</v>
      </c>
      <c r="H232" s="110" t="s">
        <v>126</v>
      </c>
      <c r="I232" s="110" t="s">
        <v>862</v>
      </c>
      <c r="J232" s="110" t="s">
        <v>868</v>
      </c>
      <c r="K232" s="337" t="s">
        <v>170</v>
      </c>
      <c r="L232" s="338" t="str">
        <f t="shared" si="354"/>
        <v>#REF!</v>
      </c>
      <c r="M232" s="339" t="str">
        <f>IFERROR(__xludf.DUMMYFUNCTION("REGEXEXTRACT(
  XLOOKUP($E232&amp;$F232, import!$A:$A, import!C:C),
  ""/(\d+)""
)
"),"#REF!")</f>
        <v>#REF!</v>
      </c>
      <c r="N232" s="340" t="str">
        <f t="shared" si="455"/>
        <v>#REF!</v>
      </c>
      <c r="O232" s="341" t="str">
        <f t="shared" ref="O232:Q232" si="478">VALUE(SUBSTITUTE(XLOOKUP($E232&amp;$F232,import!$A:$A,import!M:M),"mm",""))
</f>
        <v>#REF!</v>
      </c>
      <c r="P232" s="342" t="str">
        <f t="shared" si="478"/>
        <v>#REF!</v>
      </c>
      <c r="Q232" s="343" t="str">
        <f t="shared" si="478"/>
        <v>#REF!</v>
      </c>
      <c r="R232" s="341" t="str">
        <f t="shared" si="356"/>
        <v>#REF!</v>
      </c>
      <c r="S232" s="110" t="s">
        <v>955</v>
      </c>
      <c r="T232" s="110" t="s">
        <v>956</v>
      </c>
      <c r="U232" s="344" t="str">
        <f t="shared" si="451"/>
        <v>#REF!</v>
      </c>
      <c r="V232" s="119" t="str">
        <f t="shared" si="9"/>
        <v>/Users/asano/Desktop/data_sample/Links/bandle.jpg</v>
      </c>
      <c r="W232" s="345" t="s">
        <v>2499</v>
      </c>
      <c r="X232" s="345" t="s">
        <v>2500</v>
      </c>
      <c r="Y232" s="345" t="s">
        <v>2501</v>
      </c>
      <c r="Z232" s="345" t="s">
        <v>2502</v>
      </c>
      <c r="AA232" s="110" t="str">
        <f t="shared" si="459"/>
        <v>/Users/asano/Desktop/data_sample/images/1day/アイシクル/ノクターナル/thumbnail.jpg</v>
      </c>
      <c r="AB232" s="110" t="str">
        <f t="shared" si="460"/>
        <v>/Users/asano/Desktop/data_sample/images/1day/アイシクル/ノクターナル/lens.jpg</v>
      </c>
      <c r="AC232" s="110" t="str">
        <f t="shared" si="461"/>
        <v>/Users/asano/Desktop/data_sample/images/1day/アイシクル/ノクターナル/黒目/black.jpg</v>
      </c>
      <c r="AD232" s="110" t="str">
        <f t="shared" si="462"/>
        <v>/Users/asano/Desktop/data_sample/images/1day/アイシクル/ノクターナル/茶目/brown.jpg</v>
      </c>
      <c r="AE232" s="346" t="str">
        <f t="shared" ref="AE232:AF232" si="479">IFERROR(XLOOKUP($E232&amp;$F232,import!$A:$A,import!I:I),""
)</f>
        <v/>
      </c>
      <c r="AF232" s="346" t="str">
        <f t="shared" si="479"/>
        <v/>
      </c>
      <c r="AG232" s="119" t="str">
        <f>IFERROR(__xludf.DUMMYFUNCTION(" IF(
  ISNUMBER(S232),
  ""度なし（±0.00）〜""&amp;IF(ABS(S232)&lt;100, TEXT(S232, ""0.00""), """"),
  IFERROR(""度なし（±0.00）〜""&amp;
    TEXT(
      VALUE(REGEXEXTRACT(ASC(TO_TEXT(S232)),
        ""(?:^|[^0-9])([+-]?\d{1,2}(?:\.\d+)?)(?:[^0-9]|$)""
      )),
      ""0.00"""&amp;"
    ),
    ""度なしのみ""
  )
)
"),"度なし（±0.00）〜8.00")</f>
        <v>度なし（±0.00）〜8.00</v>
      </c>
      <c r="AH232" s="347"/>
      <c r="AI232" s="347"/>
      <c r="AJ232" s="110"/>
      <c r="AK232" s="110" t="s">
        <v>2503</v>
      </c>
      <c r="AL232" s="110" t="str">
        <f t="shared" si="453"/>
        <v>#REF!</v>
      </c>
      <c r="AM232" s="110"/>
      <c r="AN232" s="110" t="str">
        <f t="shared" si="84"/>
        <v>NG</v>
      </c>
      <c r="AO232" s="343">
        <v>12.0</v>
      </c>
      <c r="AP232" s="110" t="s">
        <v>953</v>
      </c>
      <c r="AQ232" s="343">
        <v>18.0</v>
      </c>
      <c r="AR232" s="110"/>
    </row>
    <row r="233">
      <c r="A233" s="332" t="b">
        <v>1</v>
      </c>
      <c r="B233" s="349" t="b">
        <v>1</v>
      </c>
      <c r="C233" s="350" t="str">
        <f t="shared" si="66"/>
        <v>-</v>
      </c>
      <c r="D233" s="110"/>
      <c r="E233" s="110" t="s">
        <v>861</v>
      </c>
      <c r="F233" s="110" t="s">
        <v>2504</v>
      </c>
      <c r="G233" s="335">
        <v>4104.0</v>
      </c>
      <c r="H233" s="110" t="s">
        <v>126</v>
      </c>
      <c r="I233" s="110" t="s">
        <v>862</v>
      </c>
      <c r="J233" s="110" t="s">
        <v>871</v>
      </c>
      <c r="K233" s="337" t="s">
        <v>170</v>
      </c>
      <c r="L233" s="338" t="str">
        <f t="shared" si="354"/>
        <v>#REF!</v>
      </c>
      <c r="M233" s="339" t="str">
        <f>IFERROR(__xludf.DUMMYFUNCTION("REGEXEXTRACT(
  XLOOKUP($E233&amp;$F233, import!$A:$A, import!C:C),
  ""/(\d+)""
)
"),"#REF!")</f>
        <v>#REF!</v>
      </c>
      <c r="N233" s="340" t="str">
        <f t="shared" si="455"/>
        <v>#REF!</v>
      </c>
      <c r="O233" s="341" t="str">
        <f t="shared" ref="O233:Q233" si="480">VALUE(SUBSTITUTE(XLOOKUP($E233&amp;$F233,import!$A:$A,import!M:M),"mm",""))
</f>
        <v>#REF!</v>
      </c>
      <c r="P233" s="342" t="str">
        <f t="shared" si="480"/>
        <v>#REF!</v>
      </c>
      <c r="Q233" s="343" t="str">
        <f t="shared" si="480"/>
        <v>#REF!</v>
      </c>
      <c r="R233" s="341" t="str">
        <f t="shared" si="356"/>
        <v>#REF!</v>
      </c>
      <c r="S233" s="110" t="s">
        <v>955</v>
      </c>
      <c r="T233" s="110" t="s">
        <v>956</v>
      </c>
      <c r="U233" s="344" t="str">
        <f t="shared" si="451"/>
        <v>#REF!</v>
      </c>
      <c r="V233" s="119" t="str">
        <f t="shared" si="9"/>
        <v>/Users/asano/Desktop/data_sample/Links/bandle.jpg</v>
      </c>
      <c r="W233" s="345" t="s">
        <v>2505</v>
      </c>
      <c r="X233" s="345" t="s">
        <v>2506</v>
      </c>
      <c r="Y233" s="345" t="s">
        <v>2507</v>
      </c>
      <c r="Z233" s="345" t="s">
        <v>2508</v>
      </c>
      <c r="AA233" s="110" t="str">
        <f t="shared" si="459"/>
        <v>/Users/asano/Desktop/data_sample/images/1day/アイシクル/ブラウンネージュ/thumbnail.jpg</v>
      </c>
      <c r="AB233" s="110" t="str">
        <f t="shared" si="460"/>
        <v>/Users/asano/Desktop/data_sample/images/1day/アイシクル/ブラウンネージュ/lens.jpg</v>
      </c>
      <c r="AC233" s="110" t="str">
        <f t="shared" si="461"/>
        <v>/Users/asano/Desktop/data_sample/images/1day/アイシクル/ブラウンネージュ/黒目/black.jpg</v>
      </c>
      <c r="AD233" s="110" t="str">
        <f t="shared" si="462"/>
        <v>/Users/asano/Desktop/data_sample/images/1day/アイシクル/ブラウンネージュ/茶目/brown.jpg</v>
      </c>
      <c r="AE233" s="346" t="str">
        <f t="shared" ref="AE233:AF233" si="481">IFERROR(XLOOKUP($E233&amp;$F233,import!$A:$A,import!I:I),""
)</f>
        <v/>
      </c>
      <c r="AF233" s="346" t="str">
        <f t="shared" si="481"/>
        <v/>
      </c>
      <c r="AG233" s="119" t="str">
        <f>IFERROR(__xludf.DUMMYFUNCTION(" IF(
  ISNUMBER(S233),
  ""度なし（±0.00）〜""&amp;IF(ABS(S233)&lt;100, TEXT(S233, ""0.00""), """"),
  IFERROR(""度なし（±0.00）〜""&amp;
    TEXT(
      VALUE(REGEXEXTRACT(ASC(TO_TEXT(S233)),
        ""(?:^|[^0-9])([+-]?\d{1,2}(?:\.\d+)?)(?:[^0-9]|$)""
      )),
      ""0.00"""&amp;"
    ),
    ""度なしのみ""
  )
)
"),"度なし（±0.00）〜8.00")</f>
        <v>度なし（±0.00）〜8.00</v>
      </c>
      <c r="AH233" s="347"/>
      <c r="AI233" s="347"/>
      <c r="AJ233" s="110"/>
      <c r="AK233" s="110" t="s">
        <v>2509</v>
      </c>
      <c r="AL233" s="110" t="str">
        <f t="shared" si="453"/>
        <v>#REF!</v>
      </c>
      <c r="AM233" s="110"/>
      <c r="AN233" s="110" t="str">
        <f t="shared" si="84"/>
        <v>NG</v>
      </c>
      <c r="AO233" s="343">
        <v>12.0</v>
      </c>
      <c r="AP233" s="110"/>
      <c r="AQ233" s="343">
        <v>12.0</v>
      </c>
      <c r="AR233" s="110"/>
    </row>
    <row r="234">
      <c r="A234" s="332" t="b">
        <v>1</v>
      </c>
      <c r="B234" s="349" t="b">
        <v>1</v>
      </c>
      <c r="C234" s="350" t="str">
        <f t="shared" si="66"/>
        <v>-</v>
      </c>
      <c r="D234" s="110"/>
      <c r="E234" s="110" t="s">
        <v>861</v>
      </c>
      <c r="F234" s="110" t="s">
        <v>2510</v>
      </c>
      <c r="G234" s="335">
        <v>4105.0</v>
      </c>
      <c r="H234" s="110" t="s">
        <v>126</v>
      </c>
      <c r="I234" s="110" t="s">
        <v>862</v>
      </c>
      <c r="J234" s="110" t="s">
        <v>873</v>
      </c>
      <c r="K234" s="337" t="s">
        <v>170</v>
      </c>
      <c r="L234" s="338" t="str">
        <f t="shared" si="354"/>
        <v>#REF!</v>
      </c>
      <c r="M234" s="339" t="str">
        <f>IFERROR(__xludf.DUMMYFUNCTION("REGEXEXTRACT(
  XLOOKUP($E234&amp;$F234, import!$A:$A, import!C:C),
  ""/(\d+)""
)
"),"#REF!")</f>
        <v>#REF!</v>
      </c>
      <c r="N234" s="340" t="str">
        <f t="shared" si="455"/>
        <v>#REF!</v>
      </c>
      <c r="O234" s="341" t="str">
        <f t="shared" ref="O234:Q234" si="482">VALUE(SUBSTITUTE(XLOOKUP($E234&amp;$F234,import!$A:$A,import!M:M),"mm",""))
</f>
        <v>#REF!</v>
      </c>
      <c r="P234" s="342" t="str">
        <f t="shared" si="482"/>
        <v>#REF!</v>
      </c>
      <c r="Q234" s="343" t="str">
        <f t="shared" si="482"/>
        <v>#REF!</v>
      </c>
      <c r="R234" s="341" t="str">
        <f t="shared" si="356"/>
        <v>#REF!</v>
      </c>
      <c r="S234" s="110" t="s">
        <v>955</v>
      </c>
      <c r="T234" s="110" t="s">
        <v>956</v>
      </c>
      <c r="U234" s="344" t="str">
        <f t="shared" si="451"/>
        <v>#REF!</v>
      </c>
      <c r="V234" s="119" t="str">
        <f t="shared" si="9"/>
        <v>/Users/asano/Desktop/data_sample/Links/bandle.jpg</v>
      </c>
      <c r="W234" s="345" t="s">
        <v>2511</v>
      </c>
      <c r="X234" s="345" t="s">
        <v>2512</v>
      </c>
      <c r="Y234" s="345" t="s">
        <v>2513</v>
      </c>
      <c r="Z234" s="345" t="s">
        <v>2514</v>
      </c>
      <c r="AA234" s="110" t="str">
        <f t="shared" si="459"/>
        <v>/Users/asano/Desktop/data_sample/images/1day/アイシクル/ポラリス/thumbnail.jpg</v>
      </c>
      <c r="AB234" s="110" t="str">
        <f t="shared" si="460"/>
        <v>/Users/asano/Desktop/data_sample/images/1day/アイシクル/ポラリス/lens.jpg</v>
      </c>
      <c r="AC234" s="110" t="str">
        <f t="shared" si="461"/>
        <v>/Users/asano/Desktop/data_sample/images/1day/アイシクル/ポラリス/黒目/black.jpg</v>
      </c>
      <c r="AD234" s="110" t="str">
        <f t="shared" si="462"/>
        <v>/Users/asano/Desktop/data_sample/images/1day/アイシクル/ポラリス/茶目/brown.jpg</v>
      </c>
      <c r="AE234" s="346" t="str">
        <f t="shared" ref="AE234:AF234" si="483">IFERROR(XLOOKUP($E234&amp;$F234,import!$A:$A,import!I:I),""
)</f>
        <v/>
      </c>
      <c r="AF234" s="346" t="str">
        <f t="shared" si="483"/>
        <v/>
      </c>
      <c r="AG234" s="119" t="str">
        <f>IFERROR(__xludf.DUMMYFUNCTION(" IF(
  ISNUMBER(S234),
  ""度なし（±0.00）〜""&amp;IF(ABS(S234)&lt;100, TEXT(S234, ""0.00""), """"),
  IFERROR(""度なし（±0.00）〜""&amp;
    TEXT(
      VALUE(REGEXEXTRACT(ASC(TO_TEXT(S234)),
        ""(?:^|[^0-9])([+-]?\d{1,2}(?:\.\d+)?)(?:[^0-9]|$)""
      )),
      ""0.00"""&amp;"
    ),
    ""度なしのみ""
  )
)
"),"度なし（±0.00）〜8.00")</f>
        <v>度なし（±0.00）〜8.00</v>
      </c>
      <c r="AH234" s="347"/>
      <c r="AI234" s="347"/>
      <c r="AJ234" s="110"/>
      <c r="AK234" s="110" t="s">
        <v>2515</v>
      </c>
      <c r="AL234" s="110" t="str">
        <f t="shared" si="453"/>
        <v>#REF!</v>
      </c>
      <c r="AM234" s="110"/>
      <c r="AN234" s="110" t="str">
        <f t="shared" si="84"/>
        <v>NG</v>
      </c>
      <c r="AO234" s="343">
        <v>12.0</v>
      </c>
      <c r="AP234" s="110"/>
      <c r="AQ234" s="343">
        <v>12.0</v>
      </c>
      <c r="AR234" s="110"/>
    </row>
    <row r="235">
      <c r="A235" s="332" t="b">
        <v>1</v>
      </c>
      <c r="B235" s="349" t="b">
        <v>1</v>
      </c>
      <c r="C235" s="350" t="str">
        <f t="shared" si="66"/>
        <v>-</v>
      </c>
      <c r="D235" s="110"/>
      <c r="E235" s="110" t="s">
        <v>875</v>
      </c>
      <c r="F235" s="110" t="s">
        <v>2516</v>
      </c>
      <c r="G235" s="335">
        <v>4201.0</v>
      </c>
      <c r="H235" s="110" t="s">
        <v>126</v>
      </c>
      <c r="I235" s="110" t="s">
        <v>876</v>
      </c>
      <c r="J235" s="110" t="s">
        <v>877</v>
      </c>
      <c r="K235" s="110" t="s">
        <v>170</v>
      </c>
      <c r="L235" s="338" t="str">
        <f t="shared" si="354"/>
        <v>#REF!</v>
      </c>
      <c r="M235" s="339" t="str">
        <f>IFERROR(__xludf.DUMMYFUNCTION("REGEXEXTRACT(
  XLOOKUP($E235&amp;$F235, import!$A:$A, import!C:C),
  ""/(\d+)""
)
"),"#REF!")</f>
        <v>#REF!</v>
      </c>
      <c r="N235" s="340" t="str">
        <f t="shared" si="455"/>
        <v>#REF!</v>
      </c>
      <c r="O235" s="341" t="str">
        <f t="shared" ref="O235:Q235" si="484">VALUE(SUBSTITUTE(XLOOKUP($E235&amp;$F235,import!$A:$A,import!M:M),"mm",""))
</f>
        <v>#REF!</v>
      </c>
      <c r="P235" s="342" t="str">
        <f t="shared" si="484"/>
        <v>#REF!</v>
      </c>
      <c r="Q235" s="343" t="str">
        <f t="shared" si="484"/>
        <v>#REF!</v>
      </c>
      <c r="R235" s="341" t="str">
        <f t="shared" si="356"/>
        <v>#REF!</v>
      </c>
      <c r="S235" s="110" t="s">
        <v>955</v>
      </c>
      <c r="T235" s="110" t="s">
        <v>956</v>
      </c>
      <c r="U235" s="344" t="str">
        <f t="shared" si="451"/>
        <v>#REF!</v>
      </c>
      <c r="V235" s="119" t="str">
        <f t="shared" si="9"/>
        <v>/Users/asano/Desktop/data_sample/Links/bandle.jpg</v>
      </c>
      <c r="W235" s="345" t="s">
        <v>2517</v>
      </c>
      <c r="X235" s="345" t="s">
        <v>2518</v>
      </c>
      <c r="Y235" s="345" t="s">
        <v>2519</v>
      </c>
      <c r="Z235" s="345" t="s">
        <v>2520</v>
      </c>
      <c r="AA235" s="110" t="str">
        <f t="shared" si="459"/>
        <v>/Users/asano/Desktop/data_sample/images/1day/グリム/クリームベージュパレット/thumbnail.jpg</v>
      </c>
      <c r="AB235" s="110" t="str">
        <f t="shared" si="460"/>
        <v>/Users/asano/Desktop/data_sample/images/1day/グリム/クリームベージュパレット/lens.jpg</v>
      </c>
      <c r="AC235" s="110" t="str">
        <f t="shared" si="461"/>
        <v>/Users/asano/Desktop/data_sample/images/1day/グリム/クリームベージュパレット/黒目/black.jpg</v>
      </c>
      <c r="AD235" s="110" t="str">
        <f t="shared" si="462"/>
        <v>/Users/asano/Desktop/data_sample/images/1day/グリム/クリームベージュパレット/茶目/brown.jpg</v>
      </c>
      <c r="AE235" s="346" t="str">
        <f t="shared" ref="AE235:AF235" si="485">IFERROR(XLOOKUP($E235&amp;$F235,import!$A:$A,import!I:I),""
)</f>
        <v/>
      </c>
      <c r="AF235" s="346" t="str">
        <f t="shared" si="485"/>
        <v/>
      </c>
      <c r="AG235" s="119" t="str">
        <f>IFERROR(__xludf.DUMMYFUNCTION(" IF(
  ISNUMBER(S235),
  ""度なし（±0.00）〜""&amp;IF(ABS(S235)&lt;100, TEXT(S235, ""0.00""), """"),
  IFERROR(""度なし（±0.00）〜""&amp;
    TEXT(
      VALUE(REGEXEXTRACT(ASC(TO_TEXT(S235)),
        ""(?:^|[^0-9])([+-]?\d{1,2}(?:\.\d+)?)(?:[^0-9]|$)""
      )),
      ""0.00"""&amp;"
    ),
    ""度なしのみ""
  )
)
"),"度なし（±0.00）〜8.00")</f>
        <v>度なし（±0.00）〜8.00</v>
      </c>
      <c r="AH235" s="347"/>
      <c r="AI235" s="347"/>
      <c r="AJ235" s="110"/>
      <c r="AK235" s="110" t="s">
        <v>2521</v>
      </c>
      <c r="AL235" s="110" t="str">
        <f t="shared" si="453"/>
        <v>#REF!</v>
      </c>
      <c r="AM235" s="110"/>
      <c r="AN235" s="110" t="str">
        <f t="shared" si="84"/>
        <v>NG</v>
      </c>
      <c r="AO235" s="343">
        <v>12.0</v>
      </c>
      <c r="AP235" s="110"/>
      <c r="AQ235" s="343">
        <v>12.0</v>
      </c>
      <c r="AR235" s="110"/>
    </row>
    <row r="236">
      <c r="A236" s="332" t="b">
        <v>1</v>
      </c>
      <c r="B236" s="349" t="b">
        <v>1</v>
      </c>
      <c r="C236" s="350" t="str">
        <f t="shared" si="66"/>
        <v>-</v>
      </c>
      <c r="D236" s="110"/>
      <c r="E236" s="110" t="s">
        <v>875</v>
      </c>
      <c r="F236" s="110" t="s">
        <v>2522</v>
      </c>
      <c r="G236" s="335">
        <v>4202.0</v>
      </c>
      <c r="H236" s="110" t="s">
        <v>126</v>
      </c>
      <c r="I236" s="110" t="s">
        <v>876</v>
      </c>
      <c r="J236" s="110" t="s">
        <v>879</v>
      </c>
      <c r="K236" s="110" t="s">
        <v>170</v>
      </c>
      <c r="L236" s="338" t="str">
        <f t="shared" si="354"/>
        <v>#REF!</v>
      </c>
      <c r="M236" s="339" t="str">
        <f>IFERROR(__xludf.DUMMYFUNCTION("REGEXEXTRACT(
  XLOOKUP($E236&amp;$F236, import!$A:$A, import!C:C),
  ""/(\d+)""
)
"),"#REF!")</f>
        <v>#REF!</v>
      </c>
      <c r="N236" s="340" t="str">
        <f t="shared" si="455"/>
        <v>#REF!</v>
      </c>
      <c r="O236" s="341" t="str">
        <f t="shared" ref="O236:Q236" si="486">VALUE(SUBSTITUTE(XLOOKUP($E236&amp;$F236,import!$A:$A,import!M:M),"mm",""))
</f>
        <v>#REF!</v>
      </c>
      <c r="P236" s="342" t="str">
        <f t="shared" si="486"/>
        <v>#REF!</v>
      </c>
      <c r="Q236" s="343" t="str">
        <f t="shared" si="486"/>
        <v>#REF!</v>
      </c>
      <c r="R236" s="341" t="str">
        <f t="shared" si="356"/>
        <v>#REF!</v>
      </c>
      <c r="S236" s="110" t="s">
        <v>955</v>
      </c>
      <c r="T236" s="110" t="s">
        <v>956</v>
      </c>
      <c r="U236" s="344" t="str">
        <f t="shared" si="451"/>
        <v>#REF!</v>
      </c>
      <c r="V236" s="119" t="str">
        <f t="shared" si="9"/>
        <v>/Users/asano/Desktop/data_sample/Links/bandle.jpg</v>
      </c>
      <c r="W236" s="345" t="s">
        <v>2523</v>
      </c>
      <c r="X236" s="345" t="s">
        <v>2524</v>
      </c>
      <c r="Y236" s="345" t="s">
        <v>2525</v>
      </c>
      <c r="Z236" s="345" t="s">
        <v>2526</v>
      </c>
      <c r="AA236" s="110" t="str">
        <f t="shared" si="459"/>
        <v>/Users/asano/Desktop/data_sample/images/1day/グリム/マロンブラウンパレット/thumbnail.jpg</v>
      </c>
      <c r="AB236" s="110" t="str">
        <f t="shared" si="460"/>
        <v>/Users/asano/Desktop/data_sample/images/1day/グリム/マロンブラウンパレット/lens.jpg</v>
      </c>
      <c r="AC236" s="110" t="str">
        <f t="shared" si="461"/>
        <v>/Users/asano/Desktop/data_sample/images/1day/グリム/マロンブラウンパレット/黒目/black.jpg</v>
      </c>
      <c r="AD236" s="110" t="str">
        <f t="shared" si="462"/>
        <v>/Users/asano/Desktop/data_sample/images/1day/グリム/マロンブラウンパレット/茶目/brown.jpg</v>
      </c>
      <c r="AE236" s="346" t="str">
        <f t="shared" ref="AE236:AF236" si="487">IFERROR(XLOOKUP($E236&amp;$F236,import!$A:$A,import!I:I),""
)</f>
        <v/>
      </c>
      <c r="AF236" s="346" t="str">
        <f t="shared" si="487"/>
        <v/>
      </c>
      <c r="AG236" s="119" t="str">
        <f>IFERROR(__xludf.DUMMYFUNCTION(" IF(
  ISNUMBER(S236),
  ""度なし（±0.00）〜""&amp;IF(ABS(S236)&lt;100, TEXT(S236, ""0.00""), """"),
  IFERROR(""度なし（±0.00）〜""&amp;
    TEXT(
      VALUE(REGEXEXTRACT(ASC(TO_TEXT(S236)),
        ""(?:^|[^0-9])([+-]?\d{1,2}(?:\.\d+)?)(?:[^0-9]|$)""
      )),
      ""0.00"""&amp;"
    ),
    ""度なしのみ""
  )
)
"),"度なし（±0.00）〜8.00")</f>
        <v>度なし（±0.00）〜8.00</v>
      </c>
      <c r="AH236" s="347"/>
      <c r="AI236" s="347"/>
      <c r="AJ236" s="110"/>
      <c r="AK236" s="110" t="s">
        <v>2527</v>
      </c>
      <c r="AL236" s="110" t="str">
        <f t="shared" si="453"/>
        <v>#REF!</v>
      </c>
      <c r="AM236" s="110"/>
      <c r="AN236" s="110" t="str">
        <f t="shared" si="84"/>
        <v>NG</v>
      </c>
      <c r="AO236" s="343">
        <v>12.0</v>
      </c>
      <c r="AP236" s="110"/>
      <c r="AQ236" s="343">
        <v>12.0</v>
      </c>
      <c r="AR236" s="110"/>
    </row>
    <row r="237">
      <c r="A237" s="332" t="b">
        <v>1</v>
      </c>
      <c r="B237" s="349" t="b">
        <v>1</v>
      </c>
      <c r="C237" s="350" t="str">
        <f t="shared" si="66"/>
        <v>-</v>
      </c>
      <c r="D237" s="110"/>
      <c r="E237" s="110" t="s">
        <v>875</v>
      </c>
      <c r="F237" s="110" t="s">
        <v>2528</v>
      </c>
      <c r="G237" s="335">
        <v>4203.0</v>
      </c>
      <c r="H237" s="110" t="s">
        <v>126</v>
      </c>
      <c r="I237" s="110" t="s">
        <v>876</v>
      </c>
      <c r="J237" s="110" t="s">
        <v>881</v>
      </c>
      <c r="K237" s="110" t="s">
        <v>170</v>
      </c>
      <c r="L237" s="338" t="str">
        <f t="shared" si="354"/>
        <v>#REF!</v>
      </c>
      <c r="M237" s="339" t="str">
        <f>IFERROR(__xludf.DUMMYFUNCTION("REGEXEXTRACT(
  XLOOKUP($E237&amp;$F237, import!$A:$A, import!C:C),
  ""/(\d+)""
)
"),"#REF!")</f>
        <v>#REF!</v>
      </c>
      <c r="N237" s="340" t="str">
        <f t="shared" si="455"/>
        <v>#REF!</v>
      </c>
      <c r="O237" s="341" t="str">
        <f t="shared" ref="O237:Q237" si="488">VALUE(SUBSTITUTE(XLOOKUP($E237&amp;$F237,import!$A:$A,import!M:M),"mm",""))
</f>
        <v>#REF!</v>
      </c>
      <c r="P237" s="342" t="str">
        <f t="shared" si="488"/>
        <v>#REF!</v>
      </c>
      <c r="Q237" s="343" t="str">
        <f t="shared" si="488"/>
        <v>#REF!</v>
      </c>
      <c r="R237" s="341" t="str">
        <f t="shared" si="356"/>
        <v>#REF!</v>
      </c>
      <c r="S237" s="110" t="s">
        <v>955</v>
      </c>
      <c r="T237" s="110" t="s">
        <v>956</v>
      </c>
      <c r="U237" s="344" t="str">
        <f t="shared" si="451"/>
        <v>#REF!</v>
      </c>
      <c r="V237" s="119" t="str">
        <f t="shared" si="9"/>
        <v>/Users/asano/Desktop/data_sample/Links/bandle.jpg</v>
      </c>
      <c r="W237" s="345" t="s">
        <v>2529</v>
      </c>
      <c r="X237" s="345" t="s">
        <v>2530</v>
      </c>
      <c r="Y237" s="345" t="s">
        <v>2531</v>
      </c>
      <c r="Z237" s="345" t="s">
        <v>2532</v>
      </c>
      <c r="AA237" s="110" t="str">
        <f t="shared" si="459"/>
        <v>/Users/asano/Desktop/data_sample/images/1day/グリム/ミルキーグレーパレット/thumbnail.jpg</v>
      </c>
      <c r="AB237" s="110" t="str">
        <f t="shared" si="460"/>
        <v>/Users/asano/Desktop/data_sample/images/1day/グリム/ミルキーグレーパレット/lens.jpg</v>
      </c>
      <c r="AC237" s="110" t="str">
        <f t="shared" si="461"/>
        <v>/Users/asano/Desktop/data_sample/images/1day/グリム/ミルキーグレーパレット/黒目/black.jpg</v>
      </c>
      <c r="AD237" s="110" t="str">
        <f t="shared" si="462"/>
        <v>/Users/asano/Desktop/data_sample/images/1day/グリム/ミルキーグレーパレット/茶目/brown.jpg</v>
      </c>
      <c r="AE237" s="346" t="str">
        <f t="shared" ref="AE237:AF237" si="489">IFERROR(XLOOKUP($E237&amp;$F237,import!$A:$A,import!I:I),""
)</f>
        <v/>
      </c>
      <c r="AF237" s="346" t="str">
        <f t="shared" si="489"/>
        <v/>
      </c>
      <c r="AG237" s="119" t="str">
        <f>IFERROR(__xludf.DUMMYFUNCTION(" IF(
  ISNUMBER(S237),
  ""度なし（±0.00）〜""&amp;IF(ABS(S237)&lt;100, TEXT(S237, ""0.00""), """"),
  IFERROR(""度なし（±0.00）〜""&amp;
    TEXT(
      VALUE(REGEXEXTRACT(ASC(TO_TEXT(S237)),
        ""(?:^|[^0-9])([+-]?\d{1,2}(?:\.\d+)?)(?:[^0-9]|$)""
      )),
      ""0.00"""&amp;"
    ),
    ""度なしのみ""
  )
)
"),"度なし（±0.00）〜8.00")</f>
        <v>度なし（±0.00）〜8.00</v>
      </c>
      <c r="AH237" s="347"/>
      <c r="AI237" s="347"/>
      <c r="AJ237" s="110"/>
      <c r="AK237" s="110" t="s">
        <v>2533</v>
      </c>
      <c r="AL237" s="110" t="str">
        <f t="shared" si="453"/>
        <v>#REF!</v>
      </c>
      <c r="AM237" s="110"/>
      <c r="AN237" s="110" t="str">
        <f t="shared" si="84"/>
        <v>NG</v>
      </c>
      <c r="AO237" s="343">
        <v>12.0</v>
      </c>
      <c r="AP237" s="110"/>
      <c r="AQ237" s="343">
        <v>12.0</v>
      </c>
      <c r="AR237" s="110"/>
    </row>
    <row r="238">
      <c r="A238" s="332" t="b">
        <v>1</v>
      </c>
      <c r="B238" s="357" t="b">
        <v>1</v>
      </c>
      <c r="C238" s="350" t="str">
        <f t="shared" si="66"/>
        <v>-</v>
      </c>
      <c r="D238" s="110"/>
      <c r="E238" s="110" t="s">
        <v>883</v>
      </c>
      <c r="F238" s="110" t="s">
        <v>2534</v>
      </c>
      <c r="G238" s="335">
        <v>4301.0</v>
      </c>
      <c r="H238" s="110" t="s">
        <v>126</v>
      </c>
      <c r="I238" s="110" t="s">
        <v>2535</v>
      </c>
      <c r="J238" s="110" t="s">
        <v>885</v>
      </c>
      <c r="K238" s="337" t="s">
        <v>170</v>
      </c>
      <c r="L238" s="338" t="str">
        <f t="shared" si="354"/>
        <v>#REF!</v>
      </c>
      <c r="M238" s="339" t="str">
        <f>IFERROR(__xludf.DUMMYFUNCTION("REGEXEXTRACT(
  XLOOKUP($E238&amp;$F238, import!$A:$A, import!C:C),
  ""/(\d+)""
)
"),"#REF!")</f>
        <v>#REF!</v>
      </c>
      <c r="N238" s="340" t="str">
        <f t="shared" si="455"/>
        <v>#REF!</v>
      </c>
      <c r="O238" s="341" t="str">
        <f t="shared" ref="O238:Q238" si="490">VALUE(SUBSTITUTE(XLOOKUP($E238&amp;$F238,import!$A:$A,import!M:M),"mm",""))
</f>
        <v>#REF!</v>
      </c>
      <c r="P238" s="342" t="str">
        <f t="shared" si="490"/>
        <v>#REF!</v>
      </c>
      <c r="Q238" s="343" t="str">
        <f t="shared" si="490"/>
        <v>#REF!</v>
      </c>
      <c r="R238" s="341" t="str">
        <f t="shared" si="356"/>
        <v>#REF!</v>
      </c>
      <c r="S238" s="110" t="s">
        <v>956</v>
      </c>
      <c r="T238" s="110" t="s">
        <v>956</v>
      </c>
      <c r="U238" s="344" t="str">
        <f t="shared" si="451"/>
        <v>#REF!</v>
      </c>
      <c r="V238" s="119" t="str">
        <f t="shared" si="9"/>
        <v>/Users/asano/Desktop/data_sample/Links/bandle.jpg</v>
      </c>
      <c r="W238" s="345" t="s">
        <v>2536</v>
      </c>
      <c r="X238" s="345" t="s">
        <v>2537</v>
      </c>
      <c r="Y238" s="345" t="s">
        <v>2538</v>
      </c>
      <c r="Z238" s="345" t="s">
        <v>2539</v>
      </c>
      <c r="AA238" s="110" t="str">
        <f t="shared" si="459"/>
        <v>/Users/asano/Desktop/data_sample/images/1day/エドナ /あじさいラベンダー/thumbnail.jpg</v>
      </c>
      <c r="AB238" s="110" t="str">
        <f t="shared" si="460"/>
        <v>/Users/asano/Desktop/data_sample/images/1day/エドナ /あじさいラベンダー/lens.jpg</v>
      </c>
      <c r="AC238" s="110" t="str">
        <f t="shared" si="461"/>
        <v>/Users/asano/Desktop/data_sample/images/1day/エドナ /あじさいラベンダー/黒目/black.jpg</v>
      </c>
      <c r="AD238" s="110" t="str">
        <f t="shared" si="462"/>
        <v>/Users/asano/Desktop/data_sample/images/1day/エドナ /あじさいラベンダー/茶目/brown.jpg</v>
      </c>
      <c r="AE238" s="346" t="str">
        <f t="shared" ref="AE238:AF238" si="491">IFERROR(XLOOKUP($E238&amp;$F238,import!$A:$A,import!I:I),""
)</f>
        <v/>
      </c>
      <c r="AF238" s="346" t="str">
        <f t="shared" si="491"/>
        <v/>
      </c>
      <c r="AG238" s="119" t="str">
        <f>IFERROR(__xludf.DUMMYFUNCTION(" IF(
  ISNUMBER(S238),
  ""度なし（±0.00）〜""&amp;IF(ABS(S238)&lt;100, TEXT(S238, ""0.00""), """"),
  IFERROR(""度なし（±0.00）〜""&amp;
    TEXT(
      VALUE(REGEXEXTRACT(ASC(TO_TEXT(S238)),
        ""(?:^|[^0-9])([+-]?\d{1,2}(?:\.\d+)?)(?:[^0-9]|$)""
      )),
      ""0.00"""&amp;"
    ),
    ""度なしのみ""
  )
)
"),"度なしのみ")</f>
        <v>度なしのみ</v>
      </c>
      <c r="AH238" s="347"/>
      <c r="AI238" s="347"/>
      <c r="AJ238" s="110"/>
      <c r="AK238" s="110" t="s">
        <v>2540</v>
      </c>
      <c r="AL238" s="110" t="str">
        <f t="shared" si="453"/>
        <v>#REF!</v>
      </c>
      <c r="AM238" s="110"/>
      <c r="AN238" s="110" t="str">
        <f t="shared" si="84"/>
        <v>NG</v>
      </c>
      <c r="AO238" s="343">
        <v>8.0</v>
      </c>
      <c r="AP238" s="110"/>
      <c r="AQ238" s="343">
        <v>8.0</v>
      </c>
      <c r="AR238" s="110"/>
    </row>
    <row r="239">
      <c r="A239" s="332" t="b">
        <v>1</v>
      </c>
      <c r="B239" s="357" t="b">
        <v>1</v>
      </c>
      <c r="C239" s="350" t="str">
        <f t="shared" si="66"/>
        <v>-</v>
      </c>
      <c r="D239" s="110"/>
      <c r="E239" s="110" t="s">
        <v>883</v>
      </c>
      <c r="F239" s="110" t="s">
        <v>2541</v>
      </c>
      <c r="G239" s="335">
        <v>4302.0</v>
      </c>
      <c r="H239" s="110" t="s">
        <v>126</v>
      </c>
      <c r="I239" s="110" t="s">
        <v>2535</v>
      </c>
      <c r="J239" s="110" t="s">
        <v>887</v>
      </c>
      <c r="K239" s="337" t="s">
        <v>170</v>
      </c>
      <c r="L239" s="338" t="str">
        <f t="shared" si="354"/>
        <v>#REF!</v>
      </c>
      <c r="M239" s="339" t="str">
        <f>IFERROR(__xludf.DUMMYFUNCTION("REGEXEXTRACT(
  XLOOKUP($E239&amp;$F239, import!$A:$A, import!C:C),
  ""/(\d+)""
)
"),"#REF!")</f>
        <v>#REF!</v>
      </c>
      <c r="N239" s="340" t="str">
        <f t="shared" si="455"/>
        <v>#REF!</v>
      </c>
      <c r="O239" s="341" t="str">
        <f t="shared" ref="O239:Q239" si="492">VALUE(SUBSTITUTE(XLOOKUP($E239&amp;$F239,import!$A:$A,import!M:M),"mm",""))
</f>
        <v>#REF!</v>
      </c>
      <c r="P239" s="342" t="str">
        <f t="shared" si="492"/>
        <v>#REF!</v>
      </c>
      <c r="Q239" s="343" t="str">
        <f t="shared" si="492"/>
        <v>#REF!</v>
      </c>
      <c r="R239" s="341" t="str">
        <f t="shared" si="356"/>
        <v>#REF!</v>
      </c>
      <c r="S239" s="110"/>
      <c r="T23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TRIM(TRANSPOSE(SPLIT(S239,"",""))), 0))
        ),
      ""シリコン"",""シリコー"&amp;"ンハイドロゲル素材"")
    )
  ),
"""")
"),"")</f>
        <v/>
      </c>
      <c r="U239" s="344" t="str">
        <f t="shared" si="451"/>
        <v>#REF!</v>
      </c>
      <c r="V239" s="119" t="str">
        <f t="shared" si="9"/>
        <v>/Users/asano/Desktop/data_sample/Links/bandle.jpg</v>
      </c>
      <c r="W239" s="345" t="s">
        <v>2542</v>
      </c>
      <c r="X239" s="345" t="s">
        <v>2543</v>
      </c>
      <c r="Y239" s="345" t="s">
        <v>2544</v>
      </c>
      <c r="Z239" s="345" t="s">
        <v>2545</v>
      </c>
      <c r="AA239" s="110" t="str">
        <f t="shared" si="459"/>
        <v>/Users/asano/Desktop/data_sample/images/1day/エドナ /サークルオブもみじ/thumbnail.jpg</v>
      </c>
      <c r="AB239" s="110" t="str">
        <f t="shared" si="460"/>
        <v>/Users/asano/Desktop/data_sample/images/1day/エドナ /サークルオブもみじ/lens.jpg</v>
      </c>
      <c r="AC239" s="110" t="str">
        <f t="shared" si="461"/>
        <v>/Users/asano/Desktop/data_sample/images/1day/エドナ /サークルオブもみじ/黒目/black.jpg</v>
      </c>
      <c r="AD239" s="110" t="str">
        <f t="shared" si="462"/>
        <v>/Users/asano/Desktop/data_sample/images/1day/エドナ /サークルオブもみじ/茶目/brown.jpg</v>
      </c>
      <c r="AE239" s="346" t="str">
        <f t="shared" ref="AE239:AF239" si="493">IFERROR(XLOOKUP($E239&amp;$F239,import!$A:$A,import!I:I),""
)</f>
        <v/>
      </c>
      <c r="AF239" s="346" t="str">
        <f t="shared" si="493"/>
        <v/>
      </c>
      <c r="AG239" s="119" t="str">
        <f>IFERROR(__xludf.DUMMYFUNCTION(" IF(
  ISNUMBER(S239),
  ""度なし（±0.00）〜""&amp;IF(ABS(S239)&lt;100, TEXT(S239, ""0.00""), """"),
  IFERROR(""度なし（±0.00）〜""&amp;
    TEXT(
      VALUE(REGEXEXTRACT(ASC(TO_TEXT(S239)),
        ""(?:^|[^0-9])([+-]?\d{1,2}(?:\.\d+)?)(?:[^0-9]|$)""
      )),
      ""0.00"""&amp;"
    ),
    ""度なしのみ""
  )
)
"),"度なしのみ")</f>
        <v>度なしのみ</v>
      </c>
      <c r="AH239" s="347"/>
      <c r="AI239" s="347"/>
      <c r="AJ239" s="110"/>
      <c r="AK239" s="110" t="s">
        <v>2546</v>
      </c>
      <c r="AL239" s="110" t="str">
        <f t="shared" si="453"/>
        <v>#REF!</v>
      </c>
      <c r="AM239" s="110"/>
      <c r="AN239" s="110" t="str">
        <f t="shared" si="84"/>
        <v>NG</v>
      </c>
      <c r="AO239" s="343">
        <v>8.0</v>
      </c>
      <c r="AP239" s="110"/>
      <c r="AQ239" s="343">
        <v>8.0</v>
      </c>
      <c r="AR239" s="110"/>
    </row>
    <row r="240">
      <c r="A240" s="332" t="b">
        <v>1</v>
      </c>
      <c r="B240" s="357" t="b">
        <v>1</v>
      </c>
      <c r="C240" s="350" t="str">
        <f t="shared" si="66"/>
        <v>-</v>
      </c>
      <c r="D240" s="110"/>
      <c r="E240" s="110" t="s">
        <v>883</v>
      </c>
      <c r="F240" s="110" t="s">
        <v>2547</v>
      </c>
      <c r="G240" s="335">
        <v>4303.0</v>
      </c>
      <c r="H240" s="110" t="s">
        <v>126</v>
      </c>
      <c r="I240" s="110" t="s">
        <v>2535</v>
      </c>
      <c r="J240" s="110" t="s">
        <v>889</v>
      </c>
      <c r="K240" s="337" t="s">
        <v>170</v>
      </c>
      <c r="L240" s="338" t="str">
        <f t="shared" si="354"/>
        <v>#REF!</v>
      </c>
      <c r="M240" s="339" t="str">
        <f>IFERROR(__xludf.DUMMYFUNCTION("REGEXEXTRACT(
  XLOOKUP($E240&amp;$F240, import!$A:$A, import!C:C),
  ""/(\d+)""
)
"),"#REF!")</f>
        <v>#REF!</v>
      </c>
      <c r="N240" s="340" t="str">
        <f t="shared" si="455"/>
        <v>#REF!</v>
      </c>
      <c r="O240" s="341" t="str">
        <f t="shared" ref="O240:Q240" si="494">VALUE(SUBSTITUTE(XLOOKUP($E240&amp;$F240,import!$A:$A,import!M:M),"mm",""))
</f>
        <v>#REF!</v>
      </c>
      <c r="P240" s="342" t="str">
        <f t="shared" si="494"/>
        <v>#REF!</v>
      </c>
      <c r="Q240" s="343" t="str">
        <f t="shared" si="494"/>
        <v>#REF!</v>
      </c>
      <c r="R240" s="341" t="str">
        <f t="shared" si="356"/>
        <v>#REF!</v>
      </c>
      <c r="S240" s="110"/>
      <c r="T24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TRIM(TRANSPOSE(SPLIT(S240,"",""))), 0))
        ),
      ""シリコン"",""シリコー"&amp;"ンハイドロゲル素材"")
    )
  ),
"""")
"),"")</f>
        <v/>
      </c>
      <c r="U240" s="344" t="str">
        <f t="shared" si="451"/>
        <v>#REF!</v>
      </c>
      <c r="V240" s="119" t="str">
        <f t="shared" si="9"/>
        <v>/Users/asano/Desktop/data_sample/Links/bandle.jpg</v>
      </c>
      <c r="W240" s="345" t="s">
        <v>2548</v>
      </c>
      <c r="X240" s="345" t="s">
        <v>2549</v>
      </c>
      <c r="Y240" s="345" t="s">
        <v>2550</v>
      </c>
      <c r="Z240" s="345" t="s">
        <v>2551</v>
      </c>
      <c r="AA240" s="110" t="str">
        <f t="shared" si="459"/>
        <v>/Users/asano/Desktop/data_sample/images/1day/エドナ /むぎひのき/thumbnail.jpg</v>
      </c>
      <c r="AB240" s="110" t="str">
        <f t="shared" si="460"/>
        <v>/Users/asano/Desktop/data_sample/images/1day/エドナ /むぎひのき/lens.jpg</v>
      </c>
      <c r="AC240" s="110" t="str">
        <f t="shared" si="461"/>
        <v>/Users/asano/Desktop/data_sample/images/1day/エドナ /むぎひのき/黒目/black.jpg</v>
      </c>
      <c r="AD240" s="110" t="str">
        <f t="shared" si="462"/>
        <v>/Users/asano/Desktop/data_sample/images/1day/エドナ /むぎひのき/茶目/brown.jpg</v>
      </c>
      <c r="AE240" s="346" t="str">
        <f t="shared" ref="AE240:AF240" si="495">IFERROR(XLOOKUP($E240&amp;$F240,import!$A:$A,import!I:I),""
)</f>
        <v/>
      </c>
      <c r="AF240" s="346" t="str">
        <f t="shared" si="495"/>
        <v/>
      </c>
      <c r="AG240" s="119" t="str">
        <f>IFERROR(__xludf.DUMMYFUNCTION(" IF(
  ISNUMBER(S240),
  ""度なし（±0.00）〜""&amp;IF(ABS(S240)&lt;100, TEXT(S240, ""0.00""), """"),
  IFERROR(""度なし（±0.00）〜""&amp;
    TEXT(
      VALUE(REGEXEXTRACT(ASC(TO_TEXT(S240)),
        ""(?:^|[^0-9])([+-]?\d{1,2}(?:\.\d+)?)(?:[^0-9]|$)""
      )),
      ""0.00"""&amp;"
    ),
    ""度なしのみ""
  )
)
"),"度なしのみ")</f>
        <v>度なしのみ</v>
      </c>
      <c r="AH240" s="347"/>
      <c r="AI240" s="347"/>
      <c r="AJ240" s="110"/>
      <c r="AK240" s="110" t="s">
        <v>2552</v>
      </c>
      <c r="AL240" s="110" t="str">
        <f t="shared" si="453"/>
        <v>#REF!</v>
      </c>
      <c r="AM240" s="110"/>
      <c r="AN240" s="110" t="str">
        <f t="shared" si="84"/>
        <v>NG</v>
      </c>
      <c r="AO240" s="343">
        <v>8.0</v>
      </c>
      <c r="AP240" s="110"/>
      <c r="AQ240" s="343">
        <v>8.0</v>
      </c>
      <c r="AR240" s="110"/>
    </row>
    <row r="241">
      <c r="A241" s="332" t="b">
        <v>1</v>
      </c>
      <c r="B241" s="357" t="b">
        <v>1</v>
      </c>
      <c r="C241" s="350" t="str">
        <f t="shared" si="66"/>
        <v>-</v>
      </c>
      <c r="D241" s="110"/>
      <c r="E241" s="110" t="s">
        <v>883</v>
      </c>
      <c r="F241" s="110" t="s">
        <v>2553</v>
      </c>
      <c r="G241" s="335">
        <v>4304.0</v>
      </c>
      <c r="H241" s="110" t="s">
        <v>126</v>
      </c>
      <c r="I241" s="110" t="s">
        <v>2535</v>
      </c>
      <c r="J241" s="110" t="s">
        <v>891</v>
      </c>
      <c r="K241" s="337" t="s">
        <v>170</v>
      </c>
      <c r="L241" s="338" t="str">
        <f t="shared" si="354"/>
        <v>#REF!</v>
      </c>
      <c r="M241" s="339" t="str">
        <f>IFERROR(__xludf.DUMMYFUNCTION("REGEXEXTRACT(
  XLOOKUP($E241&amp;$F241, import!$A:$A, import!C:C),
  ""/(\d+)""
)
"),"#REF!")</f>
        <v>#REF!</v>
      </c>
      <c r="N241" s="340" t="str">
        <f t="shared" si="455"/>
        <v>#REF!</v>
      </c>
      <c r="O241" s="341" t="str">
        <f t="shared" ref="O241:Q241" si="496">VALUE(SUBSTITUTE(XLOOKUP($E241&amp;$F241,import!$A:$A,import!M:M),"mm",""))
</f>
        <v>#REF!</v>
      </c>
      <c r="P241" s="342" t="str">
        <f t="shared" si="496"/>
        <v>#REF!</v>
      </c>
      <c r="Q241" s="343" t="str">
        <f t="shared" si="496"/>
        <v>#REF!</v>
      </c>
      <c r="R241" s="341" t="str">
        <f t="shared" si="356"/>
        <v>#REF!</v>
      </c>
      <c r="S241" s="110" t="s">
        <v>956</v>
      </c>
      <c r="T241" s="110" t="s">
        <v>956</v>
      </c>
      <c r="U241" s="344" t="str">
        <f t="shared" si="451"/>
        <v>#REF!</v>
      </c>
      <c r="V241" s="119" t="str">
        <f t="shared" si="9"/>
        <v>/Users/asano/Desktop/data_sample/Links/bandle.jpg</v>
      </c>
      <c r="W241" s="345" t="s">
        <v>2554</v>
      </c>
      <c r="X241" s="345" t="s">
        <v>2555</v>
      </c>
      <c r="Y241" s="345" t="s">
        <v>2556</v>
      </c>
      <c r="Z241" s="345" t="s">
        <v>2557</v>
      </c>
      <c r="AA241" s="110" t="str">
        <f t="shared" si="459"/>
        <v>/Users/asano/Desktop/data_sample/images/1day/エドナ /もものみピンク/thumbnail.jpg</v>
      </c>
      <c r="AB241" s="110" t="str">
        <f t="shared" si="460"/>
        <v>/Users/asano/Desktop/data_sample/images/1day/エドナ /もものみピンク/lens.jpg</v>
      </c>
      <c r="AC241" s="110" t="str">
        <f t="shared" si="461"/>
        <v>/Users/asano/Desktop/data_sample/images/1day/エドナ /もものみピンク/黒目/black.jpg</v>
      </c>
      <c r="AD241" s="110" t="str">
        <f t="shared" si="462"/>
        <v>/Users/asano/Desktop/data_sample/images/1day/エドナ /もものみピンク/茶目/brown.jpg</v>
      </c>
      <c r="AE241" s="346" t="str">
        <f t="shared" ref="AE241:AF241" si="497">IFERROR(XLOOKUP($E241&amp;$F241,import!$A:$A,import!I:I),""
)</f>
        <v/>
      </c>
      <c r="AF241" s="346" t="str">
        <f t="shared" si="497"/>
        <v/>
      </c>
      <c r="AG241" s="119" t="str">
        <f>IFERROR(__xludf.DUMMYFUNCTION(" IF(
  ISNUMBER(S241),
  ""度なし（±0.00）〜""&amp;IF(ABS(S241)&lt;100, TEXT(S241, ""0.00""), """"),
  IFERROR(""度なし（±0.00）〜""&amp;
    TEXT(
      VALUE(REGEXEXTRACT(ASC(TO_TEXT(S241)),
        ""(?:^|[^0-9])([+-]?\d{1,2}(?:\.\d+)?)(?:[^0-9]|$)""
      )),
      ""0.00"""&amp;"
    ),
    ""度なしのみ""
  )
)
"),"度なしのみ")</f>
        <v>度なしのみ</v>
      </c>
      <c r="AH241" s="347"/>
      <c r="AI241" s="347"/>
      <c r="AJ241" s="110"/>
      <c r="AK241" s="110" t="s">
        <v>2558</v>
      </c>
      <c r="AL241" s="110" t="str">
        <f t="shared" si="453"/>
        <v>#REF!</v>
      </c>
      <c r="AM241" s="110"/>
      <c r="AN241" s="110" t="str">
        <f t="shared" si="84"/>
        <v>NG</v>
      </c>
      <c r="AO241" s="343">
        <v>8.0</v>
      </c>
      <c r="AP241" s="110"/>
      <c r="AQ241" s="343">
        <v>8.0</v>
      </c>
      <c r="AR241" s="110"/>
    </row>
    <row r="242">
      <c r="A242" s="332" t="b">
        <v>1</v>
      </c>
      <c r="B242" s="357" t="b">
        <v>1</v>
      </c>
      <c r="C242" s="350" t="str">
        <f t="shared" si="66"/>
        <v>-</v>
      </c>
      <c r="D242" s="110"/>
      <c r="E242" s="110" t="s">
        <v>883</v>
      </c>
      <c r="F242" s="110" t="s">
        <v>2559</v>
      </c>
      <c r="G242" s="335">
        <v>4305.0</v>
      </c>
      <c r="H242" s="110" t="s">
        <v>126</v>
      </c>
      <c r="I242" s="110" t="s">
        <v>2535</v>
      </c>
      <c r="J242" s="110" t="s">
        <v>893</v>
      </c>
      <c r="K242" s="337" t="s">
        <v>170</v>
      </c>
      <c r="L242" s="338" t="str">
        <f t="shared" si="354"/>
        <v>#REF!</v>
      </c>
      <c r="M242" s="339" t="str">
        <f>IFERROR(__xludf.DUMMYFUNCTION("REGEXEXTRACT(
  XLOOKUP($E242&amp;$F242, import!$A:$A, import!C:C),
  ""/(\d+)""
)
"),"#REF!")</f>
        <v>#REF!</v>
      </c>
      <c r="N242" s="340" t="str">
        <f t="shared" si="455"/>
        <v>#REF!</v>
      </c>
      <c r="O242" s="341" t="str">
        <f t="shared" ref="O242:Q242" si="498">VALUE(SUBSTITUTE(XLOOKUP($E242&amp;$F242,import!$A:$A,import!M:M),"mm",""))
</f>
        <v>#REF!</v>
      </c>
      <c r="P242" s="342" t="str">
        <f t="shared" si="498"/>
        <v>#REF!</v>
      </c>
      <c r="Q242" s="343" t="str">
        <f t="shared" si="498"/>
        <v>#REF!</v>
      </c>
      <c r="R242" s="341" t="str">
        <f t="shared" si="356"/>
        <v>#REF!</v>
      </c>
      <c r="S242" s="110" t="s">
        <v>956</v>
      </c>
      <c r="T242" s="110" t="s">
        <v>956</v>
      </c>
      <c r="U242" s="344" t="str">
        <f t="shared" si="451"/>
        <v>#REF!</v>
      </c>
      <c r="V242" s="119" t="str">
        <f t="shared" si="9"/>
        <v>/Users/asano/Desktop/data_sample/Links/bandle.jpg</v>
      </c>
      <c r="W242" s="345" t="s">
        <v>2560</v>
      </c>
      <c r="X242" s="345" t="s">
        <v>2561</v>
      </c>
      <c r="Y242" s="345" t="s">
        <v>2562</v>
      </c>
      <c r="Z242" s="345" t="s">
        <v>2563</v>
      </c>
      <c r="AA242" s="110" t="str">
        <f t="shared" si="459"/>
        <v>/Users/asano/Desktop/data_sample/images/1day/エドナ /ゆけむりパール/thumbnail.jpg</v>
      </c>
      <c r="AB242" s="110" t="str">
        <f t="shared" si="460"/>
        <v>/Users/asano/Desktop/data_sample/images/1day/エドナ /ゆけむりパール/lens.jpg</v>
      </c>
      <c r="AC242" s="110" t="str">
        <f t="shared" si="461"/>
        <v>/Users/asano/Desktop/data_sample/images/1day/エドナ /ゆけむりパール/黒目/black.jpg</v>
      </c>
      <c r="AD242" s="110" t="str">
        <f t="shared" si="462"/>
        <v>/Users/asano/Desktop/data_sample/images/1day/エドナ /ゆけむりパール/茶目/brown.jpg</v>
      </c>
      <c r="AE242" s="346" t="str">
        <f t="shared" ref="AE242:AF242" si="499">IFERROR(XLOOKUP($E242&amp;$F242,import!$A:$A,import!I:I),""
)</f>
        <v/>
      </c>
      <c r="AF242" s="346" t="str">
        <f t="shared" si="499"/>
        <v/>
      </c>
      <c r="AG242" s="119" t="str">
        <f>IFERROR(__xludf.DUMMYFUNCTION(" IF(
  ISNUMBER(S242),
  ""度なし（±0.00）〜""&amp;IF(ABS(S242)&lt;100, TEXT(S242, ""0.00""), """"),
  IFERROR(""度なし（±0.00）〜""&amp;
    TEXT(
      VALUE(REGEXEXTRACT(ASC(TO_TEXT(S242)),
        ""(?:^|[^0-9])([+-]?\d{1,2}(?:\.\d+)?)(?:[^0-9]|$)""
      )),
      ""0.00"""&amp;"
    ),
    ""度なしのみ""
  )
)
"),"度なしのみ")</f>
        <v>度なしのみ</v>
      </c>
      <c r="AH242" s="347"/>
      <c r="AI242" s="347"/>
      <c r="AJ242" s="110"/>
      <c r="AK242" s="110" t="s">
        <v>2564</v>
      </c>
      <c r="AL242" s="110" t="str">
        <f t="shared" si="453"/>
        <v>#REF!</v>
      </c>
      <c r="AM242" s="110"/>
      <c r="AN242" s="110" t="str">
        <f t="shared" si="84"/>
        <v>NG</v>
      </c>
      <c r="AO242" s="343">
        <v>8.0</v>
      </c>
      <c r="AP242" s="110"/>
      <c r="AQ242" s="343">
        <v>8.0</v>
      </c>
      <c r="AR242" s="110"/>
    </row>
    <row r="243">
      <c r="A243" s="333" t="b">
        <v>1</v>
      </c>
      <c r="B243" s="357" t="b">
        <v>1</v>
      </c>
      <c r="C243" s="350" t="str">
        <f t="shared" si="66"/>
        <v>-</v>
      </c>
      <c r="D243" s="110"/>
      <c r="E243" s="110" t="s">
        <v>895</v>
      </c>
      <c r="F243" s="367" t="s">
        <v>2565</v>
      </c>
      <c r="G243" s="335">
        <v>4401.0</v>
      </c>
      <c r="H243" s="336" t="s">
        <v>2566</v>
      </c>
      <c r="I243" s="110" t="s">
        <v>896</v>
      </c>
      <c r="J243" s="110" t="s">
        <v>897</v>
      </c>
      <c r="K243" s="337" t="s">
        <v>170</v>
      </c>
      <c r="L243" s="338" t="str">
        <f t="shared" si="354"/>
        <v>#REF!</v>
      </c>
      <c r="M243" s="339" t="str">
        <f>IFERROR(__xludf.DUMMYFUNCTION("REGEXEXTRACT(
  XLOOKUP($E243&amp;$F243, import!$A:$A, import!C:C),
  ""/(\d+)""
)
"),"#REF!")</f>
        <v>#REF!</v>
      </c>
      <c r="N243" s="340" t="str">
        <f t="shared" si="455"/>
        <v>#REF!</v>
      </c>
      <c r="O243" s="341" t="str">
        <f t="shared" ref="O243:Q243" si="500">VALUE(SUBSTITUTE(XLOOKUP($E243&amp;$F243,import!$A:$A,import!M:M),"mm",""))
</f>
        <v>#REF!</v>
      </c>
      <c r="P243" s="342" t="str">
        <f t="shared" si="500"/>
        <v>#REF!</v>
      </c>
      <c r="Q243" s="343" t="str">
        <f t="shared" si="500"/>
        <v>#REF!</v>
      </c>
      <c r="R243" s="341" t="str">
        <f t="shared" si="356"/>
        <v>#REF!</v>
      </c>
      <c r="S243" s="343" t="str">
        <f t="shared" ref="S243:S248" si="503">XLOOKUP($E243&amp;$F243,import!$A:$A,import!T:T)</f>
        <v>#REF!</v>
      </c>
      <c r="T24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TRIM(TRANSPOSE(SPLIT(S243,"",""))), 0))
        ),
      ""シリコン"",""シリコー"&amp;"ンハイドロゲル素材"")
    )
  ),
"""")
"),"")</f>
        <v/>
      </c>
      <c r="U243" s="368" t="str">
        <f t="shared" si="451"/>
        <v>#REF!</v>
      </c>
      <c r="V243" s="119" t="str">
        <f t="shared" si="9"/>
        <v>/Users/asano/Desktop/data_sample/Links/bandle.jpg</v>
      </c>
      <c r="W243" s="345" t="s">
        <v>2567</v>
      </c>
      <c r="X243" s="345" t="s">
        <v>2568</v>
      </c>
      <c r="Y243" s="345" t="s">
        <v>2569</v>
      </c>
      <c r="Z243" s="345" t="s">
        <v>2570</v>
      </c>
      <c r="AA243" s="110" t="str">
        <f t="shared" si="459"/>
        <v>/Users/asano/Desktop/data_sample/images/1day/オーレンズ/エンディング オリーブ/thumbnail.jpg</v>
      </c>
      <c r="AB243" s="110" t="str">
        <f t="shared" si="460"/>
        <v>/Users/asano/Desktop/data_sample/images/1day/オーレンズ/エンディング オリーブ/lens.jpg</v>
      </c>
      <c r="AC243" s="110" t="str">
        <f t="shared" si="461"/>
        <v>/Users/asano/Desktop/data_sample/images/1day/オーレンズ/エンディング オリーブ/黒目/black.jpg</v>
      </c>
      <c r="AD243" s="110" t="str">
        <f t="shared" si="462"/>
        <v>/Users/asano/Desktop/data_sample/images/1day/オーレンズ/エンディング オリーブ/茶目/brown.jpg</v>
      </c>
      <c r="AE243" s="346" t="str">
        <f t="shared" ref="AE243:AF243" si="501">IFERROR(XLOOKUP($E243&amp;$F243,import!$A:$A,import!I:I),""
)</f>
        <v/>
      </c>
      <c r="AF243" s="346" t="str">
        <f t="shared" si="501"/>
        <v/>
      </c>
      <c r="AG243" s="119" t="str">
        <f>IFERROR(__xludf.DUMMYFUNCTION(" IF(
  ISNUMBER(S243),
  ""度なし（±0.00）〜""&amp;IF(ABS(S243)&lt;100, TEXT(S243, ""0.00""), """"),
  IFERROR(""度なし（±0.00）〜""&amp;
    TEXT(
      VALUE(REGEXEXTRACT(ASC(TO_TEXT(S243)),
        ""(?:^|[^0-9])([+-]?\d{1,2}(?:\.\d+)?)(?:[^0-9]|$)""
      )),
      ""0.00"""&amp;"
    ),
    ""度なしのみ""
  )
)
"),"度なしのみ")</f>
        <v>度なしのみ</v>
      </c>
      <c r="AH243" s="347"/>
      <c r="AI243" s="347"/>
      <c r="AJ243" s="110"/>
      <c r="AK243" s="110" t="s">
        <v>2571</v>
      </c>
      <c r="AL243" s="110" t="str">
        <f t="shared" si="453"/>
        <v>#REF!</v>
      </c>
      <c r="AM243" s="110"/>
      <c r="AN243" s="110" t="str">
        <f t="shared" si="84"/>
        <v>NG</v>
      </c>
      <c r="AO243" s="343">
        <v>12.0</v>
      </c>
      <c r="AP243" s="110"/>
      <c r="AQ243" s="343">
        <v>12.0</v>
      </c>
      <c r="AR243" s="110"/>
    </row>
    <row r="244">
      <c r="A244" s="333" t="b">
        <v>1</v>
      </c>
      <c r="B244" s="357" t="b">
        <v>1</v>
      </c>
      <c r="C244" s="350" t="str">
        <f t="shared" si="66"/>
        <v>-</v>
      </c>
      <c r="D244" s="110"/>
      <c r="E244" s="110" t="s">
        <v>895</v>
      </c>
      <c r="F244" s="367" t="s">
        <v>2572</v>
      </c>
      <c r="G244" s="335">
        <v>4402.0</v>
      </c>
      <c r="H244" s="336" t="s">
        <v>2566</v>
      </c>
      <c r="I244" s="110" t="s">
        <v>896</v>
      </c>
      <c r="J244" s="110" t="s">
        <v>899</v>
      </c>
      <c r="K244" s="337" t="s">
        <v>170</v>
      </c>
      <c r="L244" s="338" t="str">
        <f t="shared" si="354"/>
        <v>#REF!</v>
      </c>
      <c r="M244" s="339" t="str">
        <f>IFERROR(__xludf.DUMMYFUNCTION("REGEXEXTRACT(
  XLOOKUP($E244&amp;$F244, import!$A:$A, import!C:C),
  ""/(\d+)""
)
"),"#REF!")</f>
        <v>#REF!</v>
      </c>
      <c r="N244" s="340" t="str">
        <f t="shared" si="455"/>
        <v>#REF!</v>
      </c>
      <c r="O244" s="341" t="str">
        <f t="shared" ref="O244:Q244" si="502">VALUE(SUBSTITUTE(XLOOKUP($E244&amp;$F244,import!$A:$A,import!M:M),"mm",""))
</f>
        <v>#REF!</v>
      </c>
      <c r="P244" s="342" t="str">
        <f t="shared" si="502"/>
        <v>#REF!</v>
      </c>
      <c r="Q244" s="343" t="str">
        <f t="shared" si="502"/>
        <v>#REF!</v>
      </c>
      <c r="R244" s="341" t="str">
        <f t="shared" si="356"/>
        <v>#REF!</v>
      </c>
      <c r="S244" s="343" t="str">
        <f t="shared" si="503"/>
        <v>#REF!</v>
      </c>
      <c r="T24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TRIM(TRANSPOSE(SPLIT(S244,"",""))), 0))
        ),
      ""シリコン"",""シリコー"&amp;"ンハイドロゲル素材"")
    )
  ),
"""")
"),"")</f>
        <v/>
      </c>
      <c r="U244" s="368" t="str">
        <f t="shared" si="451"/>
        <v>#REF!</v>
      </c>
      <c r="V244" s="119" t="str">
        <f t="shared" si="9"/>
        <v>/Users/asano/Desktop/data_sample/Links/bandle.jpg</v>
      </c>
      <c r="W244" s="345" t="s">
        <v>2573</v>
      </c>
      <c r="X244" s="345" t="s">
        <v>2574</v>
      </c>
      <c r="Y244" s="345" t="s">
        <v>2575</v>
      </c>
      <c r="Z244" s="345" t="s">
        <v>2576</v>
      </c>
      <c r="AA244" s="110" t="str">
        <f t="shared" si="459"/>
        <v>/Users/asano/Desktop/data_sample/images/1day/オーレンズ/エンディング グレー/thumbnail.jpg</v>
      </c>
      <c r="AB244" s="110" t="str">
        <f t="shared" si="460"/>
        <v>/Users/asano/Desktop/data_sample/images/1day/オーレンズ/エンディング グレー/lens.jpg</v>
      </c>
      <c r="AC244" s="110" t="str">
        <f t="shared" si="461"/>
        <v>/Users/asano/Desktop/data_sample/images/1day/オーレンズ/エンディング グレー/黒目/black.jpg</v>
      </c>
      <c r="AD244" s="110" t="str">
        <f t="shared" si="462"/>
        <v>/Users/asano/Desktop/data_sample/images/1day/オーレンズ/エンディング グレー/茶目/brown.jpg</v>
      </c>
      <c r="AE244" s="346" t="str">
        <f t="shared" ref="AE244:AF244" si="504">IFERROR(XLOOKUP($E244&amp;$F244,import!$A:$A,import!I:I),""
)</f>
        <v/>
      </c>
      <c r="AF244" s="346" t="str">
        <f t="shared" si="504"/>
        <v/>
      </c>
      <c r="AG244" s="119" t="str">
        <f>IFERROR(__xludf.DUMMYFUNCTION(" IF(
  ISNUMBER(S244),
  ""度なし（±0.00）〜""&amp;IF(ABS(S244)&lt;100, TEXT(S244, ""0.00""), """"),
  IFERROR(""度なし（±0.00）〜""&amp;
    TEXT(
      VALUE(REGEXEXTRACT(ASC(TO_TEXT(S244)),
        ""(?:^|[^0-9])([+-]?\d{1,2}(?:\.\d+)?)(?:[^0-9]|$)""
      )),
      ""0.00"""&amp;"
    ),
    ""度なしのみ""
  )
)
"),"度なしのみ")</f>
        <v>度なしのみ</v>
      </c>
      <c r="AH244" s="347"/>
      <c r="AI244" s="347"/>
      <c r="AJ244" s="110"/>
      <c r="AK244" s="110" t="s">
        <v>2577</v>
      </c>
      <c r="AL244" s="110" t="str">
        <f t="shared" si="453"/>
        <v>#REF!</v>
      </c>
      <c r="AM244" s="110"/>
      <c r="AN244" s="110" t="str">
        <f t="shared" si="84"/>
        <v>NG</v>
      </c>
      <c r="AO244" s="343">
        <v>12.0</v>
      </c>
      <c r="AP244" s="110"/>
      <c r="AQ244" s="343">
        <v>12.0</v>
      </c>
      <c r="AR244" s="110"/>
    </row>
    <row r="245">
      <c r="A245" s="333" t="b">
        <v>1</v>
      </c>
      <c r="B245" s="357" t="b">
        <v>1</v>
      </c>
      <c r="C245" s="350" t="str">
        <f t="shared" si="66"/>
        <v>-</v>
      </c>
      <c r="D245" s="110"/>
      <c r="E245" s="110" t="s">
        <v>901</v>
      </c>
      <c r="F245" s="110" t="s">
        <v>2578</v>
      </c>
      <c r="G245" s="335">
        <v>4403.0</v>
      </c>
      <c r="H245" s="336" t="s">
        <v>2566</v>
      </c>
      <c r="I245" s="110" t="s">
        <v>896</v>
      </c>
      <c r="J245" s="110" t="s">
        <v>902</v>
      </c>
      <c r="K245" s="337" t="s">
        <v>170</v>
      </c>
      <c r="L245" s="338" t="str">
        <f t="shared" si="354"/>
        <v>#REF!</v>
      </c>
      <c r="M245" s="339" t="str">
        <f>IFERROR(__xludf.DUMMYFUNCTION("REGEXEXTRACT(
  XLOOKUP($E245&amp;$F245, import!$A:$A, import!C:C),
  ""/(\d+)""
)
"),"#REF!")</f>
        <v>#REF!</v>
      </c>
      <c r="N245" s="340" t="str">
        <f t="shared" si="455"/>
        <v>#REF!</v>
      </c>
      <c r="O245" s="341" t="str">
        <f t="shared" ref="O245:Q245" si="505">VALUE(SUBSTITUTE(XLOOKUP($E245&amp;$F245,import!$A:$A,import!M:M),"mm",""))
</f>
        <v>#REF!</v>
      </c>
      <c r="P245" s="342" t="str">
        <f t="shared" si="505"/>
        <v>#REF!</v>
      </c>
      <c r="Q245" s="343" t="str">
        <f t="shared" si="505"/>
        <v>#REF!</v>
      </c>
      <c r="R245" s="341" t="str">
        <f t="shared" si="356"/>
        <v>#REF!</v>
      </c>
      <c r="S245" s="343" t="str">
        <f t="shared" si="503"/>
        <v>#REF!</v>
      </c>
      <c r="T24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TRIM(TRANSPOSE(SPLIT(S245,"",""))), 0))
        ),
      ""シリコン"",""シリコー"&amp;"ンハイドロゲル素材"")
    )
  ),
"""")
"),"")</f>
        <v/>
      </c>
      <c r="U245" s="368" t="str">
        <f t="shared" si="451"/>
        <v>#REF!</v>
      </c>
      <c r="V245" s="119" t="str">
        <f t="shared" si="9"/>
        <v>/Users/asano/Desktop/data_sample/Links/bandle.jpg</v>
      </c>
      <c r="W245" s="345" t="s">
        <v>2579</v>
      </c>
      <c r="X245" s="345" t="s">
        <v>2580</v>
      </c>
      <c r="Y245" s="345" t="s">
        <v>2581</v>
      </c>
      <c r="Z245" s="345" t="s">
        <v>2582</v>
      </c>
      <c r="AA245" s="110" t="str">
        <f t="shared" si="459"/>
        <v>/Users/asano/Desktop/data_sample/images/1day/オーレンズ/グローイ アッシュグレー/thumbnail.jpg</v>
      </c>
      <c r="AB245" s="110" t="str">
        <f t="shared" si="460"/>
        <v>/Users/asano/Desktop/data_sample/images/1day/オーレンズ/グローイ アッシュグレー/lens.jpg</v>
      </c>
      <c r="AC245" s="110" t="str">
        <f t="shared" si="461"/>
        <v>/Users/asano/Desktop/data_sample/images/1day/オーレンズ/グローイ アッシュグレー/黒目/black.jpg</v>
      </c>
      <c r="AD245" s="110" t="str">
        <f t="shared" si="462"/>
        <v>/Users/asano/Desktop/data_sample/images/1day/オーレンズ/グローイ アッシュグレー/茶目/brown.jpg</v>
      </c>
      <c r="AE245" s="346" t="str">
        <f t="shared" ref="AE245:AF245" si="506">IFERROR(XLOOKUP($E245&amp;$F245,import!$A:$A,import!I:I),""
)</f>
        <v/>
      </c>
      <c r="AF245" s="346" t="str">
        <f t="shared" si="506"/>
        <v/>
      </c>
      <c r="AG245" s="119" t="str">
        <f>IFERROR(__xludf.DUMMYFUNCTION(" IF(
  ISNUMBER(S245),
  ""度なし（±0.00）〜""&amp;IF(ABS(S245)&lt;100, TEXT(S245, ""0.00""), """"),
  IFERROR(""度なし（±0.00）〜""&amp;
    TEXT(
      VALUE(REGEXEXTRACT(ASC(TO_TEXT(S245)),
        ""(?:^|[^0-9])([+-]?\d{1,2}(?:\.\d+)?)(?:[^0-9]|$)""
      )),
      ""0.00"""&amp;"
    ),
    ""度なしのみ""
  )
)
"),"度なしのみ")</f>
        <v>度なしのみ</v>
      </c>
      <c r="AH245" s="347"/>
      <c r="AI245" s="347"/>
      <c r="AJ245" s="110"/>
      <c r="AK245" s="110" t="s">
        <v>2583</v>
      </c>
      <c r="AL245" s="110" t="str">
        <f t="shared" si="453"/>
        <v>#REF!</v>
      </c>
      <c r="AM245" s="110"/>
      <c r="AN245" s="110" t="str">
        <f t="shared" si="84"/>
        <v>NG</v>
      </c>
      <c r="AO245" s="343">
        <v>12.0</v>
      </c>
      <c r="AP245" s="110"/>
      <c r="AQ245" s="343">
        <v>12.0</v>
      </c>
      <c r="AR245" s="110"/>
    </row>
    <row r="246">
      <c r="A246" s="333" t="b">
        <v>1</v>
      </c>
      <c r="B246" s="357" t="b">
        <v>1</v>
      </c>
      <c r="C246" s="350" t="str">
        <f t="shared" si="66"/>
        <v>-</v>
      </c>
      <c r="D246" s="110"/>
      <c r="E246" s="110" t="s">
        <v>901</v>
      </c>
      <c r="F246" s="110" t="s">
        <v>2584</v>
      </c>
      <c r="G246" s="335">
        <v>4404.0</v>
      </c>
      <c r="H246" s="336" t="s">
        <v>2566</v>
      </c>
      <c r="I246" s="110" t="s">
        <v>896</v>
      </c>
      <c r="J246" s="110" t="s">
        <v>905</v>
      </c>
      <c r="K246" s="337" t="s">
        <v>170</v>
      </c>
      <c r="L246" s="338" t="str">
        <f t="shared" si="354"/>
        <v>#REF!</v>
      </c>
      <c r="M246" s="339" t="str">
        <f>IFERROR(__xludf.DUMMYFUNCTION("REGEXEXTRACT(
  XLOOKUP($E246&amp;$F246, import!$A:$A, import!C:C),
  ""/(\d+)""
)
"),"#REF!")</f>
        <v>#REF!</v>
      </c>
      <c r="N246" s="340" t="str">
        <f t="shared" si="455"/>
        <v>#REF!</v>
      </c>
      <c r="O246" s="341" t="str">
        <f t="shared" ref="O246:Q246" si="507">VALUE(SUBSTITUTE(XLOOKUP($E246&amp;$F246,import!$A:$A,import!M:M),"mm",""))
</f>
        <v>#REF!</v>
      </c>
      <c r="P246" s="342" t="str">
        <f t="shared" si="507"/>
        <v>#REF!</v>
      </c>
      <c r="Q246" s="343" t="str">
        <f t="shared" si="507"/>
        <v>#REF!</v>
      </c>
      <c r="R246" s="341" t="str">
        <f t="shared" si="356"/>
        <v>#REF!</v>
      </c>
      <c r="S246" s="343" t="str">
        <f t="shared" si="503"/>
        <v>#REF!</v>
      </c>
      <c r="T24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TRIM(TRANSPOSE(SPLIT(S246,"",""))), 0))
        ),
      ""シリコン"",""シリコー"&amp;"ンハイドロゲル素材"")
    )
  ),
"""")
"),"")</f>
        <v/>
      </c>
      <c r="U246" s="368" t="str">
        <f t="shared" si="451"/>
        <v>#REF!</v>
      </c>
      <c r="V246" s="119" t="str">
        <f t="shared" si="9"/>
        <v>/Users/asano/Desktop/data_sample/Links/bandle.jpg</v>
      </c>
      <c r="W246" s="345" t="s">
        <v>2585</v>
      </c>
      <c r="X246" s="345" t="s">
        <v>2586</v>
      </c>
      <c r="Y246" s="345" t="s">
        <v>2587</v>
      </c>
      <c r="Z246" s="345" t="s">
        <v>2588</v>
      </c>
      <c r="AA246" s="110" t="str">
        <f t="shared" si="459"/>
        <v>/Users/asano/Desktop/data_sample/images/1day/オーレンズ/グローイ サファイアブルー/thumbnail.jpg</v>
      </c>
      <c r="AB246" s="110" t="str">
        <f t="shared" si="460"/>
        <v>/Users/asano/Desktop/data_sample/images/1day/オーレンズ/グローイ サファイアブルー/lens.jpg</v>
      </c>
      <c r="AC246" s="110" t="str">
        <f t="shared" si="461"/>
        <v>/Users/asano/Desktop/data_sample/images/1day/オーレンズ/グローイ サファイアブルー/黒目/black.jpg</v>
      </c>
      <c r="AD246" s="110" t="str">
        <f t="shared" si="462"/>
        <v>/Users/asano/Desktop/data_sample/images/1day/オーレンズ/グローイ サファイアブルー/茶目/brown.jpg</v>
      </c>
      <c r="AE246" s="346" t="str">
        <f t="shared" ref="AE246:AF246" si="508">IFERROR(XLOOKUP($E246&amp;$F246,import!$A:$A,import!I:I),""
)</f>
        <v/>
      </c>
      <c r="AF246" s="346" t="str">
        <f t="shared" si="508"/>
        <v/>
      </c>
      <c r="AG246" s="119" t="str">
        <f>IFERROR(__xludf.DUMMYFUNCTION(" IF(
  ISNUMBER(S246),
  ""度なし（±0.00）〜""&amp;IF(ABS(S246)&lt;100, TEXT(S246, ""0.00""), """"),
  IFERROR(""度なし（±0.00）〜""&amp;
    TEXT(
      VALUE(REGEXEXTRACT(ASC(TO_TEXT(S246)),
        ""(?:^|[^0-9])([+-]?\d{1,2}(?:\.\d+)?)(?:[^0-9]|$)""
      )),
      ""0.00"""&amp;"
    ),
    ""度なしのみ""
  )
)
"),"度なしのみ")</f>
        <v>度なしのみ</v>
      </c>
      <c r="AH246" s="347"/>
      <c r="AI246" s="347"/>
      <c r="AJ246" s="110"/>
      <c r="AK246" s="110" t="s">
        <v>2589</v>
      </c>
      <c r="AL246" s="110" t="str">
        <f t="shared" si="453"/>
        <v>#REF!</v>
      </c>
      <c r="AM246" s="110"/>
      <c r="AN246" s="110" t="str">
        <f t="shared" si="84"/>
        <v>NG</v>
      </c>
      <c r="AO246" s="343">
        <v>12.0</v>
      </c>
      <c r="AP246" s="110"/>
      <c r="AQ246" s="343">
        <v>12.0</v>
      </c>
      <c r="AR246" s="110"/>
    </row>
    <row r="247">
      <c r="A247" s="333" t="b">
        <v>1</v>
      </c>
      <c r="B247" s="357" t="b">
        <v>1</v>
      </c>
      <c r="C247" s="350" t="str">
        <f t="shared" si="66"/>
        <v>-</v>
      </c>
      <c r="D247" s="110"/>
      <c r="E247" s="110" t="s">
        <v>901</v>
      </c>
      <c r="F247" s="110" t="s">
        <v>2590</v>
      </c>
      <c r="G247" s="335">
        <v>4405.0</v>
      </c>
      <c r="H247" s="110" t="s">
        <v>2566</v>
      </c>
      <c r="I247" s="110" t="s">
        <v>896</v>
      </c>
      <c r="J247" s="110" t="s">
        <v>907</v>
      </c>
      <c r="K247" s="337" t="s">
        <v>170</v>
      </c>
      <c r="L247" s="338" t="str">
        <f t="shared" si="354"/>
        <v>#REF!</v>
      </c>
      <c r="M247" s="339" t="str">
        <f>IFERROR(__xludf.DUMMYFUNCTION("REGEXEXTRACT(
  XLOOKUP($E247&amp;$F247, import!$A:$A, import!C:C),
  ""/(\d+)""
)
"),"#REF!")</f>
        <v>#REF!</v>
      </c>
      <c r="N247" s="340" t="str">
        <f t="shared" si="455"/>
        <v>#REF!</v>
      </c>
      <c r="O247" s="341" t="str">
        <f t="shared" ref="O247:Q247" si="509">VALUE(SUBSTITUTE(XLOOKUP($E247&amp;$F247,import!$A:$A,import!M:M),"mm",""))
</f>
        <v>#REF!</v>
      </c>
      <c r="P247" s="342" t="str">
        <f t="shared" si="509"/>
        <v>#REF!</v>
      </c>
      <c r="Q247" s="343" t="str">
        <f t="shared" si="509"/>
        <v>#REF!</v>
      </c>
      <c r="R247" s="341" t="str">
        <f t="shared" si="356"/>
        <v>#REF!</v>
      </c>
      <c r="S247" s="343" t="str">
        <f t="shared" si="503"/>
        <v>#REF!</v>
      </c>
      <c r="T24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TRIM(TRANSPOSE(SPLIT(S247,"",""))), 0))
        ),
      ""シリコン"",""シリコー"&amp;"ンハイドロゲル素材"")
    )
  ),
"""")
"),"")</f>
        <v/>
      </c>
      <c r="U247" s="368" t="str">
        <f t="shared" si="451"/>
        <v>#REF!</v>
      </c>
      <c r="V247" s="119" t="str">
        <f t="shared" si="9"/>
        <v>/Users/asano/Desktop/data_sample/Links/bandle.jpg</v>
      </c>
      <c r="W247" s="345" t="s">
        <v>2591</v>
      </c>
      <c r="X247" s="345" t="s">
        <v>2592</v>
      </c>
      <c r="Y247" s="345" t="s">
        <v>2593</v>
      </c>
      <c r="Z247" s="345" t="s">
        <v>2594</v>
      </c>
      <c r="AA247" s="110" t="str">
        <f t="shared" si="459"/>
        <v>/Users/asano/Desktop/data_sample/images/1day/オーレンズ/グローイ ブラウン/thumbnail.jpg</v>
      </c>
      <c r="AB247" s="110" t="str">
        <f t="shared" si="460"/>
        <v>/Users/asano/Desktop/data_sample/images/1day/オーレンズ/グローイ ブラウン/lens.jpg</v>
      </c>
      <c r="AC247" s="110" t="str">
        <f t="shared" si="461"/>
        <v>/Users/asano/Desktop/data_sample/images/1day/オーレンズ/グローイ ブラウン/黒目/black.jpg</v>
      </c>
      <c r="AD247" s="110" t="str">
        <f t="shared" si="462"/>
        <v>/Users/asano/Desktop/data_sample/images/1day/オーレンズ/グローイ ブラウン/茶目/brown.jpg</v>
      </c>
      <c r="AE247" s="346" t="str">
        <f t="shared" ref="AE247:AF247" si="510">IFERROR(XLOOKUP($E247&amp;$F247,import!$A:$A,import!I:I),""
)</f>
        <v/>
      </c>
      <c r="AF247" s="346" t="str">
        <f t="shared" si="510"/>
        <v/>
      </c>
      <c r="AG247" s="119" t="str">
        <f>IFERROR(__xludf.DUMMYFUNCTION(" IF(
  ISNUMBER(S247),
  ""度なし（±0.00）〜""&amp;IF(ABS(S247)&lt;100, TEXT(S247, ""0.00""), """"),
  IFERROR(""度なし（±0.00）〜""&amp;
    TEXT(
      VALUE(REGEXEXTRACT(ASC(TO_TEXT(S247)),
        ""(?:^|[^0-9])([+-]?\d{1,2}(?:\.\d+)?)(?:[^0-9]|$)""
      )),
      ""0.00"""&amp;"
    ),
    ""度なしのみ""
  )
)
"),"度なしのみ")</f>
        <v>度なしのみ</v>
      </c>
      <c r="AH247" s="347"/>
      <c r="AI247" s="347"/>
      <c r="AJ247" s="110"/>
      <c r="AK247" s="110" t="s">
        <v>2595</v>
      </c>
      <c r="AL247" s="110" t="str">
        <f t="shared" si="453"/>
        <v>#REF!</v>
      </c>
      <c r="AM247" s="110"/>
      <c r="AN247" s="110" t="str">
        <f t="shared" si="84"/>
        <v>NG</v>
      </c>
      <c r="AO247" s="343">
        <v>12.0</v>
      </c>
      <c r="AP247" s="110" t="s">
        <v>953</v>
      </c>
      <c r="AQ247" s="343">
        <v>18.0</v>
      </c>
      <c r="AR247" s="110"/>
    </row>
    <row r="248">
      <c r="A248" s="333" t="b">
        <v>1</v>
      </c>
      <c r="B248" s="357" t="b">
        <v>1</v>
      </c>
      <c r="C248" s="350" t="str">
        <f t="shared" si="66"/>
        <v>-</v>
      </c>
      <c r="D248" s="110"/>
      <c r="E248" s="110" t="s">
        <v>901</v>
      </c>
      <c r="F248" s="110" t="s">
        <v>2596</v>
      </c>
      <c r="G248" s="335">
        <v>4406.0</v>
      </c>
      <c r="H248" s="336" t="s">
        <v>2566</v>
      </c>
      <c r="I248" s="110" t="s">
        <v>896</v>
      </c>
      <c r="J248" s="110" t="s">
        <v>2597</v>
      </c>
      <c r="K248" s="337" t="s">
        <v>170</v>
      </c>
      <c r="L248" s="338" t="str">
        <f t="shared" si="354"/>
        <v>#REF!</v>
      </c>
      <c r="M248" s="339" t="str">
        <f>IFERROR(__xludf.DUMMYFUNCTION("REGEXEXTRACT(
  XLOOKUP($E248&amp;$F248, import!$A:$A, import!C:C),
  ""/(\d+)""
)
"),"#REF!")</f>
        <v>#REF!</v>
      </c>
      <c r="N248" s="340" t="str">
        <f t="shared" si="455"/>
        <v>#REF!</v>
      </c>
      <c r="O248" s="341" t="str">
        <f t="shared" ref="O248:Q248" si="511">VALUE(SUBSTITUTE(XLOOKUP($E248&amp;$F248,import!$A:$A,import!M:M),"mm",""))
</f>
        <v>#REF!</v>
      </c>
      <c r="P248" s="342" t="str">
        <f t="shared" si="511"/>
        <v>#REF!</v>
      </c>
      <c r="Q248" s="343" t="str">
        <f t="shared" si="511"/>
        <v>#REF!</v>
      </c>
      <c r="R248" s="341" t="str">
        <f t="shared" si="356"/>
        <v>#REF!</v>
      </c>
      <c r="S248" s="343" t="str">
        <f t="shared" si="503"/>
        <v>#REF!</v>
      </c>
      <c r="T24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TRIM(TRANSPOSE(SPLIT(S248,"",""))), 0))
        ),
      ""シリコン"",""シリコー"&amp;"ンハイドロゲル素材"")
    )
  ),
"""")
"),"")</f>
        <v/>
      </c>
      <c r="U248" s="368" t="str">
        <f t="shared" si="451"/>
        <v>#REF!</v>
      </c>
      <c r="V248" s="119" t="str">
        <f t="shared" si="9"/>
        <v>/Users/asano/Desktop/data_sample/Links/bandle.jpg</v>
      </c>
      <c r="W248" s="345" t="s">
        <v>2598</v>
      </c>
      <c r="X248" s="345" t="s">
        <v>2599</v>
      </c>
      <c r="Y248" s="345" t="s">
        <v>2600</v>
      </c>
      <c r="Z248" s="345" t="s">
        <v>2601</v>
      </c>
      <c r="AA248" s="110" t="str">
        <f t="shared" si="459"/>
        <v>/Users/asano/Desktop/data_sample/images/1day/オーレンズ/グローイ ブラック/thumbnail.jpg</v>
      </c>
      <c r="AB248" s="110" t="str">
        <f t="shared" si="460"/>
        <v>/Users/asano/Desktop/data_sample/images/1day/オーレンズ/グローイ ブラック/lens.jpg</v>
      </c>
      <c r="AC248" s="110" t="str">
        <f t="shared" si="461"/>
        <v>/Users/asano/Desktop/data_sample/images/1day/オーレンズ/グローイ ブラック/黒目/black.jpg</v>
      </c>
      <c r="AD248" s="110" t="str">
        <f t="shared" si="462"/>
        <v>/Users/asano/Desktop/data_sample/images/1day/オーレンズ/グローイ ブラック/茶目/brown.jpg</v>
      </c>
      <c r="AE248" s="346" t="str">
        <f t="shared" ref="AE248:AF248" si="512">IFERROR(XLOOKUP($E248&amp;$F248,import!$A:$A,import!I:I),""
)</f>
        <v/>
      </c>
      <c r="AF248" s="346" t="str">
        <f t="shared" si="512"/>
        <v/>
      </c>
      <c r="AG248" s="119" t="str">
        <f>IFERROR(__xludf.DUMMYFUNCTION(" IF(
  ISNUMBER(S248),
  ""度なし（±0.00）〜""&amp;IF(ABS(S248)&lt;100, TEXT(S248, ""0.00""), """"),
  IFERROR(""度なし（±0.00）〜""&amp;
    TEXT(
      VALUE(REGEXEXTRACT(ASC(TO_TEXT(S248)),
        ""(?:^|[^0-9])([+-]?\d{1,2}(?:\.\d+)?)(?:[^0-9]|$)""
      )),
      ""0.00"""&amp;"
    ),
    ""度なしのみ""
  )
)
"),"度なしのみ")</f>
        <v>度なしのみ</v>
      </c>
      <c r="AH248" s="347"/>
      <c r="AI248" s="347"/>
      <c r="AJ248" s="110"/>
      <c r="AK248" s="110" t="s">
        <v>2602</v>
      </c>
      <c r="AL248" s="110" t="str">
        <f t="shared" si="453"/>
        <v>#REF!</v>
      </c>
      <c r="AM248" s="110"/>
      <c r="AN248" s="110" t="str">
        <f t="shared" si="84"/>
        <v>NG</v>
      </c>
      <c r="AO248" s="343">
        <v>12.0</v>
      </c>
      <c r="AP248" s="110"/>
      <c r="AQ248" s="343">
        <v>12.0</v>
      </c>
      <c r="AR248" s="110"/>
    </row>
    <row r="249">
      <c r="A249" s="333" t="b">
        <v>1</v>
      </c>
      <c r="B249" s="357" t="b">
        <v>1</v>
      </c>
      <c r="C249" s="350" t="str">
        <f t="shared" si="66"/>
        <v>-</v>
      </c>
      <c r="D249" s="110"/>
      <c r="E249" s="110" t="s">
        <v>901</v>
      </c>
      <c r="F249" s="110" t="s">
        <v>2603</v>
      </c>
      <c r="G249" s="335">
        <v>4407.0</v>
      </c>
      <c r="H249" s="336" t="s">
        <v>2566</v>
      </c>
      <c r="I249" s="110" t="s">
        <v>896</v>
      </c>
      <c r="J249" s="110" t="s">
        <v>2604</v>
      </c>
      <c r="K249" s="337" t="s">
        <v>170</v>
      </c>
      <c r="L249" s="338" t="str">
        <f t="shared" si="354"/>
        <v>#REF!</v>
      </c>
      <c r="M249" s="339" t="str">
        <f>IFERROR(__xludf.DUMMYFUNCTION("REGEXEXTRACT(
  XLOOKUP($E249&amp;$F249, import!$A:$A, import!C:C),
  ""/(\d+)""
)
"),"#REF!")</f>
        <v>#REF!</v>
      </c>
      <c r="N249" s="340" t="str">
        <f t="shared" si="455"/>
        <v>#REF!</v>
      </c>
      <c r="O249" s="341" t="str">
        <f t="shared" ref="O249:Q249" si="513">VALUE(SUBSTITUTE(XLOOKUP($E249&amp;$F249,import!$A:$A,import!M:M),"mm",""))
</f>
        <v>#REF!</v>
      </c>
      <c r="P249" s="342" t="str">
        <f t="shared" si="513"/>
        <v>#REF!</v>
      </c>
      <c r="Q249" s="343" t="str">
        <f t="shared" si="513"/>
        <v>#REF!</v>
      </c>
      <c r="R249" s="341" t="str">
        <f t="shared" si="356"/>
        <v>#REF!</v>
      </c>
      <c r="S249" s="110"/>
      <c r="T24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TRIM(TRANSPOSE(SPLIT(S249,"",""))), 0))
        ),
      ""シリコン"",""シリコー"&amp;"ンハイドロゲル素材"")
    )
  ),
"""")
"),"")</f>
        <v/>
      </c>
      <c r="U249" s="368" t="str">
        <f t="shared" si="451"/>
        <v>#REF!</v>
      </c>
      <c r="V249" s="119" t="str">
        <f t="shared" si="9"/>
        <v>/Users/asano/Desktop/data_sample/Links/bandle.jpg</v>
      </c>
      <c r="W249" s="345" t="s">
        <v>2605</v>
      </c>
      <c r="X249" s="345" t="s">
        <v>2606</v>
      </c>
      <c r="Y249" s="345" t="s">
        <v>2607</v>
      </c>
      <c r="Z249" s="345" t="s">
        <v>2608</v>
      </c>
      <c r="AA249" s="110" t="str">
        <f t="shared" si="459"/>
        <v>/Users/asano/Desktop/data_sample/images/1day/オーレンズ/グローイゴールデンオリーブ/thumbnail.jpg</v>
      </c>
      <c r="AB249" s="110" t="str">
        <f t="shared" si="460"/>
        <v>/Users/asano/Desktop/data_sample/images/1day/オーレンズ/グローイゴールデンオリーブ/lens.jpg</v>
      </c>
      <c r="AC249" s="110" t="str">
        <f t="shared" si="461"/>
        <v>/Users/asano/Desktop/data_sample/images/1day/オーレンズ/グローイゴールデンオリーブ/黒目/black.jpg</v>
      </c>
      <c r="AD249" s="110" t="str">
        <f t="shared" si="462"/>
        <v>/Users/asano/Desktop/data_sample/images/1day/オーレンズ/グローイゴールデンオリーブ/茶目/brown.jpg</v>
      </c>
      <c r="AE249" s="346" t="str">
        <f t="shared" ref="AE249:AF249" si="514">IFERROR(XLOOKUP($E249&amp;$F249,import!$A:$A,import!I:I),""
)</f>
        <v/>
      </c>
      <c r="AF249" s="346" t="str">
        <f t="shared" si="514"/>
        <v/>
      </c>
      <c r="AG249" s="119" t="str">
        <f>IFERROR(__xludf.DUMMYFUNCTION(" IF(
  ISNUMBER(S249),
  ""度なし（±0.00）〜""&amp;IF(ABS(S249)&lt;100, TEXT(S249, ""0.00""), """"),
  IFERROR(""度なし（±0.00）〜""&amp;
    TEXT(
      VALUE(REGEXEXTRACT(ASC(TO_TEXT(S249)),
        ""(?:^|[^0-9])([+-]?\d{1,2}(?:\.\d+)?)(?:[^0-9]|$)""
      )),
      ""0.00"""&amp;"
    ),
    ""度なしのみ""
  )
)
"),"度なしのみ")</f>
        <v>度なしのみ</v>
      </c>
      <c r="AH249" s="347"/>
      <c r="AI249" s="347"/>
      <c r="AJ249" s="110"/>
      <c r="AK249" s="110" t="s">
        <v>2609</v>
      </c>
      <c r="AL249" s="110" t="str">
        <f t="shared" si="453"/>
        <v>#REF!</v>
      </c>
      <c r="AM249" s="110"/>
      <c r="AN249" s="110" t="str">
        <f t="shared" si="84"/>
        <v>NG</v>
      </c>
      <c r="AO249" s="343">
        <v>8.0</v>
      </c>
      <c r="AP249" s="110"/>
      <c r="AQ249" s="343">
        <v>8.0</v>
      </c>
      <c r="AR249" s="110"/>
    </row>
    <row r="250">
      <c r="A250" s="333" t="b">
        <v>1</v>
      </c>
      <c r="B250" s="357" t="b">
        <v>1</v>
      </c>
      <c r="C250" s="350" t="str">
        <f t="shared" si="66"/>
        <v>-</v>
      </c>
      <c r="D250" s="110"/>
      <c r="E250" s="110" t="s">
        <v>2610</v>
      </c>
      <c r="F250" s="110" t="s">
        <v>2611</v>
      </c>
      <c r="G250" s="335">
        <v>4408.0</v>
      </c>
      <c r="H250" s="336" t="s">
        <v>2566</v>
      </c>
      <c r="I250" s="110" t="s">
        <v>896</v>
      </c>
      <c r="J250" s="110" t="s">
        <v>2612</v>
      </c>
      <c r="K250" s="337" t="s">
        <v>170</v>
      </c>
      <c r="L250" s="338" t="str">
        <f t="shared" si="354"/>
        <v>#REF!</v>
      </c>
      <c r="M250" s="339" t="str">
        <f>IFERROR(__xludf.DUMMYFUNCTION("REGEXEXTRACT(
  XLOOKUP($E250&amp;$F250, import!$A:$A, import!C:C),
  ""/(\d+)""
)
"),"#REF!")</f>
        <v>#REF!</v>
      </c>
      <c r="N250" s="340" t="str">
        <f t="shared" si="455"/>
        <v>#REF!</v>
      </c>
      <c r="O250" s="341" t="str">
        <f t="shared" ref="O250:Q250" si="515">VALUE(SUBSTITUTE(XLOOKUP($E250&amp;$F250,import!$A:$A,import!M:M),"mm",""))
</f>
        <v>#REF!</v>
      </c>
      <c r="P250" s="342" t="str">
        <f t="shared" si="515"/>
        <v>#REF!</v>
      </c>
      <c r="Q250" s="343" t="str">
        <f t="shared" si="515"/>
        <v>#REF!</v>
      </c>
      <c r="R250" s="341" t="str">
        <f t="shared" si="356"/>
        <v>#REF!</v>
      </c>
      <c r="S250" s="343" t="str">
        <f t="shared" ref="S250:S264" si="518">XLOOKUP($E250&amp;$F250,import!$A:$A,import!T:T)</f>
        <v>#REF!</v>
      </c>
      <c r="T25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TRIM(TRANSPOSE(SPLIT(S250,"",""))), 0))
        ),
      ""シリコン"",""シリコー"&amp;"ンハイドロゲル素材"")
    )
  ),
"""")
"),"")</f>
        <v/>
      </c>
      <c r="U250" s="368" t="str">
        <f t="shared" si="451"/>
        <v>#REF!</v>
      </c>
      <c r="V250" s="119" t="str">
        <f t="shared" si="9"/>
        <v>/Users/asano/Desktop/data_sample/Links/bandle.jpg</v>
      </c>
      <c r="W250" s="345" t="s">
        <v>2613</v>
      </c>
      <c r="X250" s="345" t="s">
        <v>2614</v>
      </c>
      <c r="Y250" s="345" t="s">
        <v>2615</v>
      </c>
      <c r="Z250" s="345" t="s">
        <v>2616</v>
      </c>
      <c r="AA250" s="110" t="str">
        <f t="shared" si="459"/>
        <v>/Users/asano/Desktop/data_sample/images/1day/オーレンズ/シャインタッチ ミルキーグレー/thumbnail.jpg</v>
      </c>
      <c r="AB250" s="110" t="str">
        <f t="shared" si="460"/>
        <v>/Users/asano/Desktop/data_sample/images/1day/オーレンズ/シャインタッチ ミルキーグレー/lens.jpg</v>
      </c>
      <c r="AC250" s="110" t="str">
        <f t="shared" si="461"/>
        <v>/Users/asano/Desktop/data_sample/images/1day/オーレンズ/シャインタッチ ミルキーグレー/黒目/black.jpg</v>
      </c>
      <c r="AD250" s="110" t="str">
        <f t="shared" si="462"/>
        <v>/Users/asano/Desktop/data_sample/images/1day/オーレンズ/シャインタッチ ミルキーグレー/茶目/brown.jpg</v>
      </c>
      <c r="AE250" s="346" t="str">
        <f t="shared" ref="AE250:AF250" si="516">IFERROR(XLOOKUP($E250&amp;$F250,import!$A:$A,import!I:I),""
)</f>
        <v/>
      </c>
      <c r="AF250" s="346" t="str">
        <f t="shared" si="516"/>
        <v/>
      </c>
      <c r="AG250" s="119" t="str">
        <f>IFERROR(__xludf.DUMMYFUNCTION(" IF(
  ISNUMBER(S250),
  ""度なし（±0.00）〜""&amp;IF(ABS(S250)&lt;100, TEXT(S250, ""0.00""), """"),
  IFERROR(""度なし（±0.00）〜""&amp;
    TEXT(
      VALUE(REGEXEXTRACT(ASC(TO_TEXT(S250)),
        ""(?:^|[^0-9])([+-]?\d{1,2}(?:\.\d+)?)(?:[^0-9]|$)""
      )),
      ""0.00"""&amp;"
    ),
    ""度なしのみ""
  )
)
"),"度なしのみ")</f>
        <v>度なしのみ</v>
      </c>
      <c r="AH250" s="347"/>
      <c r="AI250" s="347"/>
      <c r="AJ250" s="110"/>
      <c r="AK250" s="110" t="s">
        <v>2617</v>
      </c>
      <c r="AL250" s="110" t="str">
        <f t="shared" si="453"/>
        <v>#REF!</v>
      </c>
      <c r="AM250" s="110"/>
      <c r="AN250" s="110" t="str">
        <f t="shared" si="84"/>
        <v>NG</v>
      </c>
      <c r="AO250" s="343">
        <v>12.0</v>
      </c>
      <c r="AP250" s="110"/>
      <c r="AQ250" s="343">
        <v>12.0</v>
      </c>
      <c r="AR250" s="110"/>
    </row>
    <row r="251">
      <c r="A251" s="333" t="b">
        <v>1</v>
      </c>
      <c r="B251" s="357" t="b">
        <v>1</v>
      </c>
      <c r="C251" s="350" t="str">
        <f t="shared" si="66"/>
        <v>-</v>
      </c>
      <c r="D251" s="110"/>
      <c r="E251" s="110" t="s">
        <v>2610</v>
      </c>
      <c r="F251" s="110" t="s">
        <v>2618</v>
      </c>
      <c r="G251" s="335">
        <v>4409.0</v>
      </c>
      <c r="H251" s="336" t="s">
        <v>2566</v>
      </c>
      <c r="I251" s="110" t="s">
        <v>896</v>
      </c>
      <c r="J251" s="110" t="s">
        <v>2619</v>
      </c>
      <c r="K251" s="337" t="s">
        <v>170</v>
      </c>
      <c r="L251" s="338" t="str">
        <f t="shared" si="354"/>
        <v>#REF!</v>
      </c>
      <c r="M251" s="339" t="str">
        <f>IFERROR(__xludf.DUMMYFUNCTION("REGEXEXTRACT(
  XLOOKUP($E251&amp;$F251, import!$A:$A, import!C:C),
  ""/(\d+)""
)
"),"#REF!")</f>
        <v>#REF!</v>
      </c>
      <c r="N251" s="340" t="str">
        <f t="shared" si="455"/>
        <v>#REF!</v>
      </c>
      <c r="O251" s="341" t="str">
        <f t="shared" ref="O251:Q251" si="517">VALUE(SUBSTITUTE(XLOOKUP($E251&amp;$F251,import!$A:$A,import!M:M),"mm",""))
</f>
        <v>#REF!</v>
      </c>
      <c r="P251" s="342" t="str">
        <f t="shared" si="517"/>
        <v>#REF!</v>
      </c>
      <c r="Q251" s="343" t="str">
        <f t="shared" si="517"/>
        <v>#REF!</v>
      </c>
      <c r="R251" s="341" t="str">
        <f t="shared" si="356"/>
        <v>#REF!</v>
      </c>
      <c r="S251" s="343" t="str">
        <f t="shared" si="518"/>
        <v>#REF!</v>
      </c>
      <c r="T25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TRIM(TRANSPOSE(SPLIT(S251,"",""))), 0))
        ),
      ""シリコン"",""シリコー"&amp;"ンハイドロゲル素材"")
    )
  ),
"""")
"),"")</f>
        <v/>
      </c>
      <c r="U251" s="368" t="str">
        <f t="shared" si="451"/>
        <v>#REF!</v>
      </c>
      <c r="V251" s="119" t="str">
        <f t="shared" si="9"/>
        <v>/Users/asano/Desktop/data_sample/Links/bandle.jpg</v>
      </c>
      <c r="W251" s="345" t="s">
        <v>2620</v>
      </c>
      <c r="X251" s="345" t="s">
        <v>2621</v>
      </c>
      <c r="Y251" s="345" t="s">
        <v>2622</v>
      </c>
      <c r="Z251" s="345" t="s">
        <v>2623</v>
      </c>
      <c r="AA251" s="110" t="str">
        <f t="shared" si="459"/>
        <v>/Users/asano/Desktop/data_sample/images/1day/オーレンズ/シャインタッチ ミルキーチョコ/thumbnail.jpg</v>
      </c>
      <c r="AB251" s="110" t="str">
        <f t="shared" si="460"/>
        <v>/Users/asano/Desktop/data_sample/images/1day/オーレンズ/シャインタッチ ミルキーチョコ/lens.jpg</v>
      </c>
      <c r="AC251" s="110" t="str">
        <f t="shared" si="461"/>
        <v>/Users/asano/Desktop/data_sample/images/1day/オーレンズ/シャインタッチ ミルキーチョコ/黒目/black.jpg</v>
      </c>
      <c r="AD251" s="110" t="str">
        <f t="shared" si="462"/>
        <v>/Users/asano/Desktop/data_sample/images/1day/オーレンズ/シャインタッチ ミルキーチョコ/茶目/brown.jpg</v>
      </c>
      <c r="AE251" s="346" t="str">
        <f t="shared" ref="AE251:AF251" si="519">IFERROR(XLOOKUP($E251&amp;$F251,import!$A:$A,import!I:I),""
)</f>
        <v/>
      </c>
      <c r="AF251" s="346" t="str">
        <f t="shared" si="519"/>
        <v/>
      </c>
      <c r="AG251" s="119" t="str">
        <f>IFERROR(__xludf.DUMMYFUNCTION(" IF(
  ISNUMBER(S251),
  ""度なし（±0.00）〜""&amp;IF(ABS(S251)&lt;100, TEXT(S251, ""0.00""), """"),
  IFERROR(""度なし（±0.00）〜""&amp;
    TEXT(
      VALUE(REGEXEXTRACT(ASC(TO_TEXT(S251)),
        ""(?:^|[^0-9])([+-]?\d{1,2}(?:\.\d+)?)(?:[^0-9]|$)""
      )),
      ""0.00"""&amp;"
    ),
    ""度なしのみ""
  )
)
"),"度なしのみ")</f>
        <v>度なしのみ</v>
      </c>
      <c r="AH251" s="347"/>
      <c r="AI251" s="347"/>
      <c r="AJ251" s="110"/>
      <c r="AK251" s="110" t="s">
        <v>2624</v>
      </c>
      <c r="AL251" s="110" t="str">
        <f t="shared" si="453"/>
        <v>#REF!</v>
      </c>
      <c r="AM251" s="110"/>
      <c r="AN251" s="110" t="str">
        <f t="shared" si="84"/>
        <v>NG</v>
      </c>
      <c r="AO251" s="343">
        <v>12.0</v>
      </c>
      <c r="AP251" s="110"/>
      <c r="AQ251" s="343">
        <v>12.0</v>
      </c>
      <c r="AR251" s="110"/>
    </row>
    <row r="252">
      <c r="A252" s="333" t="b">
        <v>1</v>
      </c>
      <c r="B252" s="357" t="b">
        <v>1</v>
      </c>
      <c r="C252" s="350" t="str">
        <f t="shared" si="66"/>
        <v>-</v>
      </c>
      <c r="D252" s="110"/>
      <c r="E252" s="110" t="s">
        <v>2625</v>
      </c>
      <c r="F252" s="110" t="s">
        <v>2572</v>
      </c>
      <c r="G252" s="335">
        <v>4410.0</v>
      </c>
      <c r="H252" s="336" t="s">
        <v>2566</v>
      </c>
      <c r="I252" s="110" t="s">
        <v>896</v>
      </c>
      <c r="J252" s="110" t="s">
        <v>2626</v>
      </c>
      <c r="K252" s="337" t="s">
        <v>170</v>
      </c>
      <c r="L252" s="338" t="str">
        <f t="shared" si="354"/>
        <v>#REF!</v>
      </c>
      <c r="M252" s="339" t="str">
        <f>IFERROR(__xludf.DUMMYFUNCTION("REGEXEXTRACT(
  XLOOKUP($E252&amp;$F252, import!$A:$A, import!C:C),
  ""/(\d+)""
)
"),"#REF!")</f>
        <v>#REF!</v>
      </c>
      <c r="N252" s="340" t="str">
        <f t="shared" si="455"/>
        <v>#REF!</v>
      </c>
      <c r="O252" s="341" t="str">
        <f t="shared" ref="O252:Q252" si="520">VALUE(SUBSTITUTE(XLOOKUP($E252&amp;$F252,import!$A:$A,import!M:M),"mm",""))
</f>
        <v>#REF!</v>
      </c>
      <c r="P252" s="342" t="str">
        <f t="shared" si="520"/>
        <v>#REF!</v>
      </c>
      <c r="Q252" s="343" t="str">
        <f t="shared" si="520"/>
        <v>#REF!</v>
      </c>
      <c r="R252" s="341" t="str">
        <f t="shared" si="356"/>
        <v>#REF!</v>
      </c>
      <c r="S252" s="343" t="str">
        <f t="shared" si="518"/>
        <v>#REF!</v>
      </c>
      <c r="T25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TRIM(TRANSPOSE(SPLIT(S252,"",""))), 0))
        ),
      ""シリコン"",""シリコー"&amp;"ンハイドロゲル素材"")
    )
  ),
"""")
"),"")</f>
        <v/>
      </c>
      <c r="U252" s="368" t="str">
        <f t="shared" si="451"/>
        <v>#REF!</v>
      </c>
      <c r="V252" s="119" t="str">
        <f t="shared" si="9"/>
        <v>/Users/asano/Desktop/data_sample/Links/bandle.jpg</v>
      </c>
      <c r="W252" s="345" t="s">
        <v>2627</v>
      </c>
      <c r="X252" s="345" t="s">
        <v>2628</v>
      </c>
      <c r="Y252" s="345" t="s">
        <v>2629</v>
      </c>
      <c r="Z252" s="345" t="s">
        <v>2630</v>
      </c>
      <c r="AA252" s="110" t="str">
        <f t="shared" si="459"/>
        <v>/Users/asano/Desktop/data_sample/images/1day/オーレンズ/ダブルティント グレー/thumbnail.jpg</v>
      </c>
      <c r="AB252" s="110" t="str">
        <f t="shared" si="460"/>
        <v>/Users/asano/Desktop/data_sample/images/1day/オーレンズ/ダブルティント グレー/lens.jpg</v>
      </c>
      <c r="AC252" s="110" t="str">
        <f t="shared" si="461"/>
        <v>/Users/asano/Desktop/data_sample/images/1day/オーレンズ/ダブルティント グレー/黒目/black.jpg</v>
      </c>
      <c r="AD252" s="110" t="str">
        <f t="shared" si="462"/>
        <v>/Users/asano/Desktop/data_sample/images/1day/オーレンズ/ダブルティント グレー/茶目/brown.jpg</v>
      </c>
      <c r="AE252" s="346" t="str">
        <f t="shared" ref="AE252:AF252" si="521">IFERROR(XLOOKUP($E252&amp;$F252,import!$A:$A,import!I:I),""
)</f>
        <v/>
      </c>
      <c r="AF252" s="346" t="str">
        <f t="shared" si="521"/>
        <v/>
      </c>
      <c r="AG252" s="119" t="str">
        <f>IFERROR(__xludf.DUMMYFUNCTION(" IF(
  ISNUMBER(S252),
  ""度なし（±0.00）〜""&amp;IF(ABS(S252)&lt;100, TEXT(S252, ""0.00""), """"),
  IFERROR(""度なし（±0.00）〜""&amp;
    TEXT(
      VALUE(REGEXEXTRACT(ASC(TO_TEXT(S252)),
        ""(?:^|[^0-9])([+-]?\d{1,2}(?:\.\d+)?)(?:[^0-9]|$)""
      )),
      ""0.00"""&amp;"
    ),
    ""度なしのみ""
  )
)
"),"度なしのみ")</f>
        <v>度なしのみ</v>
      </c>
      <c r="AH252" s="347"/>
      <c r="AI252" s="347"/>
      <c r="AJ252" s="110"/>
      <c r="AK252" s="110" t="s">
        <v>2631</v>
      </c>
      <c r="AL252" s="110" t="str">
        <f t="shared" si="453"/>
        <v>#REF!</v>
      </c>
      <c r="AM252" s="110"/>
      <c r="AN252" s="110" t="str">
        <f t="shared" si="84"/>
        <v>NG</v>
      </c>
      <c r="AO252" s="343">
        <v>12.0</v>
      </c>
      <c r="AP252" s="110"/>
      <c r="AQ252" s="343">
        <v>12.0</v>
      </c>
      <c r="AR252" s="110"/>
    </row>
    <row r="253">
      <c r="A253" s="333" t="b">
        <v>1</v>
      </c>
      <c r="B253" s="357" t="b">
        <v>1</v>
      </c>
      <c r="C253" s="350" t="str">
        <f t="shared" si="66"/>
        <v>-</v>
      </c>
      <c r="D253" s="110"/>
      <c r="E253" s="110" t="s">
        <v>2625</v>
      </c>
      <c r="F253" s="110" t="s">
        <v>2590</v>
      </c>
      <c r="G253" s="335">
        <v>4411.0</v>
      </c>
      <c r="H253" s="336" t="s">
        <v>2566</v>
      </c>
      <c r="I253" s="110" t="s">
        <v>896</v>
      </c>
      <c r="J253" s="110" t="s">
        <v>2632</v>
      </c>
      <c r="K253" s="337" t="s">
        <v>170</v>
      </c>
      <c r="L253" s="338" t="str">
        <f t="shared" si="354"/>
        <v>#REF!</v>
      </c>
      <c r="M253" s="339" t="str">
        <f>IFERROR(__xludf.DUMMYFUNCTION("REGEXEXTRACT(
  XLOOKUP($E253&amp;$F253, import!$A:$A, import!C:C),
  ""/(\d+)""
)
"),"#REF!")</f>
        <v>#REF!</v>
      </c>
      <c r="N253" s="340" t="str">
        <f t="shared" si="455"/>
        <v>#REF!</v>
      </c>
      <c r="O253" s="341" t="str">
        <f t="shared" ref="O253:Q253" si="522">VALUE(SUBSTITUTE(XLOOKUP($E253&amp;$F253,import!$A:$A,import!M:M),"mm",""))
</f>
        <v>#REF!</v>
      </c>
      <c r="P253" s="342" t="str">
        <f t="shared" si="522"/>
        <v>#REF!</v>
      </c>
      <c r="Q253" s="343" t="str">
        <f t="shared" si="522"/>
        <v>#REF!</v>
      </c>
      <c r="R253" s="341" t="str">
        <f t="shared" si="356"/>
        <v>#REF!</v>
      </c>
      <c r="S253" s="343" t="str">
        <f t="shared" si="518"/>
        <v>#REF!</v>
      </c>
      <c r="T25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TRIM(TRANSPOSE(SPLIT(S253,"",""))), 0))
        ),
      ""シリコン"",""シリコー"&amp;"ンハイドロゲル素材"")
    )
  ),
"""")
"),"")</f>
        <v/>
      </c>
      <c r="U253" s="368" t="str">
        <f t="shared" si="451"/>
        <v>#REF!</v>
      </c>
      <c r="V253" s="119" t="str">
        <f t="shared" si="9"/>
        <v>/Users/asano/Desktop/data_sample/Links/bandle.jpg</v>
      </c>
      <c r="W253" s="345" t="s">
        <v>2633</v>
      </c>
      <c r="X253" s="345" t="s">
        <v>2634</v>
      </c>
      <c r="Y253" s="345" t="s">
        <v>2635</v>
      </c>
      <c r="Z253" s="345" t="s">
        <v>2636</v>
      </c>
      <c r="AA253" s="110" t="str">
        <f t="shared" si="459"/>
        <v>/Users/asano/Desktop/data_sample/images/1day/オーレンズ/ダブルティント ブラウン/thumbnail.jpg</v>
      </c>
      <c r="AB253" s="110" t="str">
        <f t="shared" si="460"/>
        <v>/Users/asano/Desktop/data_sample/images/1day/オーレンズ/ダブルティント ブラウン/lens.jpg</v>
      </c>
      <c r="AC253" s="110" t="str">
        <f t="shared" si="461"/>
        <v>/Users/asano/Desktop/data_sample/images/1day/オーレンズ/ダブルティント ブラウン/黒目/black.jpg</v>
      </c>
      <c r="AD253" s="110" t="str">
        <f t="shared" si="462"/>
        <v>/Users/asano/Desktop/data_sample/images/1day/オーレンズ/ダブルティント ブラウン/茶目/brown.jpg</v>
      </c>
      <c r="AE253" s="346" t="str">
        <f t="shared" ref="AE253:AF253" si="523">IFERROR(XLOOKUP($E253&amp;$F253,import!$A:$A,import!I:I),""
)</f>
        <v/>
      </c>
      <c r="AF253" s="346" t="str">
        <f t="shared" si="523"/>
        <v/>
      </c>
      <c r="AG253" s="119" t="str">
        <f>IFERROR(__xludf.DUMMYFUNCTION(" IF(
  ISNUMBER(S253),
  ""度なし（±0.00）〜""&amp;IF(ABS(S253)&lt;100, TEXT(S253, ""0.00""), """"),
  IFERROR(""度なし（±0.00）〜""&amp;
    TEXT(
      VALUE(REGEXEXTRACT(ASC(TO_TEXT(S253)),
        ""(?:^|[^0-9])([+-]?\d{1,2}(?:\.\d+)?)(?:[^0-9]|$)""
      )),
      ""0.00"""&amp;"
    ),
    ""度なしのみ""
  )
)
"),"度なしのみ")</f>
        <v>度なしのみ</v>
      </c>
      <c r="AH253" s="347"/>
      <c r="AI253" s="347"/>
      <c r="AJ253" s="110"/>
      <c r="AK253" s="110" t="s">
        <v>2637</v>
      </c>
      <c r="AL253" s="110" t="str">
        <f t="shared" si="453"/>
        <v>#REF!</v>
      </c>
      <c r="AM253" s="110"/>
      <c r="AN253" s="110" t="str">
        <f t="shared" si="84"/>
        <v>NG</v>
      </c>
      <c r="AO253" s="343">
        <v>12.0</v>
      </c>
      <c r="AP253" s="110"/>
      <c r="AQ253" s="343">
        <v>12.0</v>
      </c>
      <c r="AR253" s="110"/>
    </row>
    <row r="254">
      <c r="A254" s="333" t="b">
        <v>1</v>
      </c>
      <c r="B254" s="357" t="b">
        <v>1</v>
      </c>
      <c r="C254" s="350" t="str">
        <f t="shared" si="66"/>
        <v>-</v>
      </c>
      <c r="D254" s="110"/>
      <c r="E254" s="110" t="s">
        <v>2638</v>
      </c>
      <c r="F254" s="110" t="s">
        <v>2590</v>
      </c>
      <c r="G254" s="335">
        <v>4412.0</v>
      </c>
      <c r="H254" s="336" t="s">
        <v>2566</v>
      </c>
      <c r="I254" s="110" t="s">
        <v>896</v>
      </c>
      <c r="J254" s="110" t="s">
        <v>2639</v>
      </c>
      <c r="K254" s="337" t="s">
        <v>170</v>
      </c>
      <c r="L254" s="338" t="str">
        <f t="shared" si="354"/>
        <v>#REF!</v>
      </c>
      <c r="M254" s="339" t="str">
        <f>IFERROR(__xludf.DUMMYFUNCTION("REGEXEXTRACT(
  XLOOKUP($E254&amp;$F254, import!$A:$A, import!C:C),
  ""/(\d+)""
)
"),"#REF!")</f>
        <v>#REF!</v>
      </c>
      <c r="N254" s="340" t="str">
        <f t="shared" si="455"/>
        <v>#REF!</v>
      </c>
      <c r="O254" s="341" t="str">
        <f t="shared" ref="O254:Q254" si="524">VALUE(SUBSTITUTE(XLOOKUP($E254&amp;$F254,import!$A:$A,import!M:M),"mm",""))
</f>
        <v>#REF!</v>
      </c>
      <c r="P254" s="342" t="str">
        <f t="shared" si="524"/>
        <v>#REF!</v>
      </c>
      <c r="Q254" s="343" t="str">
        <f t="shared" si="524"/>
        <v>#REF!</v>
      </c>
      <c r="R254" s="341" t="str">
        <f t="shared" si="356"/>
        <v>#REF!</v>
      </c>
      <c r="S254" s="343" t="str">
        <f t="shared" si="518"/>
        <v>#REF!</v>
      </c>
      <c r="T25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TRIM(TRANSPOSE(SPLIT(S254,"",""))), 0))
        ),
      ""シリコン"",""シリコー"&amp;"ンハイドロゲル素材"")
    )
  ),
"""")
"),"")</f>
        <v/>
      </c>
      <c r="U254" s="368" t="str">
        <f t="shared" si="451"/>
        <v>#REF!</v>
      </c>
      <c r="V254" s="119" t="str">
        <f t="shared" si="9"/>
        <v>/Users/asano/Desktop/data_sample/Links/bandle.jpg</v>
      </c>
      <c r="W254" s="345" t="s">
        <v>2640</v>
      </c>
      <c r="X254" s="345" t="s">
        <v>2641</v>
      </c>
      <c r="Y254" s="345" t="s">
        <v>2642</v>
      </c>
      <c r="Z254" s="345" t="s">
        <v>2643</v>
      </c>
      <c r="AA254" s="110" t="str">
        <f t="shared" si="459"/>
        <v>/Users/asano/Desktop/data_sample/images/1day/オーレンズ/チェリームーン ブラウン/thumbnail.jpg</v>
      </c>
      <c r="AB254" s="110" t="str">
        <f t="shared" si="460"/>
        <v>/Users/asano/Desktop/data_sample/images/1day/オーレンズ/チェリームーン ブラウン/lens.jpg</v>
      </c>
      <c r="AC254" s="110" t="str">
        <f t="shared" si="461"/>
        <v>/Users/asano/Desktop/data_sample/images/1day/オーレンズ/チェリームーン ブラウン/黒目/black.jpg</v>
      </c>
      <c r="AD254" s="110" t="str">
        <f t="shared" si="462"/>
        <v>/Users/asano/Desktop/data_sample/images/1day/オーレンズ/チェリームーン ブラウン/茶目/brown.jpg</v>
      </c>
      <c r="AE254" s="346" t="str">
        <f t="shared" ref="AE254:AF254" si="525">IFERROR(XLOOKUP($E254&amp;$F254,import!$A:$A,import!I:I),""
)</f>
        <v/>
      </c>
      <c r="AF254" s="346" t="str">
        <f t="shared" si="525"/>
        <v/>
      </c>
      <c r="AG254" s="119" t="str">
        <f>IFERROR(__xludf.DUMMYFUNCTION(" IF(
  ISNUMBER(S254),
  ""度なし（±0.00）〜""&amp;IF(ABS(S254)&lt;100, TEXT(S254, ""0.00""), """"),
  IFERROR(""度なし（±0.00）〜""&amp;
    TEXT(
      VALUE(REGEXEXTRACT(ASC(TO_TEXT(S254)),
        ""(?:^|[^0-9])([+-]?\d{1,2}(?:\.\d+)?)(?:[^0-9]|$)""
      )),
      ""0.00"""&amp;"
    ),
    ""度なしのみ""
  )
)
"),"度なしのみ")</f>
        <v>度なしのみ</v>
      </c>
      <c r="AH254" s="347"/>
      <c r="AI254" s="347"/>
      <c r="AJ254" s="110"/>
      <c r="AK254" s="110" t="s">
        <v>2644</v>
      </c>
      <c r="AL254" s="110" t="str">
        <f t="shared" si="453"/>
        <v>#REF!</v>
      </c>
      <c r="AM254" s="110"/>
      <c r="AN254" s="110" t="str">
        <f t="shared" si="84"/>
        <v>NG</v>
      </c>
      <c r="AO254" s="343">
        <v>12.0</v>
      </c>
      <c r="AP254" s="110"/>
      <c r="AQ254" s="343">
        <v>12.0</v>
      </c>
      <c r="AR254" s="110"/>
    </row>
    <row r="255">
      <c r="A255" s="333" t="b">
        <v>1</v>
      </c>
      <c r="B255" s="357" t="b">
        <v>1</v>
      </c>
      <c r="C255" s="350" t="str">
        <f t="shared" si="66"/>
        <v>-</v>
      </c>
      <c r="D255" s="110"/>
      <c r="E255" s="110" t="s">
        <v>2645</v>
      </c>
      <c r="F255" s="110" t="s">
        <v>2572</v>
      </c>
      <c r="G255" s="335">
        <v>4413.0</v>
      </c>
      <c r="H255" s="336" t="s">
        <v>2566</v>
      </c>
      <c r="I255" s="110" t="s">
        <v>896</v>
      </c>
      <c r="J255" s="110" t="s">
        <v>2646</v>
      </c>
      <c r="K255" s="337" t="s">
        <v>170</v>
      </c>
      <c r="L255" s="338" t="str">
        <f t="shared" si="354"/>
        <v>#REF!</v>
      </c>
      <c r="M255" s="339" t="str">
        <f>IFERROR(__xludf.DUMMYFUNCTION("REGEXEXTRACT(
  XLOOKUP($E255&amp;$F255, import!$A:$A, import!C:C),
  ""/(\d+)""
)
"),"#REF!")</f>
        <v>#REF!</v>
      </c>
      <c r="N255" s="340" t="str">
        <f t="shared" si="455"/>
        <v>#REF!</v>
      </c>
      <c r="O255" s="341" t="str">
        <f t="shared" ref="O255:Q255" si="526">VALUE(SUBSTITUTE(XLOOKUP($E255&amp;$F255,import!$A:$A,import!M:M),"mm",""))
</f>
        <v>#REF!</v>
      </c>
      <c r="P255" s="342" t="str">
        <f t="shared" si="526"/>
        <v>#REF!</v>
      </c>
      <c r="Q255" s="343" t="str">
        <f t="shared" si="526"/>
        <v>#REF!</v>
      </c>
      <c r="R255" s="341" t="str">
        <f t="shared" si="356"/>
        <v>#REF!</v>
      </c>
      <c r="S255" s="343" t="str">
        <f t="shared" si="518"/>
        <v>#REF!</v>
      </c>
      <c r="T25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TRIM(TRANSPOSE(SPLIT(S255,"",""))), 0))
        ),
      ""シリコン"",""シリコー"&amp;"ンハイドロゲル素材"")
    )
  ),
"""")
"),"")</f>
        <v/>
      </c>
      <c r="U255" s="368" t="str">
        <f t="shared" si="451"/>
        <v>#REF!</v>
      </c>
      <c r="V255" s="119" t="str">
        <f t="shared" si="9"/>
        <v>/Users/asano/Desktop/data_sample/Links/bandle.jpg</v>
      </c>
      <c r="W255" s="345" t="s">
        <v>2647</v>
      </c>
      <c r="X255" s="345" t="s">
        <v>2648</v>
      </c>
      <c r="Y255" s="345" t="s">
        <v>2649</v>
      </c>
      <c r="Z255" s="345" t="s">
        <v>2650</v>
      </c>
      <c r="AA255" s="110" t="str">
        <f t="shared" si="459"/>
        <v>/Users/asano/Desktop/data_sample/images/1day/オーレンズ/ビッググローイ グレー/thumbnail.jpg</v>
      </c>
      <c r="AB255" s="110" t="str">
        <f t="shared" si="460"/>
        <v>/Users/asano/Desktop/data_sample/images/1day/オーレンズ/ビッググローイ グレー/lens.jpg</v>
      </c>
      <c r="AC255" s="110" t="str">
        <f t="shared" si="461"/>
        <v>/Users/asano/Desktop/data_sample/images/1day/オーレンズ/ビッググローイ グレー/黒目/black.jpg</v>
      </c>
      <c r="AD255" s="110" t="str">
        <f t="shared" si="462"/>
        <v>/Users/asano/Desktop/data_sample/images/1day/オーレンズ/ビッググローイ グレー/茶目/brown.jpg</v>
      </c>
      <c r="AE255" s="346" t="str">
        <f t="shared" ref="AE255:AF255" si="527">IFERROR(XLOOKUP($E255&amp;$F255,import!$A:$A,import!I:I),""
)</f>
        <v/>
      </c>
      <c r="AF255" s="346" t="str">
        <f t="shared" si="527"/>
        <v/>
      </c>
      <c r="AG255" s="119" t="str">
        <f>IFERROR(__xludf.DUMMYFUNCTION(" IF(
  ISNUMBER(S255),
  ""度なし（±0.00）〜""&amp;IF(ABS(S255)&lt;100, TEXT(S255, ""0.00""), """"),
  IFERROR(""度なし（±0.00）〜""&amp;
    TEXT(
      VALUE(REGEXEXTRACT(ASC(TO_TEXT(S255)),
        ""(?:^|[^0-9])([+-]?\d{1,2}(?:\.\d+)?)(?:[^0-9]|$)""
      )),
      ""0.00"""&amp;"
    ),
    ""度なしのみ""
  )
)
"),"度なしのみ")</f>
        <v>度なしのみ</v>
      </c>
      <c r="AH255" s="347"/>
      <c r="AI255" s="347"/>
      <c r="AJ255" s="110"/>
      <c r="AK255" s="110" t="s">
        <v>2651</v>
      </c>
      <c r="AL255" s="110" t="str">
        <f t="shared" si="453"/>
        <v>#REF!</v>
      </c>
      <c r="AM255" s="110"/>
      <c r="AN255" s="110" t="str">
        <f t="shared" si="84"/>
        <v>NG</v>
      </c>
      <c r="AO255" s="343">
        <v>12.0</v>
      </c>
      <c r="AP255" s="110" t="s">
        <v>953</v>
      </c>
      <c r="AQ255" s="343">
        <v>18.0</v>
      </c>
      <c r="AR255" s="110"/>
    </row>
    <row r="256">
      <c r="A256" s="333" t="b">
        <v>1</v>
      </c>
      <c r="B256" s="357" t="b">
        <v>1</v>
      </c>
      <c r="C256" s="350" t="str">
        <f t="shared" si="66"/>
        <v>-</v>
      </c>
      <c r="D256" s="110"/>
      <c r="E256" s="110" t="s">
        <v>2645</v>
      </c>
      <c r="F256" s="110" t="s">
        <v>2652</v>
      </c>
      <c r="G256" s="335">
        <v>4414.0</v>
      </c>
      <c r="H256" s="336" t="s">
        <v>2566</v>
      </c>
      <c r="I256" s="110" t="s">
        <v>896</v>
      </c>
      <c r="J256" s="110" t="s">
        <v>2653</v>
      </c>
      <c r="K256" s="337" t="s">
        <v>170</v>
      </c>
      <c r="L256" s="338" t="str">
        <f t="shared" si="354"/>
        <v>#REF!</v>
      </c>
      <c r="M256" s="339" t="str">
        <f>IFERROR(__xludf.DUMMYFUNCTION("REGEXEXTRACT(
  XLOOKUP($E256&amp;$F256, import!$A:$A, import!C:C),
  ""/(\d+)""
)
"),"#REF!")</f>
        <v>#REF!</v>
      </c>
      <c r="N256" s="340" t="str">
        <f t="shared" si="455"/>
        <v>#REF!</v>
      </c>
      <c r="O256" s="341" t="str">
        <f t="shared" ref="O256:Q256" si="528">VALUE(SUBSTITUTE(XLOOKUP($E256&amp;$F256,import!$A:$A,import!M:M),"mm",""))
</f>
        <v>#REF!</v>
      </c>
      <c r="P256" s="342" t="str">
        <f t="shared" si="528"/>
        <v>#REF!</v>
      </c>
      <c r="Q256" s="343" t="str">
        <f t="shared" si="528"/>
        <v>#REF!</v>
      </c>
      <c r="R256" s="341" t="str">
        <f t="shared" si="356"/>
        <v>#REF!</v>
      </c>
      <c r="S256" s="343" t="str">
        <f t="shared" si="518"/>
        <v>#REF!</v>
      </c>
      <c r="T25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TRIM(TRANSPOSE(SPLIT(S256,"",""))), 0))
        ),
      ""シリコン"",""シリコー"&amp;"ンハイドロゲル素材"")
    )
  ),
"""")
"),"")</f>
        <v/>
      </c>
      <c r="U256" s="368" t="str">
        <f t="shared" si="451"/>
        <v>#REF!</v>
      </c>
      <c r="V256" s="119" t="str">
        <f t="shared" si="9"/>
        <v>/Users/asano/Desktop/data_sample/Links/bandle.jpg</v>
      </c>
      <c r="W256" s="345" t="s">
        <v>2654</v>
      </c>
      <c r="X256" s="345" t="s">
        <v>2655</v>
      </c>
      <c r="Y256" s="345" t="s">
        <v>2656</v>
      </c>
      <c r="Z256" s="345" t="s">
        <v>2657</v>
      </c>
      <c r="AA256" s="110" t="str">
        <f t="shared" si="459"/>
        <v>/Users/asano/Desktop/data_sample/images/1day/オーレンズ/ビッググローイ ヘーゼル/thumbnail.jpg</v>
      </c>
      <c r="AB256" s="110" t="str">
        <f t="shared" si="460"/>
        <v>/Users/asano/Desktop/data_sample/images/1day/オーレンズ/ビッググローイ ヘーゼル/lens.jpg</v>
      </c>
      <c r="AC256" s="110" t="str">
        <f t="shared" si="461"/>
        <v>/Users/asano/Desktop/data_sample/images/1day/オーレンズ/ビッググローイ ヘーゼル/黒目/black.jpg</v>
      </c>
      <c r="AD256" s="110" t="str">
        <f t="shared" si="462"/>
        <v>/Users/asano/Desktop/data_sample/images/1day/オーレンズ/ビッググローイ ヘーゼル/茶目/brown.jpg</v>
      </c>
      <c r="AE256" s="346" t="str">
        <f t="shared" ref="AE256:AF256" si="529">IFERROR(XLOOKUP($E256&amp;$F256,import!$A:$A,import!I:I),""
)</f>
        <v/>
      </c>
      <c r="AF256" s="346" t="str">
        <f t="shared" si="529"/>
        <v/>
      </c>
      <c r="AG256" s="119" t="str">
        <f>IFERROR(__xludf.DUMMYFUNCTION(" IF(
  ISNUMBER(S256),
  ""度なし（±0.00）〜""&amp;IF(ABS(S256)&lt;100, TEXT(S256, ""0.00""), """"),
  IFERROR(""度なし（±0.00）〜""&amp;
    TEXT(
      VALUE(REGEXEXTRACT(ASC(TO_TEXT(S256)),
        ""(?:^|[^0-9])([+-]?\d{1,2}(?:\.\d+)?)(?:[^0-9]|$)""
      )),
      ""0.00"""&amp;"
    ),
    ""度なしのみ""
  )
)
"),"度なしのみ")</f>
        <v>度なしのみ</v>
      </c>
      <c r="AH256" s="347"/>
      <c r="AI256" s="347"/>
      <c r="AJ256" s="110"/>
      <c r="AK256" s="110" t="s">
        <v>2658</v>
      </c>
      <c r="AL256" s="110" t="str">
        <f t="shared" si="453"/>
        <v>#REF!</v>
      </c>
      <c r="AM256" s="110"/>
      <c r="AN256" s="110" t="str">
        <f t="shared" si="84"/>
        <v>NG</v>
      </c>
      <c r="AO256" s="343">
        <v>12.0</v>
      </c>
      <c r="AP256" s="110"/>
      <c r="AQ256" s="343">
        <v>12.0</v>
      </c>
      <c r="AR256" s="110"/>
    </row>
    <row r="257">
      <c r="A257" s="333" t="b">
        <v>1</v>
      </c>
      <c r="B257" s="357" t="b">
        <v>1</v>
      </c>
      <c r="C257" s="350" t="str">
        <f t="shared" si="66"/>
        <v>-</v>
      </c>
      <c r="D257" s="110"/>
      <c r="E257" s="110" t="s">
        <v>2645</v>
      </c>
      <c r="F257" s="110" t="s">
        <v>2659</v>
      </c>
      <c r="G257" s="335">
        <v>4415.0</v>
      </c>
      <c r="H257" s="336" t="s">
        <v>2566</v>
      </c>
      <c r="I257" s="110" t="s">
        <v>896</v>
      </c>
      <c r="J257" s="110" t="s">
        <v>2660</v>
      </c>
      <c r="K257" s="337" t="s">
        <v>170</v>
      </c>
      <c r="L257" s="338" t="str">
        <f t="shared" si="354"/>
        <v>#REF!</v>
      </c>
      <c r="M257" s="339" t="str">
        <f>IFERROR(__xludf.DUMMYFUNCTION("REGEXEXTRACT(
  XLOOKUP($E257&amp;$F257, import!$A:$A, import!C:C),
  ""/(\d+)""
)
"),"#REF!")</f>
        <v>#REF!</v>
      </c>
      <c r="N257" s="340" t="str">
        <f t="shared" si="455"/>
        <v>#REF!</v>
      </c>
      <c r="O257" s="341" t="str">
        <f t="shared" ref="O257:Q257" si="530">VALUE(SUBSTITUTE(XLOOKUP($E257&amp;$F257,import!$A:$A,import!M:M),"mm",""))
</f>
        <v>#REF!</v>
      </c>
      <c r="P257" s="342" t="str">
        <f t="shared" si="530"/>
        <v>#REF!</v>
      </c>
      <c r="Q257" s="343" t="str">
        <f t="shared" si="530"/>
        <v>#REF!</v>
      </c>
      <c r="R257" s="341" t="str">
        <f t="shared" si="356"/>
        <v>#REF!</v>
      </c>
      <c r="S257" s="343" t="str">
        <f t="shared" si="518"/>
        <v>#REF!</v>
      </c>
      <c r="T25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TRIM(TRANSPOSE(SPLIT(S257,"",""))), 0))
        ),
      ""シリコン"",""シリコー"&amp;"ンハイドロゲル素材"")
    )
  ),
"""")
"),"")</f>
        <v/>
      </c>
      <c r="U257" s="368" t="str">
        <f t="shared" si="451"/>
        <v>#REF!</v>
      </c>
      <c r="V257" s="119" t="str">
        <f t="shared" si="9"/>
        <v>/Users/asano/Desktop/data_sample/Links/bandle.jpg</v>
      </c>
      <c r="W257" s="345" t="s">
        <v>2661</v>
      </c>
      <c r="X257" s="345" t="s">
        <v>2662</v>
      </c>
      <c r="Y257" s="345" t="s">
        <v>2663</v>
      </c>
      <c r="Z257" s="345" t="s">
        <v>2664</v>
      </c>
      <c r="AA257" s="110" t="str">
        <f t="shared" si="459"/>
        <v>/Users/asano/Desktop/data_sample/images/1day/オーレンズ/ビッググローイ モカブラウン/thumbnail.jpg</v>
      </c>
      <c r="AB257" s="110" t="str">
        <f t="shared" si="460"/>
        <v>/Users/asano/Desktop/data_sample/images/1day/オーレンズ/ビッググローイ モカブラウン/lens.jpg</v>
      </c>
      <c r="AC257" s="110" t="str">
        <f t="shared" si="461"/>
        <v>/Users/asano/Desktop/data_sample/images/1day/オーレンズ/ビッググローイ モカブラウン/黒目/black.jpg</v>
      </c>
      <c r="AD257" s="110" t="str">
        <f t="shared" si="462"/>
        <v>/Users/asano/Desktop/data_sample/images/1day/オーレンズ/ビッググローイ モカブラウン/茶目/brown.jpg</v>
      </c>
      <c r="AE257" s="346" t="str">
        <f t="shared" ref="AE257:AF257" si="531">IFERROR(XLOOKUP($E257&amp;$F257,import!$A:$A,import!I:I),""
)</f>
        <v/>
      </c>
      <c r="AF257" s="346" t="str">
        <f t="shared" si="531"/>
        <v/>
      </c>
      <c r="AG257" s="119" t="str">
        <f>IFERROR(__xludf.DUMMYFUNCTION(" IF(
  ISNUMBER(S257),
  ""度なし（±0.00）〜""&amp;IF(ABS(S257)&lt;100, TEXT(S257, ""0.00""), """"),
  IFERROR(""度なし（±0.00）〜""&amp;
    TEXT(
      VALUE(REGEXEXTRACT(ASC(TO_TEXT(S257)),
        ""(?:^|[^0-9])([+-]?\d{1,2}(?:\.\d+)?)(?:[^0-9]|$)""
      )),
      ""0.00"""&amp;"
    ),
    ""度なしのみ""
  )
)
"),"度なしのみ")</f>
        <v>度なしのみ</v>
      </c>
      <c r="AH257" s="347"/>
      <c r="AI257" s="347"/>
      <c r="AJ257" s="110"/>
      <c r="AK257" s="110" t="s">
        <v>2665</v>
      </c>
      <c r="AL257" s="110" t="str">
        <f t="shared" si="453"/>
        <v>#REF!</v>
      </c>
      <c r="AM257" s="110"/>
      <c r="AN257" s="110" t="str">
        <f t="shared" si="84"/>
        <v>NG</v>
      </c>
      <c r="AO257" s="343">
        <v>12.0</v>
      </c>
      <c r="AP257" s="110"/>
      <c r="AQ257" s="343">
        <v>12.0</v>
      </c>
      <c r="AR257" s="110"/>
    </row>
    <row r="258">
      <c r="A258" s="333" t="b">
        <v>1</v>
      </c>
      <c r="B258" s="357" t="b">
        <v>1</v>
      </c>
      <c r="C258" s="350" t="str">
        <f t="shared" si="66"/>
        <v>-</v>
      </c>
      <c r="D258" s="110"/>
      <c r="E258" s="110" t="s">
        <v>2645</v>
      </c>
      <c r="F258" s="110" t="s">
        <v>2666</v>
      </c>
      <c r="G258" s="335">
        <v>4416.0</v>
      </c>
      <c r="H258" s="336" t="s">
        <v>2566</v>
      </c>
      <c r="I258" s="110" t="s">
        <v>896</v>
      </c>
      <c r="J258" s="110" t="s">
        <v>2667</v>
      </c>
      <c r="K258" s="337" t="s">
        <v>170</v>
      </c>
      <c r="L258" s="338" t="str">
        <f t="shared" si="354"/>
        <v>#REF!</v>
      </c>
      <c r="M258" s="339" t="str">
        <f>IFERROR(__xludf.DUMMYFUNCTION("REGEXEXTRACT(
  XLOOKUP($E258&amp;$F258, import!$A:$A, import!C:C),
  ""/(\d+)""
)
"),"#REF!")</f>
        <v>#REF!</v>
      </c>
      <c r="N258" s="340" t="str">
        <f t="shared" si="455"/>
        <v>#REF!</v>
      </c>
      <c r="O258" s="341" t="str">
        <f t="shared" ref="O258:Q258" si="532">VALUE(SUBSTITUTE(XLOOKUP($E258&amp;$F258,import!$A:$A,import!M:M),"mm",""))
</f>
        <v>#REF!</v>
      </c>
      <c r="P258" s="342" t="str">
        <f t="shared" si="532"/>
        <v>#REF!</v>
      </c>
      <c r="Q258" s="343" t="str">
        <f t="shared" si="532"/>
        <v>#REF!</v>
      </c>
      <c r="R258" s="341" t="str">
        <f t="shared" si="356"/>
        <v>#REF!</v>
      </c>
      <c r="S258" s="343" t="str">
        <f t="shared" si="518"/>
        <v>#REF!</v>
      </c>
      <c r="T25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TRIM(TRANSPOSE(SPLIT(S258,"",""))), 0))
        ),
      ""シリコン"",""シリコー"&amp;"ンハイドロゲル素材"")
    )
  ),
"""")
"),"")</f>
        <v/>
      </c>
      <c r="U258" s="368" t="str">
        <f t="shared" si="451"/>
        <v>#REF!</v>
      </c>
      <c r="V258" s="119" t="str">
        <f t="shared" si="9"/>
        <v>/Users/asano/Desktop/data_sample/Links/bandle.jpg</v>
      </c>
      <c r="W258" s="345" t="s">
        <v>2668</v>
      </c>
      <c r="X258" s="345" t="s">
        <v>2669</v>
      </c>
      <c r="Y258" s="345" t="s">
        <v>2670</v>
      </c>
      <c r="Z258" s="345" t="s">
        <v>2671</v>
      </c>
      <c r="AA258" s="110" t="str">
        <f t="shared" si="459"/>
        <v>/Users/asano/Desktop/data_sample/images/1day/オーレンズ/ビッググローイラベンダー/thumbnail.jpg</v>
      </c>
      <c r="AB258" s="110" t="str">
        <f t="shared" si="460"/>
        <v>/Users/asano/Desktop/data_sample/images/1day/オーレンズ/ビッググローイラベンダー/lens.jpg</v>
      </c>
      <c r="AC258" s="110" t="str">
        <f t="shared" si="461"/>
        <v>/Users/asano/Desktop/data_sample/images/1day/オーレンズ/ビッググローイラベンダー/黒目/black.jpg</v>
      </c>
      <c r="AD258" s="110" t="str">
        <f t="shared" si="462"/>
        <v>/Users/asano/Desktop/data_sample/images/1day/オーレンズ/ビッググローイラベンダー/茶目/brown.jpg</v>
      </c>
      <c r="AE258" s="346" t="str">
        <f t="shared" ref="AE258:AF258" si="533">IFERROR(XLOOKUP($E258&amp;$F258,import!$A:$A,import!I:I),""
)</f>
        <v/>
      </c>
      <c r="AF258" s="346" t="str">
        <f t="shared" si="533"/>
        <v/>
      </c>
      <c r="AG258" s="119" t="str">
        <f>IFERROR(__xludf.DUMMYFUNCTION(" IF(
  ISNUMBER(S258),
  ""度なし（±0.00）〜""&amp;IF(ABS(S258)&lt;100, TEXT(S258, ""0.00""), """"),
  IFERROR(""度なし（±0.00）〜""&amp;
    TEXT(
      VALUE(REGEXEXTRACT(ASC(TO_TEXT(S258)),
        ""(?:^|[^0-9])([+-]?\d{1,2}(?:\.\d+)?)(?:[^0-9]|$)""
      )),
      ""0.00"""&amp;"
    ),
    ""度なしのみ""
  )
)
"),"度なしのみ")</f>
        <v>度なしのみ</v>
      </c>
      <c r="AH258" s="347"/>
      <c r="AI258" s="347"/>
      <c r="AJ258" s="110"/>
      <c r="AK258" s="110" t="s">
        <v>2672</v>
      </c>
      <c r="AL258" s="110" t="str">
        <f t="shared" si="453"/>
        <v>#REF!</v>
      </c>
      <c r="AM258" s="110"/>
      <c r="AN258" s="110" t="str">
        <f t="shared" si="84"/>
        <v>NG</v>
      </c>
      <c r="AO258" s="343">
        <v>12.0</v>
      </c>
      <c r="AP258" s="110"/>
      <c r="AQ258" s="343">
        <v>12.0</v>
      </c>
      <c r="AR258" s="110"/>
    </row>
    <row r="259">
      <c r="A259" s="333" t="b">
        <v>1</v>
      </c>
      <c r="B259" s="357" t="b">
        <v>1</v>
      </c>
      <c r="C259" s="350" t="str">
        <f t="shared" si="66"/>
        <v>-</v>
      </c>
      <c r="D259" s="110"/>
      <c r="E259" s="110" t="s">
        <v>2673</v>
      </c>
      <c r="F259" s="110" t="s">
        <v>2572</v>
      </c>
      <c r="G259" s="335">
        <v>4417.0</v>
      </c>
      <c r="H259" s="336" t="s">
        <v>2566</v>
      </c>
      <c r="I259" s="110" t="s">
        <v>896</v>
      </c>
      <c r="J259" s="110" t="s">
        <v>2674</v>
      </c>
      <c r="K259" s="337" t="s">
        <v>170</v>
      </c>
      <c r="L259" s="338" t="str">
        <f t="shared" si="354"/>
        <v>#REF!</v>
      </c>
      <c r="M259" s="339" t="str">
        <f>IFERROR(__xludf.DUMMYFUNCTION("REGEXEXTRACT(
  XLOOKUP($E259&amp;$F259, import!$A:$A, import!C:C),
  ""/(\d+)""
)
"),"#REF!")</f>
        <v>#REF!</v>
      </c>
      <c r="N259" s="340" t="str">
        <f t="shared" si="455"/>
        <v>#REF!</v>
      </c>
      <c r="O259" s="341" t="str">
        <f t="shared" ref="O259:Q259" si="534">VALUE(SUBSTITUTE(XLOOKUP($E259&amp;$F259,import!$A:$A,import!M:M),"mm",""))
</f>
        <v>#REF!</v>
      </c>
      <c r="P259" s="342" t="str">
        <f t="shared" si="534"/>
        <v>#REF!</v>
      </c>
      <c r="Q259" s="343" t="str">
        <f t="shared" si="534"/>
        <v>#REF!</v>
      </c>
      <c r="R259" s="341" t="str">
        <f t="shared" si="356"/>
        <v>#REF!</v>
      </c>
      <c r="S259" s="343" t="str">
        <f t="shared" si="518"/>
        <v>#REF!</v>
      </c>
      <c r="T25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TRIM(TRANSPOSE(SPLIT(S259,"",""))), 0))
        ),
      ""シリコン"",""シリコー"&amp;"ンハイドロゲル素材"")
    )
  ),
"""")
"),"")</f>
        <v/>
      </c>
      <c r="U259" s="368" t="str">
        <f t="shared" si="451"/>
        <v>#REF!</v>
      </c>
      <c r="V259" s="119" t="str">
        <f t="shared" si="9"/>
        <v>/Users/asano/Desktop/data_sample/Links/bandle.jpg</v>
      </c>
      <c r="W259" s="345" t="s">
        <v>2675</v>
      </c>
      <c r="X259" s="345" t="s">
        <v>2676</v>
      </c>
      <c r="Y259" s="345" t="s">
        <v>2677</v>
      </c>
      <c r="Z259" s="345" t="s">
        <v>2678</v>
      </c>
      <c r="AA259" s="110" t="str">
        <f t="shared" si="459"/>
        <v>/Users/asano/Desktop/data_sample/images/1day/オーレンズ/ビビリング グレー/thumbnail.jpg</v>
      </c>
      <c r="AB259" s="110" t="str">
        <f t="shared" si="460"/>
        <v>/Users/asano/Desktop/data_sample/images/1day/オーレンズ/ビビリング グレー/lens.jpg</v>
      </c>
      <c r="AC259" s="110" t="str">
        <f t="shared" si="461"/>
        <v>/Users/asano/Desktop/data_sample/images/1day/オーレンズ/ビビリング グレー/黒目/black.jpg</v>
      </c>
      <c r="AD259" s="110" t="str">
        <f t="shared" si="462"/>
        <v>/Users/asano/Desktop/data_sample/images/1day/オーレンズ/ビビリング グレー/茶目/brown.jpg</v>
      </c>
      <c r="AE259" s="346" t="str">
        <f t="shared" ref="AE259:AF259" si="535">IFERROR(XLOOKUP($E259&amp;$F259,import!$A:$A,import!I:I),""
)</f>
        <v/>
      </c>
      <c r="AF259" s="346" t="str">
        <f t="shared" si="535"/>
        <v/>
      </c>
      <c r="AG259" s="119" t="str">
        <f>IFERROR(__xludf.DUMMYFUNCTION(" IF(
  ISNUMBER(S259),
  ""度なし（±0.00）〜""&amp;IF(ABS(S259)&lt;100, TEXT(S259, ""0.00""), """"),
  IFERROR(""度なし（±0.00）〜""&amp;
    TEXT(
      VALUE(REGEXEXTRACT(ASC(TO_TEXT(S259)),
        ""(?:^|[^0-9])([+-]?\d{1,2}(?:\.\d+)?)(?:[^0-9]|$)""
      )),
      ""0.00"""&amp;"
    ),
    ""度なしのみ""
  )
)
"),"度なしのみ")</f>
        <v>度なしのみ</v>
      </c>
      <c r="AH259" s="347"/>
      <c r="AI259" s="347"/>
      <c r="AJ259" s="110"/>
      <c r="AK259" s="110" t="s">
        <v>2679</v>
      </c>
      <c r="AL259" s="110" t="str">
        <f t="shared" si="453"/>
        <v>#REF!</v>
      </c>
      <c r="AM259" s="110"/>
      <c r="AN259" s="110" t="str">
        <f t="shared" si="84"/>
        <v>NG</v>
      </c>
      <c r="AO259" s="343">
        <v>12.0</v>
      </c>
      <c r="AP259" s="110"/>
      <c r="AQ259" s="343">
        <v>12.0</v>
      </c>
      <c r="AR259" s="110"/>
    </row>
    <row r="260">
      <c r="A260" s="333" t="b">
        <v>1</v>
      </c>
      <c r="B260" s="357" t="b">
        <v>1</v>
      </c>
      <c r="C260" s="350" t="str">
        <f t="shared" si="66"/>
        <v>-</v>
      </c>
      <c r="D260" s="110"/>
      <c r="E260" s="110" t="s">
        <v>2673</v>
      </c>
      <c r="F260" s="110" t="s">
        <v>2680</v>
      </c>
      <c r="G260" s="335">
        <v>4418.0</v>
      </c>
      <c r="H260" s="336" t="s">
        <v>2566</v>
      </c>
      <c r="I260" s="110" t="s">
        <v>896</v>
      </c>
      <c r="J260" s="110" t="s">
        <v>2681</v>
      </c>
      <c r="K260" s="337" t="s">
        <v>170</v>
      </c>
      <c r="L260" s="338" t="str">
        <f t="shared" si="354"/>
        <v>#REF!</v>
      </c>
      <c r="M260" s="339" t="str">
        <f>IFERROR(__xludf.DUMMYFUNCTION("REGEXEXTRACT(
  XLOOKUP($E260&amp;$F260, import!$A:$A, import!C:C),
  ""/(\d+)""
)
"),"#REF!")</f>
        <v>#REF!</v>
      </c>
      <c r="N260" s="340" t="str">
        <f t="shared" si="455"/>
        <v>#REF!</v>
      </c>
      <c r="O260" s="341" t="str">
        <f t="shared" ref="O260:Q260" si="536">VALUE(SUBSTITUTE(XLOOKUP($E260&amp;$F260,import!$A:$A,import!M:M),"mm",""))
</f>
        <v>#REF!</v>
      </c>
      <c r="P260" s="342" t="str">
        <f t="shared" si="536"/>
        <v>#REF!</v>
      </c>
      <c r="Q260" s="343" t="str">
        <f t="shared" si="536"/>
        <v>#REF!</v>
      </c>
      <c r="R260" s="341" t="str">
        <f t="shared" si="356"/>
        <v>#REF!</v>
      </c>
      <c r="S260" s="343" t="str">
        <f t="shared" si="518"/>
        <v>#REF!</v>
      </c>
      <c r="T26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TRIM(TRANSPOSE(SPLIT(S260,"",""))), 0))
        ),
      ""シリコン"",""シリコー"&amp;"ンハイドロゲル素材"")
    )
  ),
"""")
"),"")</f>
        <v/>
      </c>
      <c r="U260" s="368" t="str">
        <f t="shared" si="451"/>
        <v>#REF!</v>
      </c>
      <c r="V260" s="119" t="str">
        <f t="shared" si="9"/>
        <v>/Users/asano/Desktop/data_sample/Links/bandle.jpg</v>
      </c>
      <c r="W260" s="345" t="s">
        <v>2682</v>
      </c>
      <c r="X260" s="345" t="s">
        <v>2683</v>
      </c>
      <c r="Y260" s="345" t="s">
        <v>2684</v>
      </c>
      <c r="Z260" s="345" t="s">
        <v>2685</v>
      </c>
      <c r="AA260" s="110" t="str">
        <f t="shared" si="459"/>
        <v>/Users/asano/Desktop/data_sample/images/1day/オーレンズ/ビビリング チョコ/thumbnail.jpg</v>
      </c>
      <c r="AB260" s="110" t="str">
        <f t="shared" si="460"/>
        <v>/Users/asano/Desktop/data_sample/images/1day/オーレンズ/ビビリング チョコ/lens.jpg</v>
      </c>
      <c r="AC260" s="110" t="str">
        <f t="shared" si="461"/>
        <v>/Users/asano/Desktop/data_sample/images/1day/オーレンズ/ビビリング チョコ/黒目/black.jpg</v>
      </c>
      <c r="AD260" s="110" t="str">
        <f t="shared" si="462"/>
        <v>/Users/asano/Desktop/data_sample/images/1day/オーレンズ/ビビリング チョコ/茶目/brown.jpg</v>
      </c>
      <c r="AE260" s="346" t="str">
        <f t="shared" ref="AE260:AF260" si="537">IFERROR(XLOOKUP($E260&amp;$F260,import!$A:$A,import!I:I),""
)</f>
        <v/>
      </c>
      <c r="AF260" s="346" t="str">
        <f t="shared" si="537"/>
        <v/>
      </c>
      <c r="AG260" s="119" t="str">
        <f>IFERROR(__xludf.DUMMYFUNCTION(" IF(
  ISNUMBER(S260),
  ""度なし（±0.00）〜""&amp;IF(ABS(S260)&lt;100, TEXT(S260, ""0.00""), """"),
  IFERROR(""度なし（±0.00）〜""&amp;
    TEXT(
      VALUE(REGEXEXTRACT(ASC(TO_TEXT(S260)),
        ""(?:^|[^0-9])([+-]?\d{1,2}(?:\.\d+)?)(?:[^0-9]|$)""
      )),
      ""0.00"""&amp;"
    ),
    ""度なしのみ""
  )
)
"),"度なしのみ")</f>
        <v>度なしのみ</v>
      </c>
      <c r="AH260" s="347"/>
      <c r="AI260" s="347"/>
      <c r="AJ260" s="110"/>
      <c r="AK260" s="110" t="s">
        <v>2686</v>
      </c>
      <c r="AL260" s="110" t="str">
        <f t="shared" si="453"/>
        <v>#REF!</v>
      </c>
      <c r="AM260" s="110"/>
      <c r="AN260" s="110" t="str">
        <f t="shared" si="84"/>
        <v>NG</v>
      </c>
      <c r="AO260" s="343">
        <v>12.0</v>
      </c>
      <c r="AP260" s="110"/>
      <c r="AQ260" s="343">
        <v>12.0</v>
      </c>
      <c r="AR260" s="110"/>
    </row>
    <row r="261">
      <c r="A261" s="333" t="b">
        <v>1</v>
      </c>
      <c r="B261" s="357" t="b">
        <v>1</v>
      </c>
      <c r="C261" s="350" t="str">
        <f t="shared" si="66"/>
        <v>-</v>
      </c>
      <c r="D261" s="110"/>
      <c r="E261" s="110" t="s">
        <v>2673</v>
      </c>
      <c r="F261" s="110" t="s">
        <v>2590</v>
      </c>
      <c r="G261" s="335">
        <v>4419.0</v>
      </c>
      <c r="H261" s="336" t="s">
        <v>2566</v>
      </c>
      <c r="I261" s="110" t="s">
        <v>896</v>
      </c>
      <c r="J261" s="110" t="s">
        <v>2687</v>
      </c>
      <c r="K261" s="337" t="s">
        <v>170</v>
      </c>
      <c r="L261" s="338" t="str">
        <f t="shared" si="354"/>
        <v>#REF!</v>
      </c>
      <c r="M261" s="339" t="str">
        <f>IFERROR(__xludf.DUMMYFUNCTION("REGEXEXTRACT(
  XLOOKUP($E261&amp;$F261, import!$A:$A, import!C:C),
  ""/(\d+)""
)
"),"#REF!")</f>
        <v>#REF!</v>
      </c>
      <c r="N261" s="340" t="str">
        <f t="shared" si="455"/>
        <v>#REF!</v>
      </c>
      <c r="O261" s="341" t="str">
        <f t="shared" ref="O261:Q261" si="538">VALUE(SUBSTITUTE(XLOOKUP($E261&amp;$F261,import!$A:$A,import!M:M),"mm",""))
</f>
        <v>#REF!</v>
      </c>
      <c r="P261" s="342" t="str">
        <f t="shared" si="538"/>
        <v>#REF!</v>
      </c>
      <c r="Q261" s="343" t="str">
        <f t="shared" si="538"/>
        <v>#REF!</v>
      </c>
      <c r="R261" s="341" t="str">
        <f t="shared" si="356"/>
        <v>#REF!</v>
      </c>
      <c r="S261" s="343" t="str">
        <f t="shared" si="518"/>
        <v>#REF!</v>
      </c>
      <c r="T26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TRIM(TRANSPOSE(SPLIT(S261,"",""))), 0))
        ),
      ""シリコン"",""シリコー"&amp;"ンハイドロゲル素材"")
    )
  ),
"""")
"),"")</f>
        <v/>
      </c>
      <c r="U261" s="368" t="str">
        <f t="shared" si="451"/>
        <v>#REF!</v>
      </c>
      <c r="V261" s="119" t="str">
        <f t="shared" si="9"/>
        <v>/Users/asano/Desktop/data_sample/Links/bandle.jpg</v>
      </c>
      <c r="W261" s="345" t="s">
        <v>2688</v>
      </c>
      <c r="X261" s="345" t="s">
        <v>2689</v>
      </c>
      <c r="Y261" s="345" t="s">
        <v>2690</v>
      </c>
      <c r="Z261" s="345" t="s">
        <v>2691</v>
      </c>
      <c r="AA261" s="110" t="str">
        <f t="shared" si="459"/>
        <v>/Users/asano/Desktop/data_sample/images/1day/オーレンズ/ビビリング ブラウン/thumbnail.jpg</v>
      </c>
      <c r="AB261" s="110" t="str">
        <f t="shared" si="460"/>
        <v>/Users/asano/Desktop/data_sample/images/1day/オーレンズ/ビビリング ブラウン/lens.jpg</v>
      </c>
      <c r="AC261" s="110" t="str">
        <f t="shared" si="461"/>
        <v>/Users/asano/Desktop/data_sample/images/1day/オーレンズ/ビビリング ブラウン/黒目/black.jpg</v>
      </c>
      <c r="AD261" s="110" t="str">
        <f t="shared" si="462"/>
        <v>/Users/asano/Desktop/data_sample/images/1day/オーレンズ/ビビリング ブラウン/茶目/brown.jpg</v>
      </c>
      <c r="AE261" s="346" t="str">
        <f t="shared" ref="AE261:AF261" si="539">IFERROR(XLOOKUP($E261&amp;$F261,import!$A:$A,import!I:I),""
)</f>
        <v/>
      </c>
      <c r="AF261" s="346" t="str">
        <f t="shared" si="539"/>
        <v/>
      </c>
      <c r="AG261" s="119" t="str">
        <f>IFERROR(__xludf.DUMMYFUNCTION(" IF(
  ISNUMBER(S261),
  ""度なし（±0.00）〜""&amp;IF(ABS(S261)&lt;100, TEXT(S261, ""0.00""), """"),
  IFERROR(""度なし（±0.00）〜""&amp;
    TEXT(
      VALUE(REGEXEXTRACT(ASC(TO_TEXT(S261)),
        ""(?:^|[^0-9])([+-]?\d{1,2}(?:\.\d+)?)(?:[^0-9]|$)""
      )),
      ""0.00"""&amp;"
    ),
    ""度なしのみ""
  )
)
"),"度なしのみ")</f>
        <v>度なしのみ</v>
      </c>
      <c r="AH261" s="347"/>
      <c r="AI261" s="347"/>
      <c r="AJ261" s="110"/>
      <c r="AK261" s="110" t="s">
        <v>2692</v>
      </c>
      <c r="AL261" s="110" t="str">
        <f t="shared" si="453"/>
        <v>#REF!</v>
      </c>
      <c r="AM261" s="110"/>
      <c r="AN261" s="110" t="str">
        <f t="shared" si="84"/>
        <v>NG</v>
      </c>
      <c r="AO261" s="343">
        <v>12.0</v>
      </c>
      <c r="AP261" s="110"/>
      <c r="AQ261" s="343">
        <v>12.0</v>
      </c>
      <c r="AR261" s="110"/>
    </row>
    <row r="262">
      <c r="A262" s="333" t="b">
        <v>1</v>
      </c>
      <c r="B262" s="357" t="b">
        <v>1</v>
      </c>
      <c r="C262" s="350" t="str">
        <f t="shared" si="66"/>
        <v>-</v>
      </c>
      <c r="D262" s="110"/>
      <c r="E262" s="110" t="s">
        <v>2673</v>
      </c>
      <c r="F262" s="110" t="s">
        <v>2693</v>
      </c>
      <c r="G262" s="335">
        <v>4420.0</v>
      </c>
      <c r="H262" s="336" t="s">
        <v>2566</v>
      </c>
      <c r="I262" s="110" t="s">
        <v>896</v>
      </c>
      <c r="J262" s="110" t="s">
        <v>2694</v>
      </c>
      <c r="K262" s="337" t="s">
        <v>170</v>
      </c>
      <c r="L262" s="338" t="str">
        <f t="shared" si="354"/>
        <v>#REF!</v>
      </c>
      <c r="M262" s="339" t="str">
        <f>IFERROR(__xludf.DUMMYFUNCTION("REGEXEXTRACT(
  XLOOKUP($E262&amp;$F262, import!$A:$A, import!C:C),
  ""/(\d+)""
)
"),"#REF!")</f>
        <v>#REF!</v>
      </c>
      <c r="N262" s="340" t="str">
        <f t="shared" si="455"/>
        <v>#REF!</v>
      </c>
      <c r="O262" s="341" t="str">
        <f t="shared" ref="O262:Q262" si="540">VALUE(SUBSTITUTE(XLOOKUP($E262&amp;$F262,import!$A:$A,import!M:M),"mm",""))
</f>
        <v>#REF!</v>
      </c>
      <c r="P262" s="342" t="str">
        <f t="shared" si="540"/>
        <v>#REF!</v>
      </c>
      <c r="Q262" s="343" t="str">
        <f t="shared" si="540"/>
        <v>#REF!</v>
      </c>
      <c r="R262" s="341" t="str">
        <f t="shared" si="356"/>
        <v>#REF!</v>
      </c>
      <c r="S262" s="343" t="str">
        <f t="shared" si="518"/>
        <v>#REF!</v>
      </c>
      <c r="T26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TRIM(TRANSPOSE(SPLIT(S262,"",""))), 0))
        ),
      ""シリコン"",""シリコー"&amp;"ンハイドロゲル素材"")
    )
  ),
"""")
"),"")</f>
        <v/>
      </c>
      <c r="U262" s="368" t="str">
        <f t="shared" si="451"/>
        <v>#REF!</v>
      </c>
      <c r="V262" s="119" t="str">
        <f t="shared" si="9"/>
        <v>/Users/asano/Desktop/data_sample/Links/bandle.jpg</v>
      </c>
      <c r="W262" s="345" t="s">
        <v>2695</v>
      </c>
      <c r="X262" s="345" t="s">
        <v>2696</v>
      </c>
      <c r="Y262" s="345" t="s">
        <v>2697</v>
      </c>
      <c r="Z262" s="345" t="s">
        <v>2698</v>
      </c>
      <c r="AA262" s="110" t="str">
        <f t="shared" si="459"/>
        <v>/Users/asano/Desktop/data_sample/images/1day/オーレンズ/ビビリング ベージュ/thumbnail.jpg</v>
      </c>
      <c r="AB262" s="110" t="str">
        <f t="shared" si="460"/>
        <v>/Users/asano/Desktop/data_sample/images/1day/オーレンズ/ビビリング ベージュ/lens.jpg</v>
      </c>
      <c r="AC262" s="110" t="str">
        <f t="shared" si="461"/>
        <v>/Users/asano/Desktop/data_sample/images/1day/オーレンズ/ビビリング ベージュ/黒目/black.jpg</v>
      </c>
      <c r="AD262" s="110" t="str">
        <f t="shared" si="462"/>
        <v>/Users/asano/Desktop/data_sample/images/1day/オーレンズ/ビビリング ベージュ/茶目/brown.jpg</v>
      </c>
      <c r="AE262" s="346" t="str">
        <f t="shared" ref="AE262:AF262" si="541">IFERROR(XLOOKUP($E262&amp;$F262,import!$A:$A,import!I:I),""
)</f>
        <v/>
      </c>
      <c r="AF262" s="346" t="str">
        <f t="shared" si="541"/>
        <v/>
      </c>
      <c r="AG262" s="119" t="str">
        <f>IFERROR(__xludf.DUMMYFUNCTION(" IF(
  ISNUMBER(S262),
  ""度なし（±0.00）〜""&amp;IF(ABS(S262)&lt;100, TEXT(S262, ""0.00""), """"),
  IFERROR(""度なし（±0.00）〜""&amp;
    TEXT(
      VALUE(REGEXEXTRACT(ASC(TO_TEXT(S262)),
        ""(?:^|[^0-9])([+-]?\d{1,2}(?:\.\d+)?)(?:[^0-9]|$)""
      )),
      ""0.00"""&amp;"
    ),
    ""度なしのみ""
  )
)
"),"度なしのみ")</f>
        <v>度なしのみ</v>
      </c>
      <c r="AH262" s="347"/>
      <c r="AI262" s="347"/>
      <c r="AJ262" s="110"/>
      <c r="AK262" s="110" t="s">
        <v>2699</v>
      </c>
      <c r="AL262" s="110" t="str">
        <f t="shared" si="453"/>
        <v>#REF!</v>
      </c>
      <c r="AM262" s="110"/>
      <c r="AN262" s="110" t="str">
        <f t="shared" si="84"/>
        <v>NG</v>
      </c>
      <c r="AO262" s="343">
        <v>12.0</v>
      </c>
      <c r="AP262" s="110"/>
      <c r="AQ262" s="343">
        <v>12.0</v>
      </c>
      <c r="AR262" s="110"/>
    </row>
    <row r="263">
      <c r="A263" s="333" t="b">
        <v>1</v>
      </c>
      <c r="B263" s="357" t="b">
        <v>1</v>
      </c>
      <c r="C263" s="350" t="str">
        <f t="shared" si="66"/>
        <v>-</v>
      </c>
      <c r="D263" s="110"/>
      <c r="E263" s="110" t="s">
        <v>2700</v>
      </c>
      <c r="F263" s="110" t="s">
        <v>2701</v>
      </c>
      <c r="G263" s="335">
        <v>4421.0</v>
      </c>
      <c r="H263" s="336" t="s">
        <v>2566</v>
      </c>
      <c r="I263" s="110" t="s">
        <v>896</v>
      </c>
      <c r="J263" s="110" t="s">
        <v>2702</v>
      </c>
      <c r="K263" s="337" t="s">
        <v>170</v>
      </c>
      <c r="L263" s="338" t="str">
        <f t="shared" si="354"/>
        <v>#REF!</v>
      </c>
      <c r="M263" s="339" t="str">
        <f>IFERROR(__xludf.DUMMYFUNCTION("REGEXEXTRACT(
  XLOOKUP($E263&amp;$F263, import!$A:$A, import!C:C),
  ""/(\d+)""
)
"),"#REF!")</f>
        <v>#REF!</v>
      </c>
      <c r="N263" s="340" t="str">
        <f t="shared" si="455"/>
        <v>#REF!</v>
      </c>
      <c r="O263" s="341" t="str">
        <f t="shared" ref="O263:Q263" si="542">VALUE(SUBSTITUTE(XLOOKUP($E263&amp;$F263,import!$A:$A,import!M:M),"mm",""))
</f>
        <v>#REF!</v>
      </c>
      <c r="P263" s="342" t="str">
        <f t="shared" si="542"/>
        <v>#REF!</v>
      </c>
      <c r="Q263" s="343" t="str">
        <f t="shared" si="542"/>
        <v>#REF!</v>
      </c>
      <c r="R263" s="341" t="str">
        <f t="shared" si="356"/>
        <v>#REF!</v>
      </c>
      <c r="S263" s="343" t="str">
        <f t="shared" si="518"/>
        <v>#REF!</v>
      </c>
      <c r="T26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TRIM(TRANSPOSE(SPLIT(S263,"",""))), 0))
        ),
      ""シリコン"",""シリコー"&amp;"ンハイドロゲル素材"")
    )
  ),
"""")
"),"")</f>
        <v/>
      </c>
      <c r="U263" s="368" t="str">
        <f t="shared" si="451"/>
        <v>#REF!</v>
      </c>
      <c r="V263" s="119" t="str">
        <f t="shared" si="9"/>
        <v>/Users/asano/Desktop/data_sample/Links/bandle.jpg</v>
      </c>
      <c r="W263" s="345" t="s">
        <v>2703</v>
      </c>
      <c r="X263" s="345" t="s">
        <v>2704</v>
      </c>
      <c r="Y263" s="345" t="s">
        <v>2705</v>
      </c>
      <c r="Z263" s="345" t="s">
        <v>2706</v>
      </c>
      <c r="AA263" s="110" t="str">
        <f t="shared" si="459"/>
        <v>/Users/asano/Desktop/data_sample/images/1day/オーレンズ/ムードナイト ムードグレー/thumbnail.jpg</v>
      </c>
      <c r="AB263" s="110" t="str">
        <f t="shared" si="460"/>
        <v>/Users/asano/Desktop/data_sample/images/1day/オーレンズ/ムードナイト ムードグレー/lens.jpg</v>
      </c>
      <c r="AC263" s="110" t="str">
        <f t="shared" si="461"/>
        <v>/Users/asano/Desktop/data_sample/images/1day/オーレンズ/ムードナイト ムードグレー/黒目/black.jpg</v>
      </c>
      <c r="AD263" s="110" t="str">
        <f t="shared" si="462"/>
        <v>/Users/asano/Desktop/data_sample/images/1day/オーレンズ/ムードナイト ムードグレー/茶目/brown.jpg</v>
      </c>
      <c r="AE263" s="346" t="str">
        <f t="shared" ref="AE263:AF263" si="543">IFERROR(XLOOKUP($E263&amp;$F263,import!$A:$A,import!I:I),""
)</f>
        <v/>
      </c>
      <c r="AF263" s="346" t="str">
        <f t="shared" si="543"/>
        <v/>
      </c>
      <c r="AG263" s="119" t="str">
        <f>IFERROR(__xludf.DUMMYFUNCTION(" IF(
  ISNUMBER(S263),
  ""度なし（±0.00）〜""&amp;IF(ABS(S263)&lt;100, TEXT(S263, ""0.00""), """"),
  IFERROR(""度なし（±0.00）〜""&amp;
    TEXT(
      VALUE(REGEXEXTRACT(ASC(TO_TEXT(S263)),
        ""(?:^|[^0-9])([+-]?\d{1,2}(?:\.\d+)?)(?:[^0-9]|$)""
      )),
      ""0.00"""&amp;"
    ),
    ""度なしのみ""
  )
)
"),"度なしのみ")</f>
        <v>度なしのみ</v>
      </c>
      <c r="AH263" s="347"/>
      <c r="AI263" s="347"/>
      <c r="AJ263" s="110"/>
      <c r="AK263" s="110" t="s">
        <v>2707</v>
      </c>
      <c r="AL263" s="110" t="str">
        <f t="shared" si="453"/>
        <v>#REF!</v>
      </c>
      <c r="AM263" s="110"/>
      <c r="AN263" s="110" t="str">
        <f t="shared" si="84"/>
        <v>NG</v>
      </c>
      <c r="AO263" s="343">
        <v>12.0</v>
      </c>
      <c r="AP263" s="110"/>
      <c r="AQ263" s="343">
        <v>12.0</v>
      </c>
      <c r="AR263" s="110"/>
    </row>
    <row r="264">
      <c r="A264" s="333" t="b">
        <v>1</v>
      </c>
      <c r="B264" s="357" t="b">
        <v>1</v>
      </c>
      <c r="C264" s="350" t="str">
        <f t="shared" si="66"/>
        <v>-</v>
      </c>
      <c r="D264" s="110"/>
      <c r="E264" s="110" t="s">
        <v>2700</v>
      </c>
      <c r="F264" s="110" t="s">
        <v>2708</v>
      </c>
      <c r="G264" s="335">
        <v>4422.0</v>
      </c>
      <c r="H264" s="336" t="s">
        <v>2566</v>
      </c>
      <c r="I264" s="110" t="s">
        <v>896</v>
      </c>
      <c r="J264" s="110" t="s">
        <v>2709</v>
      </c>
      <c r="K264" s="337" t="s">
        <v>170</v>
      </c>
      <c r="L264" s="338" t="str">
        <f t="shared" si="354"/>
        <v>#REF!</v>
      </c>
      <c r="M264" s="339" t="str">
        <f>IFERROR(__xludf.DUMMYFUNCTION("REGEXEXTRACT(
  XLOOKUP($E264&amp;$F264, import!$A:$A, import!C:C),
  ""/(\d+)""
)
"),"#REF!")</f>
        <v>#REF!</v>
      </c>
      <c r="N264" s="340" t="str">
        <f t="shared" si="455"/>
        <v>#REF!</v>
      </c>
      <c r="O264" s="341" t="str">
        <f t="shared" ref="O264:Q264" si="544">VALUE(SUBSTITUTE(XLOOKUP($E264&amp;$F264,import!$A:$A,import!M:M),"mm",""))
</f>
        <v>#REF!</v>
      </c>
      <c r="P264" s="342" t="str">
        <f t="shared" si="544"/>
        <v>#REF!</v>
      </c>
      <c r="Q264" s="343" t="str">
        <f t="shared" si="544"/>
        <v>#REF!</v>
      </c>
      <c r="R264" s="341" t="str">
        <f t="shared" si="356"/>
        <v>#REF!</v>
      </c>
      <c r="S264" s="343" t="str">
        <f t="shared" si="518"/>
        <v>#REF!</v>
      </c>
      <c r="T26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TRIM(TRANSPOSE(SPLIT(S264,"",""))), 0))
        ),
      ""シリコン"",""シリコー"&amp;"ンハイドロゲル素材"")
    )
  ),
"""")
"),"")</f>
        <v/>
      </c>
      <c r="U264" s="368" t="str">
        <f t="shared" si="451"/>
        <v>#REF!</v>
      </c>
      <c r="V264" s="119" t="str">
        <f t="shared" si="9"/>
        <v>/Users/asano/Desktop/data_sample/Links/bandle.jpg</v>
      </c>
      <c r="W264" s="345" t="s">
        <v>2710</v>
      </c>
      <c r="X264" s="345" t="s">
        <v>2711</v>
      </c>
      <c r="Y264" s="345" t="s">
        <v>2712</v>
      </c>
      <c r="Z264" s="345" t="s">
        <v>2713</v>
      </c>
      <c r="AA264" s="110" t="str">
        <f t="shared" si="459"/>
        <v>/Users/asano/Desktop/data_sample/images/1day/オーレンズ/ムードナイト ムードブラウン/thumbnail.jpg</v>
      </c>
      <c r="AB264" s="110" t="str">
        <f t="shared" si="460"/>
        <v>/Users/asano/Desktop/data_sample/images/1day/オーレンズ/ムードナイト ムードブラウン/lens.jpg</v>
      </c>
      <c r="AC264" s="110" t="str">
        <f t="shared" si="461"/>
        <v>/Users/asano/Desktop/data_sample/images/1day/オーレンズ/ムードナイト ムードブラウン/黒目/black.jpg</v>
      </c>
      <c r="AD264" s="110" t="str">
        <f t="shared" si="462"/>
        <v>/Users/asano/Desktop/data_sample/images/1day/オーレンズ/ムードナイト ムードブラウン/茶目/brown.jpg</v>
      </c>
      <c r="AE264" s="346" t="str">
        <f t="shared" ref="AE264:AF264" si="545">IFERROR(XLOOKUP($E264&amp;$F264,import!$A:$A,import!I:I),""
)</f>
        <v/>
      </c>
      <c r="AF264" s="346" t="str">
        <f t="shared" si="545"/>
        <v/>
      </c>
      <c r="AG264" s="119" t="str">
        <f>IFERROR(__xludf.DUMMYFUNCTION(" IF(
  ISNUMBER(S264),
  ""度なし（±0.00）〜""&amp;IF(ABS(S264)&lt;100, TEXT(S264, ""0.00""), """"),
  IFERROR(""度なし（±0.00）〜""&amp;
    TEXT(
      VALUE(REGEXEXTRACT(ASC(TO_TEXT(S264)),
        ""(?:^|[^0-9])([+-]?\d{1,2}(?:\.\d+)?)(?:[^0-9]|$)""
      )),
      ""0.00"""&amp;"
    ),
    ""度なしのみ""
  )
)
"),"度なしのみ")</f>
        <v>度なしのみ</v>
      </c>
      <c r="AH264" s="347"/>
      <c r="AI264" s="347"/>
      <c r="AJ264" s="110"/>
      <c r="AK264" s="110" t="s">
        <v>2714</v>
      </c>
      <c r="AL264" s="110" t="str">
        <f t="shared" si="453"/>
        <v>#REF!</v>
      </c>
      <c r="AM264" s="110"/>
      <c r="AN264" s="110" t="str">
        <f t="shared" si="84"/>
        <v>NG</v>
      </c>
      <c r="AO264" s="343">
        <v>12.0</v>
      </c>
      <c r="AP264" s="110"/>
      <c r="AQ264" s="343">
        <v>12.0</v>
      </c>
      <c r="AR264" s="110"/>
    </row>
    <row r="265">
      <c r="A265" s="333" t="b">
        <v>1</v>
      </c>
      <c r="B265" s="357" t="b">
        <v>1</v>
      </c>
      <c r="C265" s="350" t="str">
        <f t="shared" si="66"/>
        <v>-</v>
      </c>
      <c r="D265" s="110"/>
      <c r="E265" s="110" t="s">
        <v>2715</v>
      </c>
      <c r="F265" s="110" t="s">
        <v>2572</v>
      </c>
      <c r="G265" s="335">
        <v>4423.0</v>
      </c>
      <c r="H265" s="336" t="s">
        <v>2566</v>
      </c>
      <c r="I265" s="110" t="s">
        <v>896</v>
      </c>
      <c r="J265" s="110" t="s">
        <v>2716</v>
      </c>
      <c r="K265" s="337" t="s">
        <v>170</v>
      </c>
      <c r="L265" s="338" t="str">
        <f t="shared" si="354"/>
        <v>#REF!</v>
      </c>
      <c r="M265" s="339" t="str">
        <f>IFERROR(__xludf.DUMMYFUNCTION("REGEXEXTRACT(
  XLOOKUP($E265&amp;$F265, import!$A:$A, import!C:C),
  ""/(\d+)""
)
"),"#REF!")</f>
        <v>#REF!</v>
      </c>
      <c r="N265" s="340" t="str">
        <f t="shared" si="455"/>
        <v>#REF!</v>
      </c>
      <c r="O265" s="341" t="str">
        <f t="shared" ref="O265:Q265" si="546">VALUE(SUBSTITUTE(XLOOKUP($E265&amp;$F265,import!$A:$A,import!M:M),"mm",""))
</f>
        <v>#REF!</v>
      </c>
      <c r="P265" s="342" t="str">
        <f t="shared" si="546"/>
        <v>#REF!</v>
      </c>
      <c r="Q265" s="343" t="str">
        <f t="shared" si="546"/>
        <v>#REF!</v>
      </c>
      <c r="R265" s="341" t="str">
        <f t="shared" si="356"/>
        <v>#REF!</v>
      </c>
      <c r="S265" s="110"/>
      <c r="T26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TRIM(TRANSPOSE(SPLIT(S265,"",""))), 0))
        ),
      ""シリコン"",""シリコー"&amp;"ンハイドロゲル素材"")
    )
  ),
"""")
"),"")</f>
        <v/>
      </c>
      <c r="U265" s="368" t="str">
        <f t="shared" si="451"/>
        <v>#REF!</v>
      </c>
      <c r="V265" s="119" t="str">
        <f t="shared" si="9"/>
        <v>/Users/asano/Desktop/data_sample/Links/bandle.jpg</v>
      </c>
      <c r="W265" s="345" t="s">
        <v>2717</v>
      </c>
      <c r="X265" s="345" t="s">
        <v>2718</v>
      </c>
      <c r="Y265" s="345" t="s">
        <v>2719</v>
      </c>
      <c r="Z265" s="345" t="s">
        <v>2720</v>
      </c>
      <c r="AA265" s="110" t="str">
        <f t="shared" si="459"/>
        <v>/Users/asano/Desktop/data_sample/images/1day/オーレンズ/リアリッシュグレー/thumbnail.jpg</v>
      </c>
      <c r="AB265" s="110" t="str">
        <f t="shared" si="460"/>
        <v>/Users/asano/Desktop/data_sample/images/1day/オーレンズ/リアリッシュグレー/lens.jpg</v>
      </c>
      <c r="AC265" s="110" t="str">
        <f t="shared" si="461"/>
        <v>/Users/asano/Desktop/data_sample/images/1day/オーレンズ/リアリッシュグレー/黒目/black.jpg</v>
      </c>
      <c r="AD265" s="110" t="str">
        <f t="shared" si="462"/>
        <v>/Users/asano/Desktop/data_sample/images/1day/オーレンズ/リアリッシュグレー/茶目/brown.jpg</v>
      </c>
      <c r="AE265" s="346" t="str">
        <f t="shared" ref="AE265:AF265" si="547">IFERROR(XLOOKUP($E265&amp;$F265,import!$A:$A,import!I:I),""
)</f>
        <v/>
      </c>
      <c r="AF265" s="346" t="str">
        <f t="shared" si="547"/>
        <v/>
      </c>
      <c r="AG265" s="119" t="str">
        <f>IFERROR(__xludf.DUMMYFUNCTION(" IF(
  ISNUMBER(S265),
  ""度なし（±0.00）〜""&amp;IF(ABS(S265)&lt;100, TEXT(S265, ""0.00""), """"),
  IFERROR(""度なし（±0.00）〜""&amp;
    TEXT(
      VALUE(REGEXEXTRACT(ASC(TO_TEXT(S265)),
        ""(?:^|[^0-9])([+-]?\d{1,2}(?:\.\d+)?)(?:[^0-9]|$)""
      )),
      ""0.00"""&amp;"
    ),
    ""度なしのみ""
  )
)
"),"度なしのみ")</f>
        <v>度なしのみ</v>
      </c>
      <c r="AH265" s="347"/>
      <c r="AI265" s="347"/>
      <c r="AJ265" s="110"/>
      <c r="AK265" s="110" t="s">
        <v>2721</v>
      </c>
      <c r="AL265" s="110" t="str">
        <f t="shared" si="453"/>
        <v>#REF!</v>
      </c>
      <c r="AM265" s="110"/>
      <c r="AN265" s="110" t="str">
        <f t="shared" si="84"/>
        <v>NG</v>
      </c>
      <c r="AO265" s="343">
        <v>8.0</v>
      </c>
      <c r="AP265" s="110"/>
      <c r="AQ265" s="343">
        <v>8.0</v>
      </c>
      <c r="AR265" s="110"/>
    </row>
    <row r="266">
      <c r="A266" s="333" t="b">
        <v>1</v>
      </c>
      <c r="B266" s="357" t="b">
        <v>1</v>
      </c>
      <c r="C266" s="350" t="str">
        <f t="shared" si="66"/>
        <v>-</v>
      </c>
      <c r="D266" s="110"/>
      <c r="E266" s="110" t="s">
        <v>2715</v>
      </c>
      <c r="F266" s="110" t="s">
        <v>2590</v>
      </c>
      <c r="G266" s="335">
        <v>4424.0</v>
      </c>
      <c r="H266" s="336" t="s">
        <v>2566</v>
      </c>
      <c r="I266" s="110" t="s">
        <v>896</v>
      </c>
      <c r="J266" s="110" t="s">
        <v>2722</v>
      </c>
      <c r="K266" s="337" t="s">
        <v>170</v>
      </c>
      <c r="L266" s="338" t="str">
        <f t="shared" si="354"/>
        <v>#REF!</v>
      </c>
      <c r="M266" s="339" t="str">
        <f>IFERROR(__xludf.DUMMYFUNCTION("REGEXEXTRACT(
  XLOOKUP($E266&amp;$F266, import!$A:$A, import!C:C),
  ""/(\d+)""
)
"),"#REF!")</f>
        <v>#REF!</v>
      </c>
      <c r="N266" s="340" t="str">
        <f t="shared" si="455"/>
        <v>#REF!</v>
      </c>
      <c r="O266" s="341" t="str">
        <f t="shared" ref="O266:Q266" si="548">VALUE(SUBSTITUTE(XLOOKUP($E266&amp;$F266,import!$A:$A,import!M:M),"mm",""))
</f>
        <v>#REF!</v>
      </c>
      <c r="P266" s="342" t="str">
        <f t="shared" si="548"/>
        <v>#REF!</v>
      </c>
      <c r="Q266" s="343" t="str">
        <f t="shared" si="548"/>
        <v>#REF!</v>
      </c>
      <c r="R266" s="341" t="str">
        <f t="shared" si="356"/>
        <v>#REF!</v>
      </c>
      <c r="S266" s="110"/>
      <c r="T26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TRIM(TRANSPOSE(SPLIT(S266,"",""))), 0))
        ),
      ""シリコン"",""シリコー"&amp;"ンハイドロゲル素材"")
    )
  ),
"""")
"),"")</f>
        <v/>
      </c>
      <c r="U266" s="368" t="str">
        <f t="shared" si="451"/>
        <v>#REF!</v>
      </c>
      <c r="V266" s="119" t="str">
        <f t="shared" si="9"/>
        <v>/Users/asano/Desktop/data_sample/Links/bandle.jpg</v>
      </c>
      <c r="W266" s="345" t="s">
        <v>2723</v>
      </c>
      <c r="X266" s="345" t="s">
        <v>2724</v>
      </c>
      <c r="Y266" s="345" t="s">
        <v>2725</v>
      </c>
      <c r="Z266" s="345" t="s">
        <v>2726</v>
      </c>
      <c r="AA266" s="110" t="str">
        <f t="shared" si="459"/>
        <v>/Users/asano/Desktop/data_sample/images/1day/オーレンズ/リアリッシュブラウン/thumbnail.jpg</v>
      </c>
      <c r="AB266" s="110" t="str">
        <f t="shared" si="460"/>
        <v>/Users/asano/Desktop/data_sample/images/1day/オーレンズ/リアリッシュブラウン/lens.jpg</v>
      </c>
      <c r="AC266" s="110" t="str">
        <f t="shared" si="461"/>
        <v>/Users/asano/Desktop/data_sample/images/1day/オーレンズ/リアリッシュブラウン/黒目/black.jpg</v>
      </c>
      <c r="AD266" s="110" t="str">
        <f t="shared" si="462"/>
        <v>/Users/asano/Desktop/data_sample/images/1day/オーレンズ/リアリッシュブラウン/茶目/brown.jpg</v>
      </c>
      <c r="AE266" s="346" t="str">
        <f t="shared" ref="AE266:AF266" si="549">IFERROR(XLOOKUP($E266&amp;$F266,import!$A:$A,import!I:I),""
)</f>
        <v/>
      </c>
      <c r="AF266" s="346" t="str">
        <f t="shared" si="549"/>
        <v/>
      </c>
      <c r="AG266" s="119" t="str">
        <f>IFERROR(__xludf.DUMMYFUNCTION(" IF(
  ISNUMBER(S266),
  ""度なし（±0.00）〜""&amp;IF(ABS(S266)&lt;100, TEXT(S266, ""0.00""), """"),
  IFERROR(""度なし（±0.00）〜""&amp;
    TEXT(
      VALUE(REGEXEXTRACT(ASC(TO_TEXT(S266)),
        ""(?:^|[^0-9])([+-]?\d{1,2}(?:\.\d+)?)(?:[^0-9]|$)""
      )),
      ""0.00"""&amp;"
    ),
    ""度なしのみ""
  )
)
"),"度なしのみ")</f>
        <v>度なしのみ</v>
      </c>
      <c r="AH266" s="347"/>
      <c r="AI266" s="347"/>
      <c r="AJ266" s="110"/>
      <c r="AK266" s="110" t="s">
        <v>2727</v>
      </c>
      <c r="AL266" s="110" t="str">
        <f t="shared" si="453"/>
        <v>#REF!</v>
      </c>
      <c r="AM266" s="110"/>
      <c r="AN266" s="110" t="str">
        <f t="shared" si="84"/>
        <v>NG</v>
      </c>
      <c r="AO266" s="343">
        <v>8.0</v>
      </c>
      <c r="AP266" s="110" t="s">
        <v>953</v>
      </c>
      <c r="AQ266" s="343">
        <v>14.0</v>
      </c>
      <c r="AR266" s="110"/>
    </row>
    <row r="267">
      <c r="A267" s="333" t="b">
        <v>1</v>
      </c>
      <c r="B267" s="357" t="b">
        <v>1</v>
      </c>
      <c r="C267" s="350" t="str">
        <f t="shared" si="66"/>
        <v>-</v>
      </c>
      <c r="D267" s="110"/>
      <c r="E267" s="110" t="s">
        <v>2728</v>
      </c>
      <c r="F267" s="110" t="s">
        <v>2572</v>
      </c>
      <c r="G267" s="335">
        <v>4425.0</v>
      </c>
      <c r="H267" s="336" t="s">
        <v>2566</v>
      </c>
      <c r="I267" s="110" t="s">
        <v>896</v>
      </c>
      <c r="J267" s="110" t="s">
        <v>2729</v>
      </c>
      <c r="K267" s="337" t="s">
        <v>170</v>
      </c>
      <c r="L267" s="338" t="str">
        <f t="shared" si="354"/>
        <v>#REF!</v>
      </c>
      <c r="M267" s="339" t="str">
        <f>IFERROR(__xludf.DUMMYFUNCTION("REGEXEXTRACT(
  XLOOKUP($E267&amp;$F267, import!$A:$A, import!C:C),
  ""/(\d+)""
)
"),"#REF!")</f>
        <v>#REF!</v>
      </c>
      <c r="N267" s="340" t="str">
        <f t="shared" si="455"/>
        <v>#REF!</v>
      </c>
      <c r="O267" s="341" t="str">
        <f t="shared" ref="O267:Q267" si="550">VALUE(SUBSTITUTE(XLOOKUP($E267&amp;$F267,import!$A:$A,import!M:M),"mm",""))
</f>
        <v>#REF!</v>
      </c>
      <c r="P267" s="342" t="str">
        <f t="shared" si="550"/>
        <v>#REF!</v>
      </c>
      <c r="Q267" s="343" t="str">
        <f t="shared" si="550"/>
        <v>#REF!</v>
      </c>
      <c r="R267" s="341" t="str">
        <f t="shared" si="356"/>
        <v>#REF!</v>
      </c>
      <c r="S267" s="343" t="str">
        <f t="shared" ref="S267:S269" si="553">XLOOKUP($E267&amp;$F267,import!$A:$A,import!T:T)</f>
        <v>#REF!</v>
      </c>
      <c r="T26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TRIM(TRANSPOSE(SPLIT(S267,"",""))), 0))
        ),
      ""シリコン"",""シリコー"&amp;"ンハイドロゲル素材"")
    )
  ),
"""")
"),"")</f>
        <v/>
      </c>
      <c r="U267" s="368" t="str">
        <f t="shared" si="451"/>
        <v>#REF!</v>
      </c>
      <c r="V267" s="119" t="str">
        <f t="shared" si="9"/>
        <v>/Users/asano/Desktop/data_sample/Links/bandle.jpg</v>
      </c>
      <c r="W267" s="345" t="s">
        <v>2730</v>
      </c>
      <c r="X267" s="345" t="s">
        <v>2731</v>
      </c>
      <c r="Y267" s="345" t="s">
        <v>2732</v>
      </c>
      <c r="Z267" s="345" t="s">
        <v>2733</v>
      </c>
      <c r="AA267" s="110" t="str">
        <f t="shared" si="459"/>
        <v>/Users/asano/Desktop/data_sample/images/1day/オーレンズ/リアルリング グレー/thumbnail.jpg</v>
      </c>
      <c r="AB267" s="110" t="str">
        <f t="shared" si="460"/>
        <v>/Users/asano/Desktop/data_sample/images/1day/オーレンズ/リアルリング グレー/lens.jpg</v>
      </c>
      <c r="AC267" s="110" t="str">
        <f t="shared" si="461"/>
        <v>/Users/asano/Desktop/data_sample/images/1day/オーレンズ/リアルリング グレー/黒目/black.jpg</v>
      </c>
      <c r="AD267" s="110" t="str">
        <f t="shared" si="462"/>
        <v>/Users/asano/Desktop/data_sample/images/1day/オーレンズ/リアルリング グレー/茶目/brown.jpg</v>
      </c>
      <c r="AE267" s="346" t="str">
        <f t="shared" ref="AE267:AF267" si="551">IFERROR(XLOOKUP($E267&amp;$F267,import!$A:$A,import!I:I),""
)</f>
        <v/>
      </c>
      <c r="AF267" s="346" t="str">
        <f t="shared" si="551"/>
        <v/>
      </c>
      <c r="AG267" s="119" t="str">
        <f>IFERROR(__xludf.DUMMYFUNCTION(" IF(
  ISNUMBER(S267),
  ""度なし（±0.00）〜""&amp;IF(ABS(S267)&lt;100, TEXT(S267, ""0.00""), """"),
  IFERROR(""度なし（±0.00）〜""&amp;
    TEXT(
      VALUE(REGEXEXTRACT(ASC(TO_TEXT(S267)),
        ""(?:^|[^0-9])([+-]?\d{1,2}(?:\.\d+)?)(?:[^0-9]|$)""
      )),
      ""0.00"""&amp;"
    ),
    ""度なしのみ""
  )
)
"),"度なしのみ")</f>
        <v>度なしのみ</v>
      </c>
      <c r="AH267" s="347"/>
      <c r="AI267" s="347"/>
      <c r="AJ267" s="110"/>
      <c r="AK267" s="110" t="s">
        <v>2734</v>
      </c>
      <c r="AL267" s="110" t="str">
        <f t="shared" si="453"/>
        <v>#REF!</v>
      </c>
      <c r="AM267" s="110"/>
      <c r="AN267" s="110" t="str">
        <f t="shared" si="84"/>
        <v>NG</v>
      </c>
      <c r="AO267" s="343">
        <v>12.0</v>
      </c>
      <c r="AP267" s="110"/>
      <c r="AQ267" s="343">
        <v>12.0</v>
      </c>
      <c r="AR267" s="110"/>
    </row>
    <row r="268">
      <c r="A268" s="333" t="b">
        <v>1</v>
      </c>
      <c r="B268" s="357" t="b">
        <v>1</v>
      </c>
      <c r="C268" s="350" t="str">
        <f t="shared" si="66"/>
        <v>-</v>
      </c>
      <c r="D268" s="110"/>
      <c r="E268" s="110" t="s">
        <v>2728</v>
      </c>
      <c r="F268" s="110" t="s">
        <v>2590</v>
      </c>
      <c r="G268" s="335">
        <v>4426.0</v>
      </c>
      <c r="H268" s="336" t="s">
        <v>2566</v>
      </c>
      <c r="I268" s="110" t="s">
        <v>896</v>
      </c>
      <c r="J268" s="110" t="s">
        <v>2735</v>
      </c>
      <c r="K268" s="337" t="s">
        <v>170</v>
      </c>
      <c r="L268" s="338" t="str">
        <f t="shared" si="354"/>
        <v>#REF!</v>
      </c>
      <c r="M268" s="339" t="str">
        <f>IFERROR(__xludf.DUMMYFUNCTION("REGEXEXTRACT(
  XLOOKUP($E268&amp;$F268, import!$A:$A, import!C:C),
  ""/(\d+)""
)
"),"#REF!")</f>
        <v>#REF!</v>
      </c>
      <c r="N268" s="340" t="str">
        <f t="shared" si="455"/>
        <v>#REF!</v>
      </c>
      <c r="O268" s="341" t="str">
        <f t="shared" ref="O268:Q268" si="552">VALUE(SUBSTITUTE(XLOOKUP($E268&amp;$F268,import!$A:$A,import!M:M),"mm",""))
</f>
        <v>#REF!</v>
      </c>
      <c r="P268" s="342" t="str">
        <f t="shared" si="552"/>
        <v>#REF!</v>
      </c>
      <c r="Q268" s="343" t="str">
        <f t="shared" si="552"/>
        <v>#REF!</v>
      </c>
      <c r="R268" s="341" t="str">
        <f t="shared" si="356"/>
        <v>#REF!</v>
      </c>
      <c r="S268" s="343" t="str">
        <f t="shared" si="553"/>
        <v>#REF!</v>
      </c>
      <c r="T26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TRIM(TRANSPOSE(SPLIT(S268,"",""))), 0))
        ),
      ""シリコン"",""シリコー"&amp;"ンハイドロゲル素材"")
    )
  ),
"""")
"),"")</f>
        <v/>
      </c>
      <c r="U268" s="368" t="str">
        <f t="shared" si="451"/>
        <v>#REF!</v>
      </c>
      <c r="V268" s="119" t="str">
        <f t="shared" si="9"/>
        <v>/Users/asano/Desktop/data_sample/Links/bandle.jpg</v>
      </c>
      <c r="W268" s="345" t="s">
        <v>2736</v>
      </c>
      <c r="X268" s="345" t="s">
        <v>2737</v>
      </c>
      <c r="Y268" s="345" t="s">
        <v>2738</v>
      </c>
      <c r="Z268" s="345" t="s">
        <v>2739</v>
      </c>
      <c r="AA268" s="110" t="str">
        <f t="shared" si="459"/>
        <v>/Users/asano/Desktop/data_sample/images/1day/オーレンズ/リアルリング ブラウン/thumbnail.jpg</v>
      </c>
      <c r="AB268" s="110" t="str">
        <f t="shared" si="460"/>
        <v>/Users/asano/Desktop/data_sample/images/1day/オーレンズ/リアルリング ブラウン/lens.jpg</v>
      </c>
      <c r="AC268" s="110" t="str">
        <f t="shared" si="461"/>
        <v>/Users/asano/Desktop/data_sample/images/1day/オーレンズ/リアルリング ブラウン/黒目/black.jpg</v>
      </c>
      <c r="AD268" s="110" t="str">
        <f t="shared" si="462"/>
        <v>/Users/asano/Desktop/data_sample/images/1day/オーレンズ/リアルリング ブラウン/茶目/brown.jpg</v>
      </c>
      <c r="AE268" s="346" t="str">
        <f t="shared" ref="AE268:AF268" si="554">IFERROR(XLOOKUP($E268&amp;$F268,import!$A:$A,import!I:I),""
)</f>
        <v/>
      </c>
      <c r="AF268" s="346" t="str">
        <f t="shared" si="554"/>
        <v/>
      </c>
      <c r="AG268" s="119" t="str">
        <f>IFERROR(__xludf.DUMMYFUNCTION(" IF(
  ISNUMBER(S268),
  ""度なし（±0.00）〜""&amp;IF(ABS(S268)&lt;100, TEXT(S268, ""0.00""), """"),
  IFERROR(""度なし（±0.00）〜""&amp;
    TEXT(
      VALUE(REGEXEXTRACT(ASC(TO_TEXT(S268)),
        ""(?:^|[^0-9])([+-]?\d{1,2}(?:\.\d+)?)(?:[^0-9]|$)""
      )),
      ""0.00"""&amp;"
    ),
    ""度なしのみ""
  )
)
"),"度なしのみ")</f>
        <v>度なしのみ</v>
      </c>
      <c r="AH268" s="347"/>
      <c r="AI268" s="347"/>
      <c r="AJ268" s="110"/>
      <c r="AK268" s="110" t="s">
        <v>2740</v>
      </c>
      <c r="AL268" s="110" t="str">
        <f t="shared" si="453"/>
        <v>#REF!</v>
      </c>
      <c r="AM268" s="110"/>
      <c r="AN268" s="110" t="str">
        <f t="shared" si="84"/>
        <v>NG</v>
      </c>
      <c r="AO268" s="343">
        <v>12.0</v>
      </c>
      <c r="AP268" s="110"/>
      <c r="AQ268" s="343">
        <v>12.0</v>
      </c>
      <c r="AR268" s="110"/>
    </row>
    <row r="269">
      <c r="A269" s="333" t="b">
        <v>1</v>
      </c>
      <c r="B269" s="357" t="b">
        <v>1</v>
      </c>
      <c r="C269" s="350" t="str">
        <f t="shared" si="66"/>
        <v>-</v>
      </c>
      <c r="D269" s="110" t="s">
        <v>962</v>
      </c>
      <c r="E269" s="110" t="s">
        <v>2741</v>
      </c>
      <c r="F269" s="110" t="s">
        <v>2742</v>
      </c>
      <c r="G269" s="335">
        <v>4427.0</v>
      </c>
      <c r="H269" s="336" t="s">
        <v>2566</v>
      </c>
      <c r="I269" s="110" t="s">
        <v>2743</v>
      </c>
      <c r="J269" s="110" t="s">
        <v>2744</v>
      </c>
      <c r="K269" s="337" t="s">
        <v>170</v>
      </c>
      <c r="L269" s="338" t="str">
        <f t="shared" si="354"/>
        <v>#REF!</v>
      </c>
      <c r="M269" s="339" t="str">
        <f>IFERROR(__xludf.DUMMYFUNCTION("REGEXEXTRACT(
  XLOOKUP($E269&amp;$F269, import!$A:$A, import!C:C),
  ""/(\d+)""
)
"),"#REF!")</f>
        <v>#REF!</v>
      </c>
      <c r="N269" s="340" t="str">
        <f t="shared" si="455"/>
        <v>#REF!</v>
      </c>
      <c r="O269" s="341" t="str">
        <f t="shared" ref="O269:Q269" si="555">VALUE(SUBSTITUTE(XLOOKUP($E269&amp;$F269,import!$A:$A,import!M:M),"mm",""))
</f>
        <v>#REF!</v>
      </c>
      <c r="P269" s="342" t="str">
        <f t="shared" si="555"/>
        <v>#REF!</v>
      </c>
      <c r="Q269" s="343" t="str">
        <f t="shared" si="555"/>
        <v>#REF!</v>
      </c>
      <c r="R269" s="341" t="str">
        <f t="shared" si="356"/>
        <v>#REF!</v>
      </c>
      <c r="S269" s="110" t="str">
        <f t="shared" si="553"/>
        <v>#REF!</v>
      </c>
      <c r="T26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TRIM(TRANSPOSE(SPLIT(S269,"",""))), 0))
        ),
      ""シリコン"",""シリコー"&amp;"ンハイドロゲル素材"")
    )
  ),
"""")
"),"")</f>
        <v/>
      </c>
      <c r="U269" s="369" t="str">
        <f t="shared" si="451"/>
        <v>#REF!</v>
      </c>
      <c r="V269" s="119" t="str">
        <f t="shared" si="9"/>
        <v>/Users/asano/Desktop/data_sample/Links/bandle.jpg</v>
      </c>
      <c r="W269" s="345" t="s">
        <v>2745</v>
      </c>
      <c r="X269" s="345" t="s">
        <v>2746</v>
      </c>
      <c r="Y269" s="345" t="s">
        <v>2747</v>
      </c>
      <c r="Z269" s="345" t="s">
        <v>2748</v>
      </c>
      <c r="AA269" s="110" t="str">
        <f t="shared" si="459"/>
        <v>/Users/asano/Desktop/data_sample/images/1day/フランミー/アールグレイパフェ/thumbnail.jpg</v>
      </c>
      <c r="AB269" s="110" t="str">
        <f t="shared" si="460"/>
        <v>/Users/asano/Desktop/data_sample/images/1day/フランミー/アールグレイパフェ/lens.jpg</v>
      </c>
      <c r="AC269" s="110" t="str">
        <f t="shared" si="461"/>
        <v>/Users/asano/Desktop/data_sample/images/1day/フランミー/アールグレイパフェ/黒目/black.jpg</v>
      </c>
      <c r="AD269" s="110" t="str">
        <f t="shared" si="462"/>
        <v>/Users/asano/Desktop/data_sample/images/1day/フランミー/アールグレイパフェ/茶目/brown.jpg</v>
      </c>
      <c r="AE269" s="346" t="str">
        <f t="shared" ref="AE269:AF269" si="556">IFERROR(XLOOKUP($E269&amp;$F269,import!$A:$A,import!I:I),""
)</f>
        <v/>
      </c>
      <c r="AF269" s="346" t="str">
        <f t="shared" si="556"/>
        <v/>
      </c>
      <c r="AG269" s="119" t="str">
        <f>IFERROR(__xludf.DUMMYFUNCTION(" IF(
  ISNUMBER(S269),
  ""度なし（±0.00）〜""&amp;IF(ABS(S269)&lt;100, TEXT(S269, ""0.00""), """"),
  IFERROR(""度なし（±0.00）〜""&amp;
    TEXT(
      VALUE(REGEXEXTRACT(ASC(TO_TEXT(S269)),
        ""(?:^|[^0-9])([+-]?\d{1,2}(?:\.\d+)?)(?:[^0-9]|$)""
      )),
      ""0.00"""&amp;"
    ),
    ""度なしのみ""
  )
)
"),"度なしのみ")</f>
        <v>度なしのみ</v>
      </c>
      <c r="AH269" s="347"/>
      <c r="AI269" s="347"/>
      <c r="AJ269" s="110"/>
      <c r="AK269" s="110" t="s">
        <v>2749</v>
      </c>
      <c r="AL269" s="358" t="str">
        <f t="shared" si="453"/>
        <v>#REF!</v>
      </c>
      <c r="AM269" s="110"/>
      <c r="AN269" s="110" t="str">
        <f t="shared" si="84"/>
        <v>NG</v>
      </c>
      <c r="AO269" s="343">
        <v>12.0</v>
      </c>
      <c r="AP269" s="110" t="s">
        <v>953</v>
      </c>
      <c r="AQ269" s="343">
        <v>18.0</v>
      </c>
      <c r="AR269" s="110"/>
    </row>
    <row r="270">
      <c r="A270" s="332" t="b">
        <v>1</v>
      </c>
      <c r="B270" s="349" t="b">
        <v>1</v>
      </c>
      <c r="C270" s="350" t="str">
        <f t="shared" si="66"/>
        <v>-</v>
      </c>
      <c r="D270" s="110"/>
      <c r="E270" s="110" t="s">
        <v>2741</v>
      </c>
      <c r="F270" s="110" t="s">
        <v>2750</v>
      </c>
      <c r="G270" s="335">
        <v>4428.0</v>
      </c>
      <c r="H270" s="336" t="s">
        <v>2566</v>
      </c>
      <c r="I270" s="110" t="s">
        <v>2743</v>
      </c>
      <c r="J270" s="110" t="s">
        <v>2751</v>
      </c>
      <c r="K270" s="337" t="s">
        <v>170</v>
      </c>
      <c r="L270" s="338" t="str">
        <f t="shared" si="354"/>
        <v>#REF!</v>
      </c>
      <c r="M270" s="339" t="str">
        <f>IFERROR(__xludf.DUMMYFUNCTION("REGEXEXTRACT(
  XLOOKUP($E270&amp;$F270, import!$A:$A, import!C:C),
  ""/(\d+)""
)
"),"#REF!")</f>
        <v>#REF!</v>
      </c>
      <c r="N270" s="340" t="str">
        <f t="shared" si="455"/>
        <v>#REF!</v>
      </c>
      <c r="O270" s="341" t="str">
        <f t="shared" ref="O270:Q270" si="557">VALUE(SUBSTITUTE(XLOOKUP($E270&amp;$F270,import!$A:$A,import!M:M),"mm",""))
</f>
        <v>#REF!</v>
      </c>
      <c r="P270" s="342" t="str">
        <f t="shared" si="557"/>
        <v>#REF!</v>
      </c>
      <c r="Q270" s="343" t="str">
        <f t="shared" si="557"/>
        <v>#REF!</v>
      </c>
      <c r="R270" s="341" t="str">
        <f t="shared" si="356"/>
        <v>#REF!</v>
      </c>
      <c r="S270" s="110" t="s">
        <v>1074</v>
      </c>
      <c r="T270" s="110" t="s">
        <v>956</v>
      </c>
      <c r="U270" s="369" t="str">
        <f t="shared" si="451"/>
        <v>#REF!</v>
      </c>
      <c r="V270" s="119" t="str">
        <f t="shared" si="9"/>
        <v>/Users/asano/Desktop/data_sample/Links/bandle.jpg</v>
      </c>
      <c r="W270" s="345" t="s">
        <v>2752</v>
      </c>
      <c r="X270" s="345" t="s">
        <v>2753</v>
      </c>
      <c r="Y270" s="345" t="s">
        <v>2754</v>
      </c>
      <c r="Z270" s="345" t="s">
        <v>2755</v>
      </c>
      <c r="AA270" s="110" t="str">
        <f t="shared" si="459"/>
        <v>/Users/asano/Desktop/data_sample/images/1day/フランミー/カカオワッフル/thumbnail.jpg</v>
      </c>
      <c r="AB270" s="110" t="str">
        <f t="shared" si="460"/>
        <v>/Users/asano/Desktop/data_sample/images/1day/フランミー/カカオワッフル/lens.jpg</v>
      </c>
      <c r="AC270" s="110" t="str">
        <f t="shared" si="461"/>
        <v>/Users/asano/Desktop/data_sample/images/1day/フランミー/カカオワッフル/黒目/black.jpg</v>
      </c>
      <c r="AD270" s="110" t="str">
        <f t="shared" si="462"/>
        <v>/Users/asano/Desktop/data_sample/images/1day/フランミー/カカオワッフル/茶目/brown.jpg</v>
      </c>
      <c r="AE270" s="346" t="str">
        <f t="shared" ref="AE270:AF270" si="558">IFERROR(XLOOKUP($E270&amp;$F270,import!$A:$A,import!I:I),""
)</f>
        <v/>
      </c>
      <c r="AF270" s="346" t="str">
        <f t="shared" si="558"/>
        <v/>
      </c>
      <c r="AG270" s="119" t="str">
        <f>IFERROR(__xludf.DUMMYFUNCTION(" IF(
  ISNUMBER(S270),
  ""度なし（±0.00）〜""&amp;IF(ABS(S270)&lt;100, TEXT(S270, ""0.00""), """"),
  IFERROR(""度なし（±0.00）〜""&amp;
    TEXT(
      VALUE(REGEXEXTRACT(ASC(TO_TEXT(S270)),
        ""(?:^|[^0-9])([+-]?\d{1,2}(?:\.\d+)?)(?:[^0-9]|$)""
      )),
      ""0.00"""&amp;"
    ),
    ""度なしのみ""
  )
)
"),"度なし（±0.00）〜10.00")</f>
        <v>度なし（±0.00）〜10.00</v>
      </c>
      <c r="AH270" s="347"/>
      <c r="AI270" s="347"/>
      <c r="AJ270" s="110"/>
      <c r="AK270" s="110" t="s">
        <v>2756</v>
      </c>
      <c r="AL270" s="110" t="str">
        <f t="shared" si="453"/>
        <v>#REF!</v>
      </c>
      <c r="AM270" s="110"/>
      <c r="AN270" s="110" t="str">
        <f t="shared" si="84"/>
        <v>NG</v>
      </c>
      <c r="AO270" s="343">
        <v>12.0</v>
      </c>
      <c r="AP270" s="110"/>
      <c r="AQ270" s="343">
        <v>12.0</v>
      </c>
      <c r="AR270" s="110"/>
    </row>
    <row r="271">
      <c r="A271" s="332" t="b">
        <v>1</v>
      </c>
      <c r="B271" s="349" t="b">
        <v>1</v>
      </c>
      <c r="C271" s="350" t="str">
        <f t="shared" si="66"/>
        <v>-</v>
      </c>
      <c r="D271" s="110"/>
      <c r="E271" s="110" t="s">
        <v>2741</v>
      </c>
      <c r="F271" s="110" t="s">
        <v>2757</v>
      </c>
      <c r="G271" s="335">
        <v>4429.0</v>
      </c>
      <c r="H271" s="336" t="s">
        <v>2566</v>
      </c>
      <c r="I271" s="110" t="s">
        <v>2743</v>
      </c>
      <c r="J271" s="110" t="s">
        <v>2758</v>
      </c>
      <c r="K271" s="337" t="s">
        <v>170</v>
      </c>
      <c r="L271" s="338" t="str">
        <f t="shared" si="354"/>
        <v>#REF!</v>
      </c>
      <c r="M271" s="339" t="str">
        <f>IFERROR(__xludf.DUMMYFUNCTION("REGEXEXTRACT(
  XLOOKUP($E271&amp;$F271, import!$A:$A, import!C:C),
  ""/(\d+)""
)
"),"#REF!")</f>
        <v>#REF!</v>
      </c>
      <c r="N271" s="340" t="str">
        <f t="shared" si="455"/>
        <v>#REF!</v>
      </c>
      <c r="O271" s="341" t="str">
        <f t="shared" ref="O271:Q271" si="559">VALUE(SUBSTITUTE(XLOOKUP($E271&amp;$F271,import!$A:$A,import!M:M),"mm",""))
</f>
        <v>#REF!</v>
      </c>
      <c r="P271" s="342" t="str">
        <f t="shared" si="559"/>
        <v>#REF!</v>
      </c>
      <c r="Q271" s="343" t="str">
        <f t="shared" si="559"/>
        <v>#REF!</v>
      </c>
      <c r="R271" s="341" t="str">
        <f t="shared" si="356"/>
        <v>#REF!</v>
      </c>
      <c r="S271" s="110" t="s">
        <v>1074</v>
      </c>
      <c r="T271" s="110" t="s">
        <v>956</v>
      </c>
      <c r="U271" s="369" t="str">
        <f t="shared" si="451"/>
        <v>#REF!</v>
      </c>
      <c r="V271" s="119" t="str">
        <f t="shared" si="9"/>
        <v>/Users/asano/Desktop/data_sample/Links/bandle.jpg</v>
      </c>
      <c r="W271" s="345" t="s">
        <v>2759</v>
      </c>
      <c r="X271" s="345" t="s">
        <v>2760</v>
      </c>
      <c r="Y271" s="345" t="s">
        <v>2761</v>
      </c>
      <c r="Z271" s="345" t="s">
        <v>2762</v>
      </c>
      <c r="AA271" s="110" t="str">
        <f t="shared" si="459"/>
        <v>/Users/asano/Desktop/data_sample/images/1day/フランミー/きなこロール/thumbnail.jpg</v>
      </c>
      <c r="AB271" s="110" t="str">
        <f t="shared" si="460"/>
        <v>/Users/asano/Desktop/data_sample/images/1day/フランミー/きなこロール/lens.jpg</v>
      </c>
      <c r="AC271" s="110" t="str">
        <f t="shared" si="461"/>
        <v>/Users/asano/Desktop/data_sample/images/1day/フランミー/きなこロール/黒目/black.jpg</v>
      </c>
      <c r="AD271" s="110" t="str">
        <f t="shared" si="462"/>
        <v>/Users/asano/Desktop/data_sample/images/1day/フランミー/きなこロール/茶目/brown.jpg</v>
      </c>
      <c r="AE271" s="346" t="str">
        <f t="shared" ref="AE271:AF271" si="560">IFERROR(XLOOKUP($E271&amp;$F271,import!$A:$A,import!I:I),""
)</f>
        <v/>
      </c>
      <c r="AF271" s="346" t="str">
        <f t="shared" si="560"/>
        <v/>
      </c>
      <c r="AG271" s="119" t="str">
        <f>IFERROR(__xludf.DUMMYFUNCTION(" IF(
  ISNUMBER(S271),
  ""度なし（±0.00）〜""&amp;IF(ABS(S271)&lt;100, TEXT(S271, ""0.00""), """"),
  IFERROR(""度なし（±0.00）〜""&amp;
    TEXT(
      VALUE(REGEXEXTRACT(ASC(TO_TEXT(S271)),
        ""(?:^|[^0-9])([+-]?\d{1,2}(?:\.\d+)?)(?:[^0-9]|$)""
      )),
      ""0.00"""&amp;"
    ),
    ""度なしのみ""
  )
)
"),"度なし（±0.00）〜10.00")</f>
        <v>度なし（±0.00）〜10.00</v>
      </c>
      <c r="AH271" s="347"/>
      <c r="AI271" s="347"/>
      <c r="AJ271" s="110"/>
      <c r="AK271" s="110" t="s">
        <v>2763</v>
      </c>
      <c r="AL271" s="110" t="str">
        <f t="shared" si="453"/>
        <v>#REF!</v>
      </c>
      <c r="AM271" s="110"/>
      <c r="AN271" s="110" t="str">
        <f t="shared" si="84"/>
        <v>NG</v>
      </c>
      <c r="AO271" s="343">
        <v>12.0</v>
      </c>
      <c r="AP271" s="110"/>
      <c r="AQ271" s="343">
        <v>12.0</v>
      </c>
      <c r="AR271" s="110"/>
    </row>
    <row r="272">
      <c r="A272" s="332" t="b">
        <v>1</v>
      </c>
      <c r="B272" s="349" t="b">
        <v>1</v>
      </c>
      <c r="C272" s="350" t="str">
        <f t="shared" si="66"/>
        <v>-</v>
      </c>
      <c r="D272" s="110"/>
      <c r="E272" s="110" t="s">
        <v>2741</v>
      </c>
      <c r="F272" s="110" t="s">
        <v>2764</v>
      </c>
      <c r="G272" s="335">
        <v>4430.0</v>
      </c>
      <c r="H272" s="336" t="s">
        <v>2566</v>
      </c>
      <c r="I272" s="110" t="s">
        <v>2743</v>
      </c>
      <c r="J272" s="110" t="s">
        <v>2765</v>
      </c>
      <c r="K272" s="337" t="s">
        <v>170</v>
      </c>
      <c r="L272" s="338" t="str">
        <f t="shared" si="354"/>
        <v>#REF!</v>
      </c>
      <c r="M272" s="339" t="str">
        <f>IFERROR(__xludf.DUMMYFUNCTION("REGEXEXTRACT(
  XLOOKUP($E272&amp;$F272, import!$A:$A, import!C:C),
  ""/(\d+)""
)
"),"#REF!")</f>
        <v>#REF!</v>
      </c>
      <c r="N272" s="340" t="str">
        <f t="shared" si="455"/>
        <v>#REF!</v>
      </c>
      <c r="O272" s="341" t="str">
        <f t="shared" ref="O272:Q272" si="561">VALUE(SUBSTITUTE(XLOOKUP($E272&amp;$F272,import!$A:$A,import!M:M),"mm",""))
</f>
        <v>#REF!</v>
      </c>
      <c r="P272" s="342" t="str">
        <f t="shared" si="561"/>
        <v>#REF!</v>
      </c>
      <c r="Q272" s="343" t="str">
        <f t="shared" si="561"/>
        <v>#REF!</v>
      </c>
      <c r="R272" s="341" t="str">
        <f t="shared" si="356"/>
        <v>#REF!</v>
      </c>
      <c r="S272" s="110" t="s">
        <v>1074</v>
      </c>
      <c r="T272" s="110" t="s">
        <v>956</v>
      </c>
      <c r="U272" s="369" t="str">
        <f t="shared" si="451"/>
        <v>#REF!</v>
      </c>
      <c r="V272" s="119" t="str">
        <f t="shared" si="9"/>
        <v>/Users/asano/Desktop/data_sample/Links/bandle.jpg</v>
      </c>
      <c r="W272" s="345" t="s">
        <v>2766</v>
      </c>
      <c r="X272" s="345" t="s">
        <v>2767</v>
      </c>
      <c r="Y272" s="345" t="s">
        <v>2768</v>
      </c>
      <c r="Z272" s="345" t="s">
        <v>2769</v>
      </c>
      <c r="AA272" s="110" t="str">
        <f t="shared" si="459"/>
        <v>/Users/asano/Desktop/data_sample/images/1day/フランミー/キャラメルパイ/thumbnail.jpg</v>
      </c>
      <c r="AB272" s="110" t="str">
        <f t="shared" si="460"/>
        <v>/Users/asano/Desktop/data_sample/images/1day/フランミー/キャラメルパイ/lens.jpg</v>
      </c>
      <c r="AC272" s="110" t="str">
        <f t="shared" si="461"/>
        <v>/Users/asano/Desktop/data_sample/images/1day/フランミー/キャラメルパイ/黒目/black.jpg</v>
      </c>
      <c r="AD272" s="110" t="str">
        <f t="shared" si="462"/>
        <v>/Users/asano/Desktop/data_sample/images/1day/フランミー/キャラメルパイ/茶目/brown.jpg</v>
      </c>
      <c r="AE272" s="346" t="str">
        <f t="shared" ref="AE272:AF272" si="562">IFERROR(XLOOKUP($E272&amp;$F272,import!$A:$A,import!I:I),""
)</f>
        <v/>
      </c>
      <c r="AF272" s="346" t="str">
        <f t="shared" si="562"/>
        <v/>
      </c>
      <c r="AG272" s="119" t="str">
        <f>IFERROR(__xludf.DUMMYFUNCTION(" IF(
  ISNUMBER(S272),
  ""度なし（±0.00）〜""&amp;IF(ABS(S272)&lt;100, TEXT(S272, ""0.00""), """"),
  IFERROR(""度なし（±0.00）〜""&amp;
    TEXT(
      VALUE(REGEXEXTRACT(ASC(TO_TEXT(S272)),
        ""(?:^|[^0-9])([+-]?\d{1,2}(?:\.\d+)?)(?:[^0-9]|$)""
      )),
      ""0.00"""&amp;"
    ),
    ""度なしのみ""
  )
)
"),"度なし（±0.00）〜10.00")</f>
        <v>度なし（±0.00）〜10.00</v>
      </c>
      <c r="AH272" s="347"/>
      <c r="AI272" s="347"/>
      <c r="AJ272" s="110"/>
      <c r="AK272" s="110" t="s">
        <v>2770</v>
      </c>
      <c r="AL272" s="110" t="str">
        <f t="shared" si="453"/>
        <v>#REF!</v>
      </c>
      <c r="AM272" s="110"/>
      <c r="AN272" s="110" t="str">
        <f t="shared" si="84"/>
        <v>NG</v>
      </c>
      <c r="AO272" s="343">
        <v>12.0</v>
      </c>
      <c r="AP272" s="110"/>
      <c r="AQ272" s="343">
        <v>12.0</v>
      </c>
      <c r="AR272" s="110"/>
    </row>
    <row r="273">
      <c r="A273" s="332" t="b">
        <v>1</v>
      </c>
      <c r="B273" s="349" t="b">
        <v>1</v>
      </c>
      <c r="C273" s="350" t="str">
        <f t="shared" si="66"/>
        <v>-</v>
      </c>
      <c r="D273" s="110"/>
      <c r="E273" s="110" t="s">
        <v>2741</v>
      </c>
      <c r="F273" s="110" t="s">
        <v>2771</v>
      </c>
      <c r="G273" s="335">
        <v>4431.0</v>
      </c>
      <c r="H273" s="110" t="s">
        <v>2566</v>
      </c>
      <c r="I273" s="110" t="s">
        <v>2743</v>
      </c>
      <c r="J273" s="110" t="s">
        <v>2772</v>
      </c>
      <c r="K273" s="337" t="s">
        <v>170</v>
      </c>
      <c r="L273" s="338" t="str">
        <f t="shared" si="354"/>
        <v>#REF!</v>
      </c>
      <c r="M273" s="339" t="str">
        <f>IFERROR(__xludf.DUMMYFUNCTION("REGEXEXTRACT(
  XLOOKUP($E273&amp;$F273, import!$A:$A, import!C:C),
  ""/(\d+)""
)
"),"#REF!")</f>
        <v>#REF!</v>
      </c>
      <c r="N273" s="340" t="str">
        <f t="shared" si="455"/>
        <v>#REF!</v>
      </c>
      <c r="O273" s="341" t="str">
        <f t="shared" ref="O273:Q273" si="563">VALUE(SUBSTITUTE(XLOOKUP($E273&amp;$F273,import!$A:$A,import!M:M),"mm",""))
</f>
        <v>#REF!</v>
      </c>
      <c r="P273" s="342" t="str">
        <f t="shared" si="563"/>
        <v>#REF!</v>
      </c>
      <c r="Q273" s="343" t="str">
        <f t="shared" si="563"/>
        <v>#REF!</v>
      </c>
      <c r="R273" s="341" t="str">
        <f t="shared" si="356"/>
        <v>#REF!</v>
      </c>
      <c r="S273" s="110" t="s">
        <v>1074</v>
      </c>
      <c r="T273" s="110" t="s">
        <v>956</v>
      </c>
      <c r="U273" s="369" t="str">
        <f t="shared" si="451"/>
        <v>#REF!</v>
      </c>
      <c r="V273" s="119" t="str">
        <f t="shared" si="9"/>
        <v>/Users/asano/Desktop/data_sample/Links/bandle.jpg</v>
      </c>
      <c r="W273" s="345" t="s">
        <v>2773</v>
      </c>
      <c r="X273" s="345" t="s">
        <v>2774</v>
      </c>
      <c r="Y273" s="345" t="s">
        <v>2775</v>
      </c>
      <c r="Z273" s="345" t="s">
        <v>2776</v>
      </c>
      <c r="AA273" s="110" t="str">
        <f t="shared" si="459"/>
        <v>/Users/asano/Desktop/data_sample/images/1day/フランミー/クリームマカロン/thumbnail.jpg</v>
      </c>
      <c r="AB273" s="110" t="str">
        <f t="shared" si="460"/>
        <v>/Users/asano/Desktop/data_sample/images/1day/フランミー/クリームマカロン/lens.jpg</v>
      </c>
      <c r="AC273" s="110" t="str">
        <f t="shared" si="461"/>
        <v>/Users/asano/Desktop/data_sample/images/1day/フランミー/クリームマカロン/黒目/black.jpg</v>
      </c>
      <c r="AD273" s="110" t="str">
        <f t="shared" si="462"/>
        <v>/Users/asano/Desktop/data_sample/images/1day/フランミー/クリームマカロン/茶目/brown.jpg</v>
      </c>
      <c r="AE273" s="346" t="str">
        <f t="shared" ref="AE273:AF273" si="564">IFERROR(XLOOKUP($E273&amp;$F273,import!$A:$A,import!I:I),""
)</f>
        <v/>
      </c>
      <c r="AF273" s="346" t="str">
        <f t="shared" si="564"/>
        <v/>
      </c>
      <c r="AG273" s="119" t="str">
        <f>IFERROR(__xludf.DUMMYFUNCTION(" IF(
  ISNUMBER(S273),
  ""度なし（±0.00）〜""&amp;IF(ABS(S273)&lt;100, TEXT(S273, ""0.00""), """"),
  IFERROR(""度なし（±0.00）〜""&amp;
    TEXT(
      VALUE(REGEXEXTRACT(ASC(TO_TEXT(S273)),
        ""(?:^|[^0-9])([+-]?\d{1,2}(?:\.\d+)?)(?:[^0-9]|$)""
      )),
      ""0.00"""&amp;"
    ),
    ""度なしのみ""
  )
)
"),"度なし（±0.00）〜10.00")</f>
        <v>度なし（±0.00）〜10.00</v>
      </c>
      <c r="AH273" s="347"/>
      <c r="AI273" s="347"/>
      <c r="AJ273" s="110"/>
      <c r="AK273" s="110" t="s">
        <v>2777</v>
      </c>
      <c r="AL273" s="110" t="str">
        <f t="shared" si="453"/>
        <v>#REF!</v>
      </c>
      <c r="AM273" s="110"/>
      <c r="AN273" s="110" t="str">
        <f t="shared" si="84"/>
        <v>NG</v>
      </c>
      <c r="AO273" s="343">
        <v>12.0</v>
      </c>
      <c r="AP273" s="110"/>
      <c r="AQ273" s="343">
        <v>12.0</v>
      </c>
      <c r="AR273" s="110"/>
    </row>
    <row r="274">
      <c r="A274" s="332" t="b">
        <v>1</v>
      </c>
      <c r="B274" s="349" t="b">
        <v>1</v>
      </c>
      <c r="C274" s="350" t="str">
        <f t="shared" si="66"/>
        <v>-</v>
      </c>
      <c r="D274" s="110"/>
      <c r="E274" s="110" t="s">
        <v>2741</v>
      </c>
      <c r="F274" s="110" t="s">
        <v>2778</v>
      </c>
      <c r="G274" s="335">
        <v>4432.0</v>
      </c>
      <c r="H274" s="336" t="s">
        <v>2566</v>
      </c>
      <c r="I274" s="110" t="s">
        <v>2743</v>
      </c>
      <c r="J274" s="110" t="s">
        <v>2779</v>
      </c>
      <c r="K274" s="337" t="s">
        <v>170</v>
      </c>
      <c r="L274" s="338" t="str">
        <f t="shared" si="354"/>
        <v>#REF!</v>
      </c>
      <c r="M274" s="339" t="str">
        <f>IFERROR(__xludf.DUMMYFUNCTION("REGEXEXTRACT(
  XLOOKUP($E274&amp;$F274, import!$A:$A, import!C:C),
  ""/(\d+)""
)
"),"#REF!")</f>
        <v>#REF!</v>
      </c>
      <c r="N274" s="340" t="str">
        <f t="shared" si="455"/>
        <v>#REF!</v>
      </c>
      <c r="O274" s="341" t="str">
        <f t="shared" ref="O274:Q274" si="565">VALUE(SUBSTITUTE(XLOOKUP($E274&amp;$F274,import!$A:$A,import!M:M),"mm",""))
</f>
        <v>#REF!</v>
      </c>
      <c r="P274" s="342" t="str">
        <f t="shared" si="565"/>
        <v>#REF!</v>
      </c>
      <c r="Q274" s="343" t="str">
        <f t="shared" si="565"/>
        <v>#REF!</v>
      </c>
      <c r="R274" s="341" t="str">
        <f t="shared" si="356"/>
        <v>#REF!</v>
      </c>
      <c r="S274" s="110" t="s">
        <v>1074</v>
      </c>
      <c r="T274" s="110" t="s">
        <v>956</v>
      </c>
      <c r="U274" s="369" t="str">
        <f t="shared" si="451"/>
        <v>#REF!</v>
      </c>
      <c r="V274" s="119" t="str">
        <f t="shared" si="9"/>
        <v>/Users/asano/Desktop/data_sample/Links/bandle.jpg</v>
      </c>
      <c r="W274" s="345" t="s">
        <v>2780</v>
      </c>
      <c r="X274" s="345" t="s">
        <v>2781</v>
      </c>
      <c r="Y274" s="345" t="s">
        <v>2782</v>
      </c>
      <c r="Z274" s="345" t="s">
        <v>2783</v>
      </c>
      <c r="AA274" s="110" t="str">
        <f t="shared" si="459"/>
        <v>/Users/asano/Desktop/data_sample/images/1day/フランミー/ゴマバーム/thumbnail.jpg</v>
      </c>
      <c r="AB274" s="110" t="str">
        <f t="shared" si="460"/>
        <v>/Users/asano/Desktop/data_sample/images/1day/フランミー/ゴマバーム/lens.jpg</v>
      </c>
      <c r="AC274" s="110" t="str">
        <f t="shared" si="461"/>
        <v>/Users/asano/Desktop/data_sample/images/1day/フランミー/ゴマバーム/黒目/black.jpg</v>
      </c>
      <c r="AD274" s="110" t="str">
        <f t="shared" si="462"/>
        <v>/Users/asano/Desktop/data_sample/images/1day/フランミー/ゴマバーム/茶目/brown.jpg</v>
      </c>
      <c r="AE274" s="346" t="str">
        <f t="shared" ref="AE274:AF274" si="566">IFERROR(XLOOKUP($E274&amp;$F274,import!$A:$A,import!I:I),""
)</f>
        <v/>
      </c>
      <c r="AF274" s="346" t="str">
        <f t="shared" si="566"/>
        <v/>
      </c>
      <c r="AG274" s="119" t="str">
        <f>IFERROR(__xludf.DUMMYFUNCTION(" IF(
  ISNUMBER(S274),
  ""度なし（±0.00）〜""&amp;IF(ABS(S274)&lt;100, TEXT(S274, ""0.00""), """"),
  IFERROR(""度なし（±0.00）〜""&amp;
    TEXT(
      VALUE(REGEXEXTRACT(ASC(TO_TEXT(S274)),
        ""(?:^|[^0-9])([+-]?\d{1,2}(?:\.\d+)?)(?:[^0-9]|$)""
      )),
      ""0.00"""&amp;"
    ),
    ""度なしのみ""
  )
)
"),"度なし（±0.00）〜10.00")</f>
        <v>度なし（±0.00）〜10.00</v>
      </c>
      <c r="AH274" s="347"/>
      <c r="AI274" s="347"/>
      <c r="AJ274" s="110"/>
      <c r="AK274" s="110" t="s">
        <v>2784</v>
      </c>
      <c r="AL274" s="110" t="str">
        <f t="shared" si="453"/>
        <v>#REF!</v>
      </c>
      <c r="AM274" s="110"/>
      <c r="AN274" s="110" t="str">
        <f t="shared" si="84"/>
        <v>NG</v>
      </c>
      <c r="AO274" s="343">
        <v>12.0</v>
      </c>
      <c r="AP274" s="110"/>
      <c r="AQ274" s="343">
        <v>12.0</v>
      </c>
      <c r="AR274" s="110"/>
    </row>
    <row r="275">
      <c r="A275" s="332" t="b">
        <v>1</v>
      </c>
      <c r="B275" s="349" t="b">
        <v>1</v>
      </c>
      <c r="C275" s="350" t="str">
        <f t="shared" si="66"/>
        <v>-</v>
      </c>
      <c r="D275" s="110"/>
      <c r="E275" s="110" t="s">
        <v>2741</v>
      </c>
      <c r="F275" s="110" t="s">
        <v>2785</v>
      </c>
      <c r="G275" s="335">
        <v>4433.0</v>
      </c>
      <c r="H275" s="336" t="s">
        <v>2566</v>
      </c>
      <c r="I275" s="110" t="s">
        <v>2743</v>
      </c>
      <c r="J275" s="110" t="s">
        <v>2786</v>
      </c>
      <c r="K275" s="337" t="s">
        <v>170</v>
      </c>
      <c r="L275" s="338" t="str">
        <f t="shared" si="354"/>
        <v>#REF!</v>
      </c>
      <c r="M275" s="339" t="str">
        <f>IFERROR(__xludf.DUMMYFUNCTION("REGEXEXTRACT(
  XLOOKUP($E275&amp;$F275, import!$A:$A, import!C:C),
  ""/(\d+)""
)
"),"#REF!")</f>
        <v>#REF!</v>
      </c>
      <c r="N275" s="340" t="str">
        <f t="shared" si="455"/>
        <v>#REF!</v>
      </c>
      <c r="O275" s="341" t="str">
        <f t="shared" ref="O275:Q275" si="567">VALUE(SUBSTITUTE(XLOOKUP($E275&amp;$F275,import!$A:$A,import!M:M),"mm",""))
</f>
        <v>#REF!</v>
      </c>
      <c r="P275" s="342" t="str">
        <f t="shared" si="567"/>
        <v>#REF!</v>
      </c>
      <c r="Q275" s="343" t="str">
        <f t="shared" si="567"/>
        <v>#REF!</v>
      </c>
      <c r="R275" s="341" t="str">
        <f t="shared" si="356"/>
        <v>#REF!</v>
      </c>
      <c r="S275" s="110" t="s">
        <v>1074</v>
      </c>
      <c r="T275" s="110" t="s">
        <v>956</v>
      </c>
      <c r="U275" s="369" t="str">
        <f t="shared" si="451"/>
        <v>#REF!</v>
      </c>
      <c r="V275" s="119" t="str">
        <f t="shared" si="9"/>
        <v>/Users/asano/Desktop/data_sample/Links/bandle.jpg</v>
      </c>
      <c r="W275" s="345" t="s">
        <v>2787</v>
      </c>
      <c r="X275" s="345" t="s">
        <v>2788</v>
      </c>
      <c r="Y275" s="345" t="s">
        <v>2789</v>
      </c>
      <c r="Z275" s="345" t="s">
        <v>2790</v>
      </c>
      <c r="AA275" s="110" t="str">
        <f t="shared" si="459"/>
        <v>/Users/asano/Desktop/data_sample/images/1day/フランミー/サクラロール/thumbnail.jpg</v>
      </c>
      <c r="AB275" s="110" t="str">
        <f t="shared" si="460"/>
        <v>/Users/asano/Desktop/data_sample/images/1day/フランミー/サクラロール/lens.jpg</v>
      </c>
      <c r="AC275" s="110" t="str">
        <f t="shared" si="461"/>
        <v>/Users/asano/Desktop/data_sample/images/1day/フランミー/サクラロール/黒目/black.jpg</v>
      </c>
      <c r="AD275" s="110" t="str">
        <f t="shared" si="462"/>
        <v>/Users/asano/Desktop/data_sample/images/1day/フランミー/サクラロール/茶目/brown.jpg</v>
      </c>
      <c r="AE275" s="346" t="str">
        <f t="shared" ref="AE275:AF275" si="568">IFERROR(XLOOKUP($E275&amp;$F275,import!$A:$A,import!I:I),""
)</f>
        <v/>
      </c>
      <c r="AF275" s="346" t="str">
        <f t="shared" si="568"/>
        <v/>
      </c>
      <c r="AG275" s="119" t="str">
        <f>IFERROR(__xludf.DUMMYFUNCTION(" IF(
  ISNUMBER(S275),
  ""度なし（±0.00）〜""&amp;IF(ABS(S275)&lt;100, TEXT(S275, ""0.00""), """"),
  IFERROR(""度なし（±0.00）〜""&amp;
    TEXT(
      VALUE(REGEXEXTRACT(ASC(TO_TEXT(S275)),
        ""(?:^|[^0-9])([+-]?\d{1,2}(?:\.\d+)?)(?:[^0-9]|$)""
      )),
      ""0.00"""&amp;"
    ),
    ""度なしのみ""
  )
)
"),"度なし（±0.00）〜10.00")</f>
        <v>度なし（±0.00）〜10.00</v>
      </c>
      <c r="AH275" s="347"/>
      <c r="AI275" s="347"/>
      <c r="AJ275" s="110"/>
      <c r="AK275" s="110" t="s">
        <v>2791</v>
      </c>
      <c r="AL275" s="110" t="str">
        <f t="shared" si="453"/>
        <v>#REF!</v>
      </c>
      <c r="AM275" s="110"/>
      <c r="AN275" s="110" t="str">
        <f t="shared" si="84"/>
        <v>NG</v>
      </c>
      <c r="AO275" s="343">
        <v>12.0</v>
      </c>
      <c r="AP275" s="110"/>
      <c r="AQ275" s="343">
        <v>12.0</v>
      </c>
      <c r="AR275" s="110"/>
    </row>
    <row r="276">
      <c r="A276" s="333" t="b">
        <v>1</v>
      </c>
      <c r="B276" s="357" t="b">
        <v>1</v>
      </c>
      <c r="C276" s="350" t="str">
        <f t="shared" si="66"/>
        <v>-</v>
      </c>
      <c r="D276" s="110" t="s">
        <v>962</v>
      </c>
      <c r="E276" s="110" t="s">
        <v>2741</v>
      </c>
      <c r="F276" s="110" t="s">
        <v>2792</v>
      </c>
      <c r="G276" s="335">
        <v>4434.0</v>
      </c>
      <c r="H276" s="336" t="s">
        <v>2566</v>
      </c>
      <c r="I276" s="110" t="s">
        <v>2743</v>
      </c>
      <c r="J276" s="110" t="s">
        <v>2793</v>
      </c>
      <c r="K276" s="337" t="s">
        <v>170</v>
      </c>
      <c r="L276" s="338" t="str">
        <f t="shared" si="354"/>
        <v>#REF!</v>
      </c>
      <c r="M276" s="339" t="str">
        <f>IFERROR(__xludf.DUMMYFUNCTION("REGEXEXTRACT(
  XLOOKUP($E276&amp;$F276, import!$A:$A, import!C:C),
  ""/(\d+)""
)
"),"#REF!")</f>
        <v>#REF!</v>
      </c>
      <c r="N276" s="340" t="str">
        <f t="shared" si="455"/>
        <v>#REF!</v>
      </c>
      <c r="O276" s="341" t="str">
        <f t="shared" ref="O276:Q276" si="569">VALUE(SUBSTITUTE(XLOOKUP($E276&amp;$F276,import!$A:$A,import!M:M),"mm",""))
</f>
        <v>#REF!</v>
      </c>
      <c r="P276" s="342" t="str">
        <f t="shared" si="569"/>
        <v>#REF!</v>
      </c>
      <c r="Q276" s="343" t="str">
        <f t="shared" si="569"/>
        <v>#REF!</v>
      </c>
      <c r="R276" s="341" t="str">
        <f t="shared" si="356"/>
        <v>#REF!</v>
      </c>
      <c r="S276" s="110" t="str">
        <f t="shared" ref="S276:S277" si="572">XLOOKUP($E276&amp;$F276,import!$A:$A,import!T:T)</f>
        <v>#REF!</v>
      </c>
      <c r="T27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TRIM(TRANSPOSE(SPLIT(S276,"",""))), 0))
        ),
      ""シリコン"",""シリコー"&amp;"ンハイドロゲル素材"")
    )
  ),
"""")
"),"")</f>
        <v/>
      </c>
      <c r="U276" s="369" t="str">
        <f t="shared" si="451"/>
        <v>#REF!</v>
      </c>
      <c r="V276" s="119" t="str">
        <f t="shared" si="9"/>
        <v>/Users/asano/Desktop/data_sample/Links/bandle.jpg</v>
      </c>
      <c r="W276" s="345" t="s">
        <v>2794</v>
      </c>
      <c r="X276" s="345" t="s">
        <v>2795</v>
      </c>
      <c r="Y276" s="345" t="s">
        <v>2796</v>
      </c>
      <c r="Z276" s="345" t="s">
        <v>2797</v>
      </c>
      <c r="AA276" s="110" t="str">
        <f t="shared" si="459"/>
        <v>/Users/asano/Desktop/data_sample/images/1day/フランミー/ソルティーバニラ/thumbnail.jpg</v>
      </c>
      <c r="AB276" s="110" t="str">
        <f t="shared" si="460"/>
        <v>/Users/asano/Desktop/data_sample/images/1day/フランミー/ソルティーバニラ/lens.jpg</v>
      </c>
      <c r="AC276" s="110" t="str">
        <f t="shared" si="461"/>
        <v>/Users/asano/Desktop/data_sample/images/1day/フランミー/ソルティーバニラ/黒目/black.jpg</v>
      </c>
      <c r="AD276" s="110" t="str">
        <f t="shared" si="462"/>
        <v>/Users/asano/Desktop/data_sample/images/1day/フランミー/ソルティーバニラ/茶目/brown.jpg</v>
      </c>
      <c r="AE276" s="346" t="str">
        <f t="shared" ref="AE276:AF276" si="570">IFERROR(XLOOKUP($E276&amp;$F276,import!$A:$A,import!I:I),""
)</f>
        <v/>
      </c>
      <c r="AF276" s="346" t="str">
        <f t="shared" si="570"/>
        <v/>
      </c>
      <c r="AG276" s="119" t="str">
        <f>IFERROR(__xludf.DUMMYFUNCTION(" IF(
  ISNUMBER(S276),
  ""度なし（±0.00）〜""&amp;IF(ABS(S276)&lt;100, TEXT(S276, ""0.00""), """"),
  IFERROR(""度なし（±0.00）〜""&amp;
    TEXT(
      VALUE(REGEXEXTRACT(ASC(TO_TEXT(S276)),
        ""(?:^|[^0-9])([+-]?\d{1,2}(?:\.\d+)?)(?:[^0-9]|$)""
      )),
      ""0.00"""&amp;"
    ),
    ""度なしのみ""
  )
)
"),"度なしのみ")</f>
        <v>度なしのみ</v>
      </c>
      <c r="AH276" s="347"/>
      <c r="AI276" s="347"/>
      <c r="AJ276" s="110"/>
      <c r="AK276" s="110" t="s">
        <v>2798</v>
      </c>
      <c r="AL276" s="358" t="str">
        <f t="shared" si="453"/>
        <v>#REF!</v>
      </c>
      <c r="AM276" s="110"/>
      <c r="AN276" s="110" t="str">
        <f t="shared" si="84"/>
        <v>NG</v>
      </c>
      <c r="AO276" s="343">
        <v>12.0</v>
      </c>
      <c r="AP276" s="110"/>
      <c r="AQ276" s="343">
        <v>12.0</v>
      </c>
      <c r="AR276" s="110"/>
    </row>
    <row r="277">
      <c r="A277" s="332" t="b">
        <v>1</v>
      </c>
      <c r="B277" s="349" t="b">
        <v>1</v>
      </c>
      <c r="C277" s="350" t="str">
        <f t="shared" si="66"/>
        <v>-</v>
      </c>
      <c r="D277" s="110"/>
      <c r="E277" s="110" t="s">
        <v>2741</v>
      </c>
      <c r="F277" s="110" t="s">
        <v>2799</v>
      </c>
      <c r="G277" s="335">
        <v>4435.0</v>
      </c>
      <c r="H277" s="336" t="s">
        <v>2566</v>
      </c>
      <c r="I277" s="110" t="s">
        <v>2743</v>
      </c>
      <c r="J277" s="110" t="s">
        <v>2800</v>
      </c>
      <c r="K277" s="337" t="s">
        <v>170</v>
      </c>
      <c r="L277" s="338" t="str">
        <f t="shared" si="354"/>
        <v>#REF!</v>
      </c>
      <c r="M277" s="339" t="str">
        <f>IFERROR(__xludf.DUMMYFUNCTION("REGEXEXTRACT(
  XLOOKUP($E277&amp;$F277, import!$A:$A, import!C:C),
  ""/(\d+)""
)
"),"#REF!")</f>
        <v>#REF!</v>
      </c>
      <c r="N277" s="340" t="str">
        <f t="shared" si="455"/>
        <v>#REF!</v>
      </c>
      <c r="O277" s="341" t="str">
        <f t="shared" ref="O277:Q277" si="571">VALUE(SUBSTITUTE(XLOOKUP($E277&amp;$F277,import!$A:$A,import!M:M),"mm",""))
</f>
        <v>#REF!</v>
      </c>
      <c r="P277" s="342" t="str">
        <f t="shared" si="571"/>
        <v>#REF!</v>
      </c>
      <c r="Q277" s="343" t="str">
        <f t="shared" si="571"/>
        <v>#REF!</v>
      </c>
      <c r="R277" s="341" t="str">
        <f t="shared" si="356"/>
        <v>#REF!</v>
      </c>
      <c r="S277" s="110" t="str">
        <f t="shared" si="572"/>
        <v>#REF!</v>
      </c>
      <c r="T27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TRIM(TRANSPOSE(SPLIT(S277,"",""))), 0))
        ),
      ""シリコン"",""シリコー"&amp;"ンハイドロゲル素材"")
    )
  ),
"""")
"),"")</f>
        <v/>
      </c>
      <c r="U277" s="369" t="str">
        <f t="shared" si="451"/>
        <v>#REF!</v>
      </c>
      <c r="V277" s="119" t="str">
        <f t="shared" si="9"/>
        <v>/Users/asano/Desktop/data_sample/Links/bandle.jpg</v>
      </c>
      <c r="W277" s="345" t="s">
        <v>2801</v>
      </c>
      <c r="X277" s="345" t="s">
        <v>2802</v>
      </c>
      <c r="Y277" s="345" t="s">
        <v>2803</v>
      </c>
      <c r="Z277" s="345" t="s">
        <v>2804</v>
      </c>
      <c r="AA277" s="110" t="str">
        <f t="shared" si="459"/>
        <v>/Users/asano/Desktop/data_sample/images/1day/フランミー/ダークモカ/thumbnail.jpg</v>
      </c>
      <c r="AB277" s="110" t="str">
        <f t="shared" si="460"/>
        <v>/Users/asano/Desktop/data_sample/images/1day/フランミー/ダークモカ/lens.jpg</v>
      </c>
      <c r="AC277" s="110" t="str">
        <f t="shared" si="461"/>
        <v>/Users/asano/Desktop/data_sample/images/1day/フランミー/ダークモカ/黒目/black.jpg</v>
      </c>
      <c r="AD277" s="110" t="str">
        <f t="shared" si="462"/>
        <v>/Users/asano/Desktop/data_sample/images/1day/フランミー/ダークモカ/茶目/brown.jpg</v>
      </c>
      <c r="AE277" s="346" t="str">
        <f t="shared" ref="AE277:AF277" si="573">IFERROR(XLOOKUP($E277&amp;$F277,import!$A:$A,import!I:I),""
)</f>
        <v/>
      </c>
      <c r="AF277" s="346" t="str">
        <f t="shared" si="573"/>
        <v/>
      </c>
      <c r="AG277" s="119" t="str">
        <f>IFERROR(__xludf.DUMMYFUNCTION(" IF(
  ISNUMBER(S277),
  ""度なし（±0.00）〜""&amp;IF(ABS(S277)&lt;100, TEXT(S277, ""0.00""), """"),
  IFERROR(""度なし（±0.00）〜""&amp;
    TEXT(
      VALUE(REGEXEXTRACT(ASC(TO_TEXT(S277)),
        ""(?:^|[^0-9])([+-]?\d{1,2}(?:\.\d+)?)(?:[^0-9]|$)""
      )),
      ""0.00"""&amp;"
    ),
    ""度なしのみ""
  )
)
"),"度なしのみ")</f>
        <v>度なしのみ</v>
      </c>
      <c r="AH277" s="347"/>
      <c r="AI277" s="347"/>
      <c r="AJ277" s="110"/>
      <c r="AK277" s="110" t="s">
        <v>2805</v>
      </c>
      <c r="AL277" s="110" t="str">
        <f t="shared" si="453"/>
        <v>#REF!</v>
      </c>
      <c r="AM277" s="110"/>
      <c r="AN277" s="110" t="str">
        <f t="shared" si="84"/>
        <v>NG</v>
      </c>
      <c r="AO277" s="343">
        <v>12.0</v>
      </c>
      <c r="AP277" s="110"/>
      <c r="AQ277" s="343">
        <v>12.0</v>
      </c>
      <c r="AR277" s="110"/>
    </row>
    <row r="278">
      <c r="A278" s="332" t="b">
        <v>1</v>
      </c>
      <c r="B278" s="349" t="b">
        <v>1</v>
      </c>
      <c r="C278" s="350" t="str">
        <f t="shared" si="66"/>
        <v>-</v>
      </c>
      <c r="D278" s="110"/>
      <c r="E278" s="110" t="s">
        <v>2741</v>
      </c>
      <c r="F278" s="110" t="s">
        <v>2806</v>
      </c>
      <c r="G278" s="335">
        <v>4436.0</v>
      </c>
      <c r="H278" s="336" t="s">
        <v>2566</v>
      </c>
      <c r="I278" s="110" t="s">
        <v>2743</v>
      </c>
      <c r="J278" s="110" t="s">
        <v>2807</v>
      </c>
      <c r="K278" s="337" t="s">
        <v>170</v>
      </c>
      <c r="L278" s="338" t="str">
        <f t="shared" si="354"/>
        <v>#REF!</v>
      </c>
      <c r="M278" s="339" t="str">
        <f>IFERROR(__xludf.DUMMYFUNCTION("REGEXEXTRACT(
  XLOOKUP($E278&amp;$F278, import!$A:$A, import!C:C),
  ""/(\d+)""
)
"),"#REF!")</f>
        <v>#REF!</v>
      </c>
      <c r="N278" s="340" t="str">
        <f t="shared" si="455"/>
        <v>#REF!</v>
      </c>
      <c r="O278" s="341" t="str">
        <f t="shared" ref="O278:Q278" si="574">VALUE(SUBSTITUTE(XLOOKUP($E278&amp;$F278,import!$A:$A,import!M:M),"mm",""))
</f>
        <v>#REF!</v>
      </c>
      <c r="P278" s="342" t="str">
        <f t="shared" si="574"/>
        <v>#REF!</v>
      </c>
      <c r="Q278" s="343" t="str">
        <f t="shared" si="574"/>
        <v>#REF!</v>
      </c>
      <c r="R278" s="341" t="str">
        <f t="shared" si="356"/>
        <v>#REF!</v>
      </c>
      <c r="S278" s="110" t="s">
        <v>1074</v>
      </c>
      <c r="T278" s="110" t="s">
        <v>956</v>
      </c>
      <c r="U278" s="369" t="str">
        <f t="shared" si="451"/>
        <v>#REF!</v>
      </c>
      <c r="V278" s="119" t="str">
        <f t="shared" si="9"/>
        <v>/Users/asano/Desktop/data_sample/Links/bandle.jpg</v>
      </c>
      <c r="W278" s="345" t="s">
        <v>2808</v>
      </c>
      <c r="X278" s="345" t="s">
        <v>2809</v>
      </c>
      <c r="Y278" s="345" t="s">
        <v>2810</v>
      </c>
      <c r="Z278" s="345" t="s">
        <v>2811</v>
      </c>
      <c r="AA278" s="110" t="str">
        <f t="shared" si="459"/>
        <v>/Users/asano/Desktop/data_sample/images/1day/フランミー/チュールロゼ/thumbnail.jpg</v>
      </c>
      <c r="AB278" s="110" t="str">
        <f t="shared" si="460"/>
        <v>/Users/asano/Desktop/data_sample/images/1day/フランミー/チュールロゼ/lens.jpg</v>
      </c>
      <c r="AC278" s="110" t="str">
        <f t="shared" si="461"/>
        <v>/Users/asano/Desktop/data_sample/images/1day/フランミー/チュールロゼ/黒目/black.jpg</v>
      </c>
      <c r="AD278" s="110" t="str">
        <f t="shared" si="462"/>
        <v>/Users/asano/Desktop/data_sample/images/1day/フランミー/チュールロゼ/茶目/brown.jpg</v>
      </c>
      <c r="AE278" s="346" t="str">
        <f t="shared" ref="AE278:AF278" si="575">IFERROR(XLOOKUP($E278&amp;$F278,import!$A:$A,import!I:I),""
)</f>
        <v/>
      </c>
      <c r="AF278" s="346" t="str">
        <f t="shared" si="575"/>
        <v/>
      </c>
      <c r="AG278" s="119" t="str">
        <f>IFERROR(__xludf.DUMMYFUNCTION(" IF(
  ISNUMBER(S278),
  ""度なし（±0.00）〜""&amp;IF(ABS(S278)&lt;100, TEXT(S278, ""0.00""), """"),
  IFERROR(""度なし（±0.00）〜""&amp;
    TEXT(
      VALUE(REGEXEXTRACT(ASC(TO_TEXT(S278)),
        ""(?:^|[^0-9])([+-]?\d{1,2}(?:\.\d+)?)(?:[^0-9]|$)""
      )),
      ""0.00"""&amp;"
    ),
    ""度なしのみ""
  )
)
"),"度なし（±0.00）〜10.00")</f>
        <v>度なし（±0.00）〜10.00</v>
      </c>
      <c r="AH278" s="347"/>
      <c r="AI278" s="347"/>
      <c r="AJ278" s="110"/>
      <c r="AK278" s="110" t="s">
        <v>2812</v>
      </c>
      <c r="AL278" s="110" t="str">
        <f t="shared" si="453"/>
        <v>#REF!</v>
      </c>
      <c r="AM278" s="110"/>
      <c r="AN278" s="110" t="str">
        <f t="shared" si="84"/>
        <v>NG</v>
      </c>
      <c r="AO278" s="343">
        <v>12.0</v>
      </c>
      <c r="AP278" s="110"/>
      <c r="AQ278" s="343">
        <v>12.0</v>
      </c>
      <c r="AR278" s="110"/>
    </row>
    <row r="279">
      <c r="A279" s="332" t="b">
        <v>1</v>
      </c>
      <c r="B279" s="349" t="b">
        <v>1</v>
      </c>
      <c r="C279" s="350" t="str">
        <f t="shared" si="66"/>
        <v>-</v>
      </c>
      <c r="D279" s="110"/>
      <c r="E279" s="110" t="s">
        <v>2741</v>
      </c>
      <c r="F279" s="110" t="s">
        <v>2813</v>
      </c>
      <c r="G279" s="335">
        <v>4437.0</v>
      </c>
      <c r="H279" s="336" t="s">
        <v>2566</v>
      </c>
      <c r="I279" s="110" t="s">
        <v>2743</v>
      </c>
      <c r="J279" s="110" t="s">
        <v>2814</v>
      </c>
      <c r="K279" s="337" t="s">
        <v>170</v>
      </c>
      <c r="L279" s="338" t="str">
        <f t="shared" si="354"/>
        <v>#REF!</v>
      </c>
      <c r="M279" s="339" t="str">
        <f>IFERROR(__xludf.DUMMYFUNCTION("REGEXEXTRACT(
  XLOOKUP($E279&amp;$F279, import!$A:$A, import!C:C),
  ""/(\d+)""
)
"),"#REF!")</f>
        <v>#REF!</v>
      </c>
      <c r="N279" s="340" t="str">
        <f t="shared" si="455"/>
        <v>#REF!</v>
      </c>
      <c r="O279" s="341" t="str">
        <f t="shared" ref="O279:Q279" si="576">VALUE(SUBSTITUTE(XLOOKUP($E279&amp;$F279,import!$A:$A,import!M:M),"mm",""))
</f>
        <v>#REF!</v>
      </c>
      <c r="P279" s="342" t="str">
        <f t="shared" si="576"/>
        <v>#REF!</v>
      </c>
      <c r="Q279" s="343" t="str">
        <f t="shared" si="576"/>
        <v>#REF!</v>
      </c>
      <c r="R279" s="341" t="str">
        <f t="shared" si="356"/>
        <v>#REF!</v>
      </c>
      <c r="S279" s="110" t="s">
        <v>1074</v>
      </c>
      <c r="T279" s="110" t="s">
        <v>956</v>
      </c>
      <c r="U279" s="369" t="str">
        <f t="shared" si="451"/>
        <v>#REF!</v>
      </c>
      <c r="V279" s="119" t="str">
        <f t="shared" si="9"/>
        <v>/Users/asano/Desktop/data_sample/Links/bandle.jpg</v>
      </c>
      <c r="W279" s="345" t="s">
        <v>2815</v>
      </c>
      <c r="X279" s="345" t="s">
        <v>2816</v>
      </c>
      <c r="Y279" s="345" t="s">
        <v>2817</v>
      </c>
      <c r="Z279" s="345" t="s">
        <v>2818</v>
      </c>
      <c r="AA279" s="110" t="str">
        <f t="shared" si="459"/>
        <v>/Users/asano/Desktop/data_sample/images/1day/フランミー/チョコタルト/thumbnail.jpg</v>
      </c>
      <c r="AB279" s="110" t="str">
        <f t="shared" si="460"/>
        <v>/Users/asano/Desktop/data_sample/images/1day/フランミー/チョコタルト/lens.jpg</v>
      </c>
      <c r="AC279" s="110" t="str">
        <f t="shared" si="461"/>
        <v>/Users/asano/Desktop/data_sample/images/1day/フランミー/チョコタルト/黒目/black.jpg</v>
      </c>
      <c r="AD279" s="110" t="str">
        <f t="shared" si="462"/>
        <v>/Users/asano/Desktop/data_sample/images/1day/フランミー/チョコタルト/茶目/brown.jpg</v>
      </c>
      <c r="AE279" s="346" t="str">
        <f t="shared" ref="AE279:AF279" si="577">IFERROR(XLOOKUP($E279&amp;$F279,import!$A:$A,import!I:I),""
)</f>
        <v/>
      </c>
      <c r="AF279" s="346" t="str">
        <f t="shared" si="577"/>
        <v/>
      </c>
      <c r="AG279" s="119" t="str">
        <f>IFERROR(__xludf.DUMMYFUNCTION(" IF(
  ISNUMBER(S279),
  ""度なし（±0.00）〜""&amp;IF(ABS(S279)&lt;100, TEXT(S279, ""0.00""), """"),
  IFERROR(""度なし（±0.00）〜""&amp;
    TEXT(
      VALUE(REGEXEXTRACT(ASC(TO_TEXT(S279)),
        ""(?:^|[^0-9])([+-]?\d{1,2}(?:\.\d+)?)(?:[^0-9]|$)""
      )),
      ""0.00"""&amp;"
    ),
    ""度なしのみ""
  )
)
"),"度なし（±0.00）〜10.00")</f>
        <v>度なし（±0.00）〜10.00</v>
      </c>
      <c r="AH279" s="347"/>
      <c r="AI279" s="347"/>
      <c r="AJ279" s="110"/>
      <c r="AK279" s="110" t="s">
        <v>2819</v>
      </c>
      <c r="AL279" s="110" t="str">
        <f t="shared" si="453"/>
        <v>#REF!</v>
      </c>
      <c r="AM279" s="110"/>
      <c r="AN279" s="110" t="str">
        <f t="shared" si="84"/>
        <v>NG</v>
      </c>
      <c r="AO279" s="343">
        <v>12.0</v>
      </c>
      <c r="AP279" s="110"/>
      <c r="AQ279" s="343">
        <v>12.0</v>
      </c>
      <c r="AR279" s="110"/>
    </row>
    <row r="280">
      <c r="A280" s="332" t="b">
        <v>1</v>
      </c>
      <c r="B280" s="349" t="b">
        <v>1</v>
      </c>
      <c r="C280" s="350" t="str">
        <f t="shared" si="66"/>
        <v>-</v>
      </c>
      <c r="D280" s="110"/>
      <c r="E280" s="110" t="s">
        <v>2741</v>
      </c>
      <c r="F280" s="110" t="s">
        <v>2820</v>
      </c>
      <c r="G280" s="335">
        <v>4438.0</v>
      </c>
      <c r="H280" s="336" t="s">
        <v>2566</v>
      </c>
      <c r="I280" s="110" t="s">
        <v>2743</v>
      </c>
      <c r="J280" s="110" t="s">
        <v>2821</v>
      </c>
      <c r="K280" s="337" t="s">
        <v>170</v>
      </c>
      <c r="L280" s="338" t="str">
        <f t="shared" si="354"/>
        <v>#REF!</v>
      </c>
      <c r="M280" s="339" t="str">
        <f>IFERROR(__xludf.DUMMYFUNCTION("REGEXEXTRACT(
  XLOOKUP($E280&amp;$F280, import!$A:$A, import!C:C),
  ""/(\d+)""
)
"),"#REF!")</f>
        <v>#REF!</v>
      </c>
      <c r="N280" s="340" t="str">
        <f t="shared" si="455"/>
        <v>#REF!</v>
      </c>
      <c r="O280" s="341" t="str">
        <f t="shared" ref="O280:Q280" si="578">VALUE(SUBSTITUTE(XLOOKUP($E280&amp;$F280,import!$A:$A,import!M:M),"mm",""))
</f>
        <v>#REF!</v>
      </c>
      <c r="P280" s="342" t="str">
        <f t="shared" si="578"/>
        <v>#REF!</v>
      </c>
      <c r="Q280" s="343" t="str">
        <f t="shared" si="578"/>
        <v>#REF!</v>
      </c>
      <c r="R280" s="341" t="str">
        <f t="shared" si="356"/>
        <v>#REF!</v>
      </c>
      <c r="S280" s="110" t="str">
        <f t="array" ref="S280">XLOOKUP($E280&amp;$F280,import!$A:$A,import!T:T)</f>
        <v>#REF!</v>
      </c>
      <c r="T28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TRIM(TRANSPOSE(SPLIT(S280,"",""))), 0))
        ),
      ""シリコン"",""シリコー"&amp;"ンハイドロゲル素材"")
    )
  ),
"""")
"),"")</f>
        <v/>
      </c>
      <c r="U280" s="369" t="str">
        <f t="shared" si="451"/>
        <v>#REF!</v>
      </c>
      <c r="V280" s="119" t="str">
        <f t="shared" si="9"/>
        <v>/Users/asano/Desktop/data_sample/Links/bandle.jpg</v>
      </c>
      <c r="W280" s="345" t="s">
        <v>2822</v>
      </c>
      <c r="X280" s="345" t="s">
        <v>2823</v>
      </c>
      <c r="Y280" s="345" t="s">
        <v>2824</v>
      </c>
      <c r="Z280" s="345" t="s">
        <v>2825</v>
      </c>
      <c r="AA280" s="110" t="str">
        <f t="shared" si="459"/>
        <v>/Users/asano/Desktop/data_sample/images/1day/フランミー/ドーナツブラウン/thumbnail.jpg</v>
      </c>
      <c r="AB280" s="110" t="str">
        <f t="shared" si="460"/>
        <v>/Users/asano/Desktop/data_sample/images/1day/フランミー/ドーナツブラウン/lens.jpg</v>
      </c>
      <c r="AC280" s="110" t="str">
        <f t="shared" si="461"/>
        <v>/Users/asano/Desktop/data_sample/images/1day/フランミー/ドーナツブラウン/黒目/black.jpg</v>
      </c>
      <c r="AD280" s="110" t="str">
        <f t="shared" si="462"/>
        <v>/Users/asano/Desktop/data_sample/images/1day/フランミー/ドーナツブラウン/茶目/brown.jpg</v>
      </c>
      <c r="AE280" s="346" t="str">
        <f t="shared" ref="AE280:AF280" si="579">IFERROR(XLOOKUP($E280&amp;$F280,import!$A:$A,import!I:I),""
)</f>
        <v/>
      </c>
      <c r="AF280" s="346" t="str">
        <f t="shared" si="579"/>
        <v/>
      </c>
      <c r="AG280" s="119" t="str">
        <f>IFERROR(__xludf.DUMMYFUNCTION(" IF(
  ISNUMBER(S280),
  ""度なし（±0.00）〜""&amp;IF(ABS(S280)&lt;100, TEXT(S280, ""0.00""), """"),
  IFERROR(""度なし（±0.00）〜""&amp;
    TEXT(
      VALUE(REGEXEXTRACT(ASC(TO_TEXT(S280)),
        ""(?:^|[^0-9])([+-]?\d{1,2}(?:\.\d+)?)(?:[^0-9]|$)""
      )),
      ""0.00"""&amp;"
    ),
    ""度なしのみ""
  )
)
"),"度なしのみ")</f>
        <v>度なしのみ</v>
      </c>
      <c r="AH280" s="347"/>
      <c r="AI280" s="347"/>
      <c r="AJ280" s="110"/>
      <c r="AK280" s="110" t="s">
        <v>2826</v>
      </c>
      <c r="AL280" s="110" t="str">
        <f t="shared" si="453"/>
        <v>#REF!</v>
      </c>
      <c r="AM280" s="110"/>
      <c r="AN280" s="110" t="str">
        <f t="shared" si="84"/>
        <v>NG</v>
      </c>
      <c r="AO280" s="343">
        <v>12.0</v>
      </c>
      <c r="AP280" s="110"/>
      <c r="AQ280" s="343">
        <v>12.0</v>
      </c>
      <c r="AR280" s="110"/>
    </row>
    <row r="281">
      <c r="A281" s="332" t="b">
        <v>1</v>
      </c>
      <c r="B281" s="349" t="b">
        <v>1</v>
      </c>
      <c r="C281" s="350" t="str">
        <f t="shared" si="66"/>
        <v>-</v>
      </c>
      <c r="D281" s="110"/>
      <c r="E281" s="110" t="s">
        <v>2741</v>
      </c>
      <c r="F281" s="110" t="s">
        <v>2827</v>
      </c>
      <c r="G281" s="335">
        <v>4439.0</v>
      </c>
      <c r="H281" s="336" t="s">
        <v>2566</v>
      </c>
      <c r="I281" s="110" t="s">
        <v>2743</v>
      </c>
      <c r="J281" s="110" t="s">
        <v>2828</v>
      </c>
      <c r="K281" s="337" t="s">
        <v>170</v>
      </c>
      <c r="L281" s="338" t="str">
        <f t="shared" si="354"/>
        <v>#REF!</v>
      </c>
      <c r="M281" s="339" t="str">
        <f>IFERROR(__xludf.DUMMYFUNCTION("REGEXEXTRACT(
  XLOOKUP($E281&amp;$F281, import!$A:$A, import!C:C),
  ""/(\d+)""
)
"),"#REF!")</f>
        <v>#REF!</v>
      </c>
      <c r="N281" s="340" t="str">
        <f t="shared" si="455"/>
        <v>#REF!</v>
      </c>
      <c r="O281" s="341" t="str">
        <f t="shared" ref="O281:Q281" si="580">VALUE(SUBSTITUTE(XLOOKUP($E281&amp;$F281,import!$A:$A,import!M:M),"mm",""))
</f>
        <v>#REF!</v>
      </c>
      <c r="P281" s="342" t="str">
        <f t="shared" si="580"/>
        <v>#REF!</v>
      </c>
      <c r="Q281" s="343" t="str">
        <f t="shared" si="580"/>
        <v>#REF!</v>
      </c>
      <c r="R281" s="341" t="str">
        <f t="shared" si="356"/>
        <v>#REF!</v>
      </c>
      <c r="S281" s="110" t="s">
        <v>1074</v>
      </c>
      <c r="T281" s="110" t="s">
        <v>956</v>
      </c>
      <c r="U281" s="369" t="str">
        <f t="shared" si="451"/>
        <v>#REF!</v>
      </c>
      <c r="V281" s="119" t="str">
        <f t="shared" si="9"/>
        <v>/Users/asano/Desktop/data_sample/Links/bandle.jpg</v>
      </c>
      <c r="W281" s="345" t="s">
        <v>2829</v>
      </c>
      <c r="X281" s="345" t="s">
        <v>2830</v>
      </c>
      <c r="Y281" s="345" t="s">
        <v>2831</v>
      </c>
      <c r="Z281" s="345" t="s">
        <v>2832</v>
      </c>
      <c r="AA281" s="110" t="str">
        <f t="shared" si="459"/>
        <v>/Users/asano/Desktop/data_sample/images/1day/フランミー/バターファッジ/thumbnail.jpg</v>
      </c>
      <c r="AB281" s="110" t="str">
        <f t="shared" si="460"/>
        <v>/Users/asano/Desktop/data_sample/images/1day/フランミー/バターファッジ/lens.jpg</v>
      </c>
      <c r="AC281" s="110" t="str">
        <f t="shared" si="461"/>
        <v>/Users/asano/Desktop/data_sample/images/1day/フランミー/バターファッジ/黒目/black.jpg</v>
      </c>
      <c r="AD281" s="110" t="str">
        <f t="shared" si="462"/>
        <v>/Users/asano/Desktop/data_sample/images/1day/フランミー/バターファッジ/茶目/brown.jpg</v>
      </c>
      <c r="AE281" s="346" t="str">
        <f t="shared" ref="AE281:AF281" si="581">IFERROR(XLOOKUP($E281&amp;$F281,import!$A:$A,import!I:I),""
)</f>
        <v/>
      </c>
      <c r="AF281" s="346" t="str">
        <f t="shared" si="581"/>
        <v/>
      </c>
      <c r="AG281" s="119" t="str">
        <f>IFERROR(__xludf.DUMMYFUNCTION(" IF(
  ISNUMBER(S281),
  ""度なし（±0.00）〜""&amp;IF(ABS(S281)&lt;100, TEXT(S281, ""0.00""), """"),
  IFERROR(""度なし（±0.00）〜""&amp;
    TEXT(
      VALUE(REGEXEXTRACT(ASC(TO_TEXT(S281)),
        ""(?:^|[^0-9])([+-]?\d{1,2}(?:\.\d+)?)(?:[^0-9]|$)""
      )),
      ""0.00"""&amp;"
    ),
    ""度なしのみ""
  )
)
"),"度なし（±0.00）〜10.00")</f>
        <v>度なし（±0.00）〜10.00</v>
      </c>
      <c r="AH281" s="347"/>
      <c r="AI281" s="347"/>
      <c r="AJ281" s="110"/>
      <c r="AK281" s="110" t="s">
        <v>2833</v>
      </c>
      <c r="AL281" s="110" t="str">
        <f t="shared" si="453"/>
        <v>#REF!</v>
      </c>
      <c r="AM281" s="110"/>
      <c r="AN281" s="110" t="str">
        <f t="shared" si="84"/>
        <v>NG</v>
      </c>
      <c r="AO281" s="343">
        <v>12.0</v>
      </c>
      <c r="AP281" s="110"/>
      <c r="AQ281" s="343">
        <v>12.0</v>
      </c>
      <c r="AR281" s="110"/>
    </row>
    <row r="282">
      <c r="A282" s="332" t="b">
        <v>1</v>
      </c>
      <c r="B282" s="349" t="b">
        <v>1</v>
      </c>
      <c r="C282" s="350" t="str">
        <f t="shared" si="66"/>
        <v>-</v>
      </c>
      <c r="D282" s="110"/>
      <c r="E282" s="110" t="s">
        <v>2741</v>
      </c>
      <c r="F282" s="110" t="s">
        <v>2834</v>
      </c>
      <c r="G282" s="335">
        <v>4440.0</v>
      </c>
      <c r="H282" s="336" t="s">
        <v>2566</v>
      </c>
      <c r="I282" s="110" t="s">
        <v>2743</v>
      </c>
      <c r="J282" s="110" t="s">
        <v>2835</v>
      </c>
      <c r="K282" s="337" t="s">
        <v>170</v>
      </c>
      <c r="L282" s="338" t="str">
        <f t="shared" si="354"/>
        <v>#REF!</v>
      </c>
      <c r="M282" s="339" t="str">
        <f>IFERROR(__xludf.DUMMYFUNCTION("REGEXEXTRACT(
  XLOOKUP($E282&amp;$F282, import!$A:$A, import!C:C),
  ""/(\d+)""
)
"),"#REF!")</f>
        <v>#REF!</v>
      </c>
      <c r="N282" s="340" t="str">
        <f t="shared" si="455"/>
        <v>#REF!</v>
      </c>
      <c r="O282" s="341" t="str">
        <f t="shared" ref="O282:Q282" si="582">VALUE(SUBSTITUTE(XLOOKUP($E282&amp;$F282,import!$A:$A,import!M:M),"mm",""))
</f>
        <v>#REF!</v>
      </c>
      <c r="P282" s="342" t="str">
        <f t="shared" si="582"/>
        <v>#REF!</v>
      </c>
      <c r="Q282" s="343" t="str">
        <f t="shared" si="582"/>
        <v>#REF!</v>
      </c>
      <c r="R282" s="341" t="str">
        <f t="shared" si="356"/>
        <v>#REF!</v>
      </c>
      <c r="S282" s="110" t="s">
        <v>1074</v>
      </c>
      <c r="T282" s="110" t="s">
        <v>956</v>
      </c>
      <c r="U282" s="369" t="str">
        <f t="shared" si="451"/>
        <v>#REF!</v>
      </c>
      <c r="V282" s="119" t="str">
        <f t="shared" si="9"/>
        <v>/Users/asano/Desktop/data_sample/Links/bandle.jpg</v>
      </c>
      <c r="W282" s="345" t="s">
        <v>2836</v>
      </c>
      <c r="X282" s="345" t="s">
        <v>2837</v>
      </c>
      <c r="Y282" s="345" t="s">
        <v>2838</v>
      </c>
      <c r="Z282" s="345" t="s">
        <v>2839</v>
      </c>
      <c r="AA282" s="110" t="str">
        <f t="shared" si="459"/>
        <v>/Users/asano/Desktop/data_sample/images/1day/フランミー/ハニートースト/thumbnail.jpg</v>
      </c>
      <c r="AB282" s="110" t="str">
        <f t="shared" si="460"/>
        <v>/Users/asano/Desktop/data_sample/images/1day/フランミー/ハニートースト/lens.jpg</v>
      </c>
      <c r="AC282" s="110" t="str">
        <f t="shared" si="461"/>
        <v>/Users/asano/Desktop/data_sample/images/1day/フランミー/ハニートースト/黒目/black.jpg</v>
      </c>
      <c r="AD282" s="110" t="str">
        <f t="shared" si="462"/>
        <v>/Users/asano/Desktop/data_sample/images/1day/フランミー/ハニートースト/茶目/brown.jpg</v>
      </c>
      <c r="AE282" s="346" t="str">
        <f t="shared" ref="AE282:AF282" si="583">IFERROR(XLOOKUP($E282&amp;$F282,import!$A:$A,import!I:I),""
)</f>
        <v/>
      </c>
      <c r="AF282" s="346" t="str">
        <f t="shared" si="583"/>
        <v/>
      </c>
      <c r="AG282" s="119" t="str">
        <f>IFERROR(__xludf.DUMMYFUNCTION(" IF(
  ISNUMBER(S282),
  ""度なし（±0.00）〜""&amp;IF(ABS(S282)&lt;100, TEXT(S282, ""0.00""), """"),
  IFERROR(""度なし（±0.00）〜""&amp;
    TEXT(
      VALUE(REGEXEXTRACT(ASC(TO_TEXT(S282)),
        ""(?:^|[^0-9])([+-]?\d{1,2}(?:\.\d+)?)(?:[^0-9]|$)""
      )),
      ""0.00"""&amp;"
    ),
    ""度なしのみ""
  )
)
"),"度なし（±0.00）〜10.00")</f>
        <v>度なし（±0.00）〜10.00</v>
      </c>
      <c r="AH282" s="347"/>
      <c r="AI282" s="347"/>
      <c r="AJ282" s="110"/>
      <c r="AK282" s="110" t="s">
        <v>2840</v>
      </c>
      <c r="AL282" s="110" t="str">
        <f t="shared" si="453"/>
        <v>#REF!</v>
      </c>
      <c r="AM282" s="110"/>
      <c r="AN282" s="110" t="str">
        <f t="shared" si="84"/>
        <v>NG</v>
      </c>
      <c r="AO282" s="343">
        <v>12.0</v>
      </c>
      <c r="AP282" s="110"/>
      <c r="AQ282" s="343">
        <v>12.0</v>
      </c>
      <c r="AR282" s="110"/>
    </row>
    <row r="283">
      <c r="A283" s="332" t="b">
        <v>1</v>
      </c>
      <c r="B283" s="349" t="b">
        <v>1</v>
      </c>
      <c r="C283" s="350" t="str">
        <f t="shared" si="66"/>
        <v>-</v>
      </c>
      <c r="D283" s="110"/>
      <c r="E283" s="110" t="s">
        <v>2741</v>
      </c>
      <c r="F283" s="110" t="s">
        <v>2841</v>
      </c>
      <c r="G283" s="335">
        <v>4441.0</v>
      </c>
      <c r="H283" s="336" t="s">
        <v>2566</v>
      </c>
      <c r="I283" s="110" t="s">
        <v>2743</v>
      </c>
      <c r="J283" s="110" t="s">
        <v>2842</v>
      </c>
      <c r="K283" s="337" t="s">
        <v>170</v>
      </c>
      <c r="L283" s="338" t="str">
        <f t="shared" si="354"/>
        <v>#REF!</v>
      </c>
      <c r="M283" s="339" t="str">
        <f>IFERROR(__xludf.DUMMYFUNCTION("REGEXEXTRACT(
  XLOOKUP($E283&amp;$F283, import!$A:$A, import!C:C),
  ""/(\d+)""
)
"),"#REF!")</f>
        <v>#REF!</v>
      </c>
      <c r="N283" s="340" t="str">
        <f t="shared" si="455"/>
        <v>#REF!</v>
      </c>
      <c r="O283" s="341" t="str">
        <f t="shared" ref="O283:Q283" si="584">VALUE(SUBSTITUTE(XLOOKUP($E283&amp;$F283,import!$A:$A,import!M:M),"mm",""))
</f>
        <v>#REF!</v>
      </c>
      <c r="P283" s="342" t="str">
        <f t="shared" si="584"/>
        <v>#REF!</v>
      </c>
      <c r="Q283" s="343" t="str">
        <f t="shared" si="584"/>
        <v>#REF!</v>
      </c>
      <c r="R283" s="341" t="str">
        <f t="shared" si="356"/>
        <v>#REF!</v>
      </c>
      <c r="S283" s="110" t="s">
        <v>1074</v>
      </c>
      <c r="T283" s="110" t="s">
        <v>956</v>
      </c>
      <c r="U283" s="369" t="str">
        <f t="shared" si="451"/>
        <v>#REF!</v>
      </c>
      <c r="V283" s="119" t="str">
        <f t="shared" si="9"/>
        <v>/Users/asano/Desktop/data_sample/Links/bandle.jpg</v>
      </c>
      <c r="W283" s="345" t="s">
        <v>2843</v>
      </c>
      <c r="X283" s="345" t="s">
        <v>2844</v>
      </c>
      <c r="Y283" s="345" t="s">
        <v>2845</v>
      </c>
      <c r="Z283" s="345" t="s">
        <v>2846</v>
      </c>
      <c r="AA283" s="110" t="str">
        <f t="shared" si="459"/>
        <v>/Users/asano/Desktop/data_sample/images/1day/フランミー/フラワームーン/thumbnail.jpg</v>
      </c>
      <c r="AB283" s="110" t="str">
        <f t="shared" si="460"/>
        <v>/Users/asano/Desktop/data_sample/images/1day/フランミー/フラワームーン/lens.jpg</v>
      </c>
      <c r="AC283" s="110" t="str">
        <f t="shared" si="461"/>
        <v>/Users/asano/Desktop/data_sample/images/1day/フランミー/フラワームーン/黒目/black.jpg</v>
      </c>
      <c r="AD283" s="110" t="str">
        <f t="shared" si="462"/>
        <v>/Users/asano/Desktop/data_sample/images/1day/フランミー/フラワームーン/茶目/brown.jpg</v>
      </c>
      <c r="AE283" s="346" t="str">
        <f t="shared" ref="AE283:AF283" si="585">IFERROR(XLOOKUP($E283&amp;$F283,import!$A:$A,import!I:I),""
)</f>
        <v/>
      </c>
      <c r="AF283" s="346" t="str">
        <f t="shared" si="585"/>
        <v/>
      </c>
      <c r="AG283" s="119" t="str">
        <f>IFERROR(__xludf.DUMMYFUNCTION(" IF(
  ISNUMBER(S283),
  ""度なし（±0.00）〜""&amp;IF(ABS(S283)&lt;100, TEXT(S283, ""0.00""), """"),
  IFERROR(""度なし（±0.00）〜""&amp;
    TEXT(
      VALUE(REGEXEXTRACT(ASC(TO_TEXT(S283)),
        ""(?:^|[^0-9])([+-]?\d{1,2}(?:\.\d+)?)(?:[^0-9]|$)""
      )),
      ""0.00"""&amp;"
    ),
    ""度なしのみ""
  )
)
"),"度なし（±0.00）〜10.00")</f>
        <v>度なし（±0.00）〜10.00</v>
      </c>
      <c r="AH283" s="347"/>
      <c r="AI283" s="347"/>
      <c r="AJ283" s="110"/>
      <c r="AK283" s="110" t="s">
        <v>2847</v>
      </c>
      <c r="AL283" s="110" t="str">
        <f t="shared" si="453"/>
        <v>#REF!</v>
      </c>
      <c r="AM283" s="110"/>
      <c r="AN283" s="110" t="str">
        <f t="shared" si="84"/>
        <v>NG</v>
      </c>
      <c r="AO283" s="343">
        <v>12.0</v>
      </c>
      <c r="AP283" s="110"/>
      <c r="AQ283" s="343">
        <v>12.0</v>
      </c>
      <c r="AR283" s="110"/>
    </row>
    <row r="284">
      <c r="A284" s="332" t="b">
        <v>1</v>
      </c>
      <c r="B284" s="349" t="b">
        <v>1</v>
      </c>
      <c r="C284" s="350" t="str">
        <f t="shared" si="66"/>
        <v>-</v>
      </c>
      <c r="D284" s="110"/>
      <c r="E284" s="110" t="s">
        <v>2741</v>
      </c>
      <c r="F284" s="110" t="s">
        <v>2848</v>
      </c>
      <c r="G284" s="335">
        <v>4442.0</v>
      </c>
      <c r="H284" s="336" t="s">
        <v>2566</v>
      </c>
      <c r="I284" s="110" t="s">
        <v>2743</v>
      </c>
      <c r="J284" s="110" t="s">
        <v>2849</v>
      </c>
      <c r="K284" s="337" t="s">
        <v>170</v>
      </c>
      <c r="L284" s="338" t="str">
        <f t="shared" si="354"/>
        <v>#REF!</v>
      </c>
      <c r="M284" s="339" t="str">
        <f>IFERROR(__xludf.DUMMYFUNCTION("REGEXEXTRACT(
  XLOOKUP($E284&amp;$F284, import!$A:$A, import!C:C),
  ""/(\d+)""
)
"),"#REF!")</f>
        <v>#REF!</v>
      </c>
      <c r="N284" s="340" t="str">
        <f t="shared" si="455"/>
        <v>#REF!</v>
      </c>
      <c r="O284" s="341" t="str">
        <f t="shared" ref="O284:Q284" si="586">VALUE(SUBSTITUTE(XLOOKUP($E284&amp;$F284,import!$A:$A,import!M:M),"mm",""))
</f>
        <v>#REF!</v>
      </c>
      <c r="P284" s="342" t="str">
        <f t="shared" si="586"/>
        <v>#REF!</v>
      </c>
      <c r="Q284" s="343" t="str">
        <f t="shared" si="586"/>
        <v>#REF!</v>
      </c>
      <c r="R284" s="341" t="str">
        <f t="shared" si="356"/>
        <v>#REF!</v>
      </c>
      <c r="S284" s="110" t="s">
        <v>1074</v>
      </c>
      <c r="T284" s="110" t="s">
        <v>956</v>
      </c>
      <c r="U284" s="369" t="str">
        <f t="shared" si="451"/>
        <v>#REF!</v>
      </c>
      <c r="V284" s="119" t="str">
        <f t="shared" si="9"/>
        <v>/Users/asano/Desktop/data_sample/Links/bandle.jpg</v>
      </c>
      <c r="W284" s="345" t="s">
        <v>2850</v>
      </c>
      <c r="X284" s="345" t="s">
        <v>2851</v>
      </c>
      <c r="Y284" s="345" t="s">
        <v>2852</v>
      </c>
      <c r="Z284" s="345" t="s">
        <v>2853</v>
      </c>
      <c r="AA284" s="110" t="str">
        <f t="shared" si="459"/>
        <v>/Users/asano/Desktop/data_sample/images/1day/フランミー/ホウジチャバーム/thumbnail.jpg</v>
      </c>
      <c r="AB284" s="110" t="str">
        <f t="shared" si="460"/>
        <v>/Users/asano/Desktop/data_sample/images/1day/フランミー/ホウジチャバーム/lens.jpg</v>
      </c>
      <c r="AC284" s="110" t="str">
        <f t="shared" si="461"/>
        <v>/Users/asano/Desktop/data_sample/images/1day/フランミー/ホウジチャバーム/黒目/black.jpg</v>
      </c>
      <c r="AD284" s="110" t="str">
        <f t="shared" si="462"/>
        <v>/Users/asano/Desktop/data_sample/images/1day/フランミー/ホウジチャバーム/茶目/brown.jpg</v>
      </c>
      <c r="AE284" s="346" t="str">
        <f t="shared" ref="AE284:AF284" si="587">IFERROR(XLOOKUP($E284&amp;$F284,import!$A:$A,import!I:I),""
)</f>
        <v/>
      </c>
      <c r="AF284" s="346" t="str">
        <f t="shared" si="587"/>
        <v/>
      </c>
      <c r="AG284" s="119" t="str">
        <f>IFERROR(__xludf.DUMMYFUNCTION(" IF(
  ISNUMBER(S284),
  ""度なし（±0.00）〜""&amp;IF(ABS(S284)&lt;100, TEXT(S284, ""0.00""), """"),
  IFERROR(""度なし（±0.00）〜""&amp;
    TEXT(
      VALUE(REGEXEXTRACT(ASC(TO_TEXT(S284)),
        ""(?:^|[^0-9])([+-]?\d{1,2}(?:\.\d+)?)(?:[^0-9]|$)""
      )),
      ""0.00"""&amp;"
    ),
    ""度なしのみ""
  )
)
"),"度なし（±0.00）〜10.00")</f>
        <v>度なし（±0.00）〜10.00</v>
      </c>
      <c r="AH284" s="347"/>
      <c r="AI284" s="347"/>
      <c r="AJ284" s="110"/>
      <c r="AK284" s="110" t="s">
        <v>2854</v>
      </c>
      <c r="AL284" s="110" t="str">
        <f t="shared" si="453"/>
        <v>#REF!</v>
      </c>
      <c r="AM284" s="110"/>
      <c r="AN284" s="110" t="str">
        <f t="shared" si="84"/>
        <v>NG</v>
      </c>
      <c r="AO284" s="343">
        <v>12.0</v>
      </c>
      <c r="AP284" s="110"/>
      <c r="AQ284" s="343">
        <v>12.0</v>
      </c>
      <c r="AR284" s="110"/>
    </row>
    <row r="285">
      <c r="A285" s="332" t="b">
        <v>1</v>
      </c>
      <c r="B285" s="349" t="b">
        <v>1</v>
      </c>
      <c r="C285" s="350" t="str">
        <f t="shared" si="66"/>
        <v>-</v>
      </c>
      <c r="D285" s="110"/>
      <c r="E285" s="110" t="s">
        <v>2741</v>
      </c>
      <c r="F285" s="110" t="s">
        <v>2855</v>
      </c>
      <c r="G285" s="335">
        <v>4443.0</v>
      </c>
      <c r="H285" s="336" t="s">
        <v>2566</v>
      </c>
      <c r="I285" s="110" t="s">
        <v>2743</v>
      </c>
      <c r="J285" s="110" t="s">
        <v>2856</v>
      </c>
      <c r="K285" s="337" t="s">
        <v>170</v>
      </c>
      <c r="L285" s="338" t="str">
        <f t="shared" si="354"/>
        <v>#REF!</v>
      </c>
      <c r="M285" s="339" t="str">
        <f>IFERROR(__xludf.DUMMYFUNCTION("REGEXEXTRACT(
  XLOOKUP($E285&amp;$F285, import!$A:$A, import!C:C),
  ""/(\d+)""
)
"),"#REF!")</f>
        <v>#REF!</v>
      </c>
      <c r="N285" s="340" t="str">
        <f t="shared" si="455"/>
        <v>#REF!</v>
      </c>
      <c r="O285" s="341" t="str">
        <f t="shared" ref="O285:Q285" si="588">VALUE(SUBSTITUTE(XLOOKUP($E285&amp;$F285,import!$A:$A,import!M:M),"mm",""))
</f>
        <v>#REF!</v>
      </c>
      <c r="P285" s="342" t="str">
        <f t="shared" si="588"/>
        <v>#REF!</v>
      </c>
      <c r="Q285" s="343" t="str">
        <f t="shared" si="588"/>
        <v>#REF!</v>
      </c>
      <c r="R285" s="341" t="str">
        <f t="shared" si="356"/>
        <v>#REF!</v>
      </c>
      <c r="S285" s="110" t="s">
        <v>956</v>
      </c>
      <c r="T285" s="110" t="s">
        <v>956</v>
      </c>
      <c r="U285" s="369" t="str">
        <f t="shared" si="451"/>
        <v>#REF!</v>
      </c>
      <c r="V285" s="119" t="str">
        <f t="shared" si="9"/>
        <v>/Users/asano/Desktop/data_sample/Links/bandle.jpg</v>
      </c>
      <c r="W285" s="345" t="s">
        <v>2857</v>
      </c>
      <c r="X285" s="345" t="s">
        <v>2858</v>
      </c>
      <c r="Y285" s="345" t="s">
        <v>2859</v>
      </c>
      <c r="Z285" s="345" t="s">
        <v>2860</v>
      </c>
      <c r="AA285" s="110" t="str">
        <f t="shared" si="459"/>
        <v>/Users/asano/Desktop/data_sample/images/1day/フランミー/マッチャタルト/thumbnail.jpg</v>
      </c>
      <c r="AB285" s="110" t="str">
        <f t="shared" si="460"/>
        <v>/Users/asano/Desktop/data_sample/images/1day/フランミー/マッチャタルト/lens.jpg</v>
      </c>
      <c r="AC285" s="110" t="str">
        <f t="shared" si="461"/>
        <v>/Users/asano/Desktop/data_sample/images/1day/フランミー/マッチャタルト/黒目/black.jpg</v>
      </c>
      <c r="AD285" s="110" t="str">
        <f t="shared" si="462"/>
        <v>/Users/asano/Desktop/data_sample/images/1day/フランミー/マッチャタルト/茶目/brown.jpg</v>
      </c>
      <c r="AE285" s="346" t="str">
        <f t="shared" ref="AE285:AF285" si="589">IFERROR(XLOOKUP($E285&amp;$F285,import!$A:$A,import!I:I),""
)</f>
        <v/>
      </c>
      <c r="AF285" s="346" t="str">
        <f t="shared" si="589"/>
        <v/>
      </c>
      <c r="AG285" s="119" t="str">
        <f>IFERROR(__xludf.DUMMYFUNCTION(" IF(
  ISNUMBER(S285),
  ""度なし（±0.00）〜""&amp;IF(ABS(S285)&lt;100, TEXT(S285, ""0.00""), """"),
  IFERROR(""度なし（±0.00）〜""&amp;
    TEXT(
      VALUE(REGEXEXTRACT(ASC(TO_TEXT(S285)),
        ""(?:^|[^0-9])([+-]?\d{1,2}(?:\.\d+)?)(?:[^0-9]|$)""
      )),
      ""0.00"""&amp;"
    ),
    ""度なしのみ""
  )
)
"),"度なしのみ")</f>
        <v>度なしのみ</v>
      </c>
      <c r="AH285" s="347"/>
      <c r="AI285" s="347"/>
      <c r="AJ285" s="110"/>
      <c r="AK285" s="110" t="s">
        <v>2861</v>
      </c>
      <c r="AL285" s="110" t="str">
        <f t="shared" si="453"/>
        <v>#REF!</v>
      </c>
      <c r="AM285" s="110"/>
      <c r="AN285" s="110" t="str">
        <f t="shared" si="84"/>
        <v>NG</v>
      </c>
      <c r="AO285" s="343">
        <v>8.0</v>
      </c>
      <c r="AP285" s="110"/>
      <c r="AQ285" s="343">
        <v>8.0</v>
      </c>
      <c r="AR285" s="110"/>
    </row>
    <row r="286">
      <c r="A286" s="333" t="b">
        <v>1</v>
      </c>
      <c r="B286" s="357" t="b">
        <v>1</v>
      </c>
      <c r="C286" s="350" t="str">
        <f t="shared" si="66"/>
        <v>-</v>
      </c>
      <c r="D286" s="110" t="s">
        <v>962</v>
      </c>
      <c r="E286" s="110" t="s">
        <v>2741</v>
      </c>
      <c r="F286" s="110" t="s">
        <v>2862</v>
      </c>
      <c r="G286" s="335">
        <v>4444.0</v>
      </c>
      <c r="H286" s="336" t="s">
        <v>2566</v>
      </c>
      <c r="I286" s="110" t="s">
        <v>2743</v>
      </c>
      <c r="J286" s="110" t="s">
        <v>2863</v>
      </c>
      <c r="K286" s="337" t="s">
        <v>170</v>
      </c>
      <c r="L286" s="338" t="str">
        <f t="shared" si="354"/>
        <v>#REF!</v>
      </c>
      <c r="M286" s="339" t="str">
        <f>IFERROR(__xludf.DUMMYFUNCTION("REGEXEXTRACT(
  XLOOKUP($E286&amp;$F286, import!$A:$A, import!C:C),
  ""/(\d+)""
)
"),"#REF!")</f>
        <v>#REF!</v>
      </c>
      <c r="N286" s="340" t="str">
        <f t="shared" si="455"/>
        <v>#REF!</v>
      </c>
      <c r="O286" s="341" t="str">
        <f t="shared" ref="O286:Q286" si="590">VALUE(SUBSTITUTE(XLOOKUP($E286&amp;$F286,import!$A:$A,import!M:M),"mm",""))
</f>
        <v>#REF!</v>
      </c>
      <c r="P286" s="342" t="str">
        <f t="shared" si="590"/>
        <v>#REF!</v>
      </c>
      <c r="Q286" s="343" t="str">
        <f t="shared" si="590"/>
        <v>#REF!</v>
      </c>
      <c r="R286" s="341" t="str">
        <f t="shared" si="356"/>
        <v>#REF!</v>
      </c>
      <c r="S286" s="110" t="str">
        <f t="array" ref="S286">XLOOKUP($E286&amp;$F286,import!$A:$A,import!T:T)</f>
        <v>#REF!</v>
      </c>
      <c r="T28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TRIM(TRANSPOSE(SPLIT(S286,"",""))), 0))
        ),
      ""シリコン"",""シリコー"&amp;"ンハイドロゲル素材"")
    )
  ),
"""")
"),"")</f>
        <v/>
      </c>
      <c r="U286" s="369" t="str">
        <f t="shared" si="451"/>
        <v>#REF!</v>
      </c>
      <c r="V286" s="119" t="str">
        <f t="shared" si="9"/>
        <v>/Users/asano/Desktop/data_sample/Links/bandle.jpg</v>
      </c>
      <c r="W286" s="345" t="s">
        <v>2864</v>
      </c>
      <c r="X286" s="345" t="s">
        <v>2865</v>
      </c>
      <c r="Y286" s="345" t="s">
        <v>2866</v>
      </c>
      <c r="Z286" s="345" t="s">
        <v>2867</v>
      </c>
      <c r="AA286" s="110" t="str">
        <f t="shared" si="459"/>
        <v>/Users/asano/Desktop/data_sample/images/1day/フランミー/ミルクプリン/thumbnail.jpg</v>
      </c>
      <c r="AB286" s="110" t="str">
        <f t="shared" si="460"/>
        <v>/Users/asano/Desktop/data_sample/images/1day/フランミー/ミルクプリン/lens.jpg</v>
      </c>
      <c r="AC286" s="110" t="str">
        <f t="shared" si="461"/>
        <v>/Users/asano/Desktop/data_sample/images/1day/フランミー/ミルクプリン/黒目/black.jpg</v>
      </c>
      <c r="AD286" s="110" t="str">
        <f t="shared" si="462"/>
        <v>/Users/asano/Desktop/data_sample/images/1day/フランミー/ミルクプリン/茶目/brown.jpg</v>
      </c>
      <c r="AE286" s="346" t="str">
        <f t="shared" ref="AE286:AF286" si="591">IFERROR(XLOOKUP($E286&amp;$F286,import!$A:$A,import!I:I),""
)</f>
        <v/>
      </c>
      <c r="AF286" s="346" t="str">
        <f t="shared" si="591"/>
        <v/>
      </c>
      <c r="AG286" s="119" t="str">
        <f>IFERROR(__xludf.DUMMYFUNCTION(" IF(
  ISNUMBER(S286),
  ""度なし（±0.00）〜""&amp;IF(ABS(S286)&lt;100, TEXT(S286, ""0.00""), """"),
  IFERROR(""度なし（±0.00）〜""&amp;
    TEXT(
      VALUE(REGEXEXTRACT(ASC(TO_TEXT(S286)),
        ""(?:^|[^0-9])([+-]?\d{1,2}(?:\.\d+)?)(?:[^0-9]|$)""
      )),
      ""0.00"""&amp;"
    ),
    ""度なしのみ""
  )
)
"),"度なしのみ")</f>
        <v>度なしのみ</v>
      </c>
      <c r="AH286" s="347"/>
      <c r="AI286" s="347"/>
      <c r="AJ286" s="110"/>
      <c r="AK286" s="110" t="s">
        <v>2868</v>
      </c>
      <c r="AL286" s="358" t="str">
        <f t="shared" si="453"/>
        <v>#REF!</v>
      </c>
      <c r="AM286" s="110"/>
      <c r="AN286" s="110" t="str">
        <f t="shared" si="84"/>
        <v>NG</v>
      </c>
      <c r="AO286" s="343">
        <v>12.0</v>
      </c>
      <c r="AP286" s="110" t="s">
        <v>953</v>
      </c>
      <c r="AQ286" s="343">
        <v>18.0</v>
      </c>
      <c r="AR286" s="110"/>
    </row>
    <row r="287">
      <c r="A287" s="332" t="b">
        <v>1</v>
      </c>
      <c r="B287" s="349" t="b">
        <v>1</v>
      </c>
      <c r="C287" s="350" t="str">
        <f t="shared" si="66"/>
        <v>-</v>
      </c>
      <c r="D287" s="110"/>
      <c r="E287" s="110" t="s">
        <v>2741</v>
      </c>
      <c r="F287" s="110" t="s">
        <v>2869</v>
      </c>
      <c r="G287" s="335">
        <v>4445.0</v>
      </c>
      <c r="H287" s="336" t="s">
        <v>2566</v>
      </c>
      <c r="I287" s="110" t="s">
        <v>2743</v>
      </c>
      <c r="J287" s="110" t="s">
        <v>2870</v>
      </c>
      <c r="K287" s="337" t="s">
        <v>170</v>
      </c>
      <c r="L287" s="338" t="str">
        <f t="shared" si="354"/>
        <v>#REF!</v>
      </c>
      <c r="M287" s="339" t="str">
        <f>IFERROR(__xludf.DUMMYFUNCTION("REGEXEXTRACT(
  XLOOKUP($E287&amp;$F287, import!$A:$A, import!C:C),
  ""/(\d+)""
)
"),"#REF!")</f>
        <v>#REF!</v>
      </c>
      <c r="N287" s="340" t="str">
        <f t="shared" si="455"/>
        <v>#REF!</v>
      </c>
      <c r="O287" s="341" t="str">
        <f t="shared" ref="O287:Q287" si="592">VALUE(SUBSTITUTE(XLOOKUP($E287&amp;$F287,import!$A:$A,import!M:M),"mm",""))
</f>
        <v>#REF!</v>
      </c>
      <c r="P287" s="342" t="str">
        <f t="shared" si="592"/>
        <v>#REF!</v>
      </c>
      <c r="Q287" s="343" t="str">
        <f t="shared" si="592"/>
        <v>#REF!</v>
      </c>
      <c r="R287" s="341" t="str">
        <f t="shared" si="356"/>
        <v>#REF!</v>
      </c>
      <c r="S287" s="110" t="s">
        <v>1074</v>
      </c>
      <c r="T287" s="110" t="s">
        <v>956</v>
      </c>
      <c r="U287" s="369" t="str">
        <f t="shared" si="451"/>
        <v>#REF!</v>
      </c>
      <c r="V287" s="119" t="str">
        <f t="shared" si="9"/>
        <v>/Users/asano/Desktop/data_sample/Links/bandle.jpg</v>
      </c>
      <c r="W287" s="345" t="s">
        <v>2871</v>
      </c>
      <c r="X287" s="345" t="s">
        <v>2872</v>
      </c>
      <c r="Y287" s="345" t="s">
        <v>2873</v>
      </c>
      <c r="Z287" s="345" t="s">
        <v>2874</v>
      </c>
      <c r="AA287" s="110" t="str">
        <f t="shared" si="459"/>
        <v>/Users/asano/Desktop/data_sample/images/1day/フランミー/メープルシフォン/thumbnail.jpg</v>
      </c>
      <c r="AB287" s="110" t="str">
        <f t="shared" si="460"/>
        <v>/Users/asano/Desktop/data_sample/images/1day/フランミー/メープルシフォン/lens.jpg</v>
      </c>
      <c r="AC287" s="110" t="str">
        <f t="shared" si="461"/>
        <v>/Users/asano/Desktop/data_sample/images/1day/フランミー/メープルシフォン/黒目/black.jpg</v>
      </c>
      <c r="AD287" s="110" t="str">
        <f t="shared" si="462"/>
        <v>/Users/asano/Desktop/data_sample/images/1day/フランミー/メープルシフォン/茶目/brown.jpg</v>
      </c>
      <c r="AE287" s="346" t="str">
        <f t="shared" ref="AE287:AF287" si="593">IFERROR(XLOOKUP($E287&amp;$F287,import!$A:$A,import!I:I),""
)</f>
        <v/>
      </c>
      <c r="AF287" s="346" t="str">
        <f t="shared" si="593"/>
        <v/>
      </c>
      <c r="AG287" s="119" t="str">
        <f>IFERROR(__xludf.DUMMYFUNCTION(" IF(
  ISNUMBER(S287),
  ""度なし（±0.00）〜""&amp;IF(ABS(S287)&lt;100, TEXT(S287, ""0.00""), """"),
  IFERROR(""度なし（±0.00）〜""&amp;
    TEXT(
      VALUE(REGEXEXTRACT(ASC(TO_TEXT(S287)),
        ""(?:^|[^0-9])([+-]?\d{1,2}(?:\.\d+)?)(?:[^0-9]|$)""
      )),
      ""0.00"""&amp;"
    ),
    ""度なしのみ""
  )
)
"),"度なし（±0.00）〜10.00")</f>
        <v>度なし（±0.00）〜10.00</v>
      </c>
      <c r="AH287" s="347"/>
      <c r="AI287" s="347"/>
      <c r="AJ287" s="110"/>
      <c r="AK287" s="110" t="s">
        <v>2875</v>
      </c>
      <c r="AL287" s="110" t="str">
        <f t="shared" si="453"/>
        <v>#REF!</v>
      </c>
      <c r="AM287" s="110"/>
      <c r="AN287" s="110" t="str">
        <f t="shared" si="84"/>
        <v>NG</v>
      </c>
      <c r="AO287" s="343">
        <v>12.0</v>
      </c>
      <c r="AP287" s="110"/>
      <c r="AQ287" s="343">
        <v>12.0</v>
      </c>
      <c r="AR287" s="110"/>
    </row>
    <row r="288">
      <c r="A288" s="332" t="b">
        <v>1</v>
      </c>
      <c r="B288" s="357" t="b">
        <v>1</v>
      </c>
      <c r="C288" s="350" t="str">
        <f t="shared" si="66"/>
        <v>-</v>
      </c>
      <c r="D288" s="110"/>
      <c r="E288" s="110" t="s">
        <v>2876</v>
      </c>
      <c r="F288" s="110" t="s">
        <v>2877</v>
      </c>
      <c r="G288" s="335">
        <v>4446.0</v>
      </c>
      <c r="H288" s="110" t="s">
        <v>2566</v>
      </c>
      <c r="I288" s="110" t="s">
        <v>2878</v>
      </c>
      <c r="J288" s="110" t="s">
        <v>2879</v>
      </c>
      <c r="K288" s="337" t="s">
        <v>170</v>
      </c>
      <c r="L288" s="338" t="str">
        <f t="shared" si="354"/>
        <v>#REF!</v>
      </c>
      <c r="M288" s="339" t="str">
        <f>IFERROR(__xludf.DUMMYFUNCTION("REGEXEXTRACT(
  XLOOKUP($E288&amp;$F288, import!$A:$A, import!C:C),
  ""/(\d+)""
)
"),"#REF!")</f>
        <v>#REF!</v>
      </c>
      <c r="N288" s="340" t="str">
        <f t="shared" si="455"/>
        <v>#REF!</v>
      </c>
      <c r="O288" s="341" t="str">
        <f t="shared" ref="O288:Q288" si="594">VALUE(SUBSTITUTE(XLOOKUP($E288&amp;$F288,import!$A:$A,import!M:M),"mm",""))
</f>
        <v>#REF!</v>
      </c>
      <c r="P288" s="342" t="str">
        <f t="shared" si="594"/>
        <v>#REF!</v>
      </c>
      <c r="Q288" s="343" t="str">
        <f t="shared" si="594"/>
        <v>#REF!</v>
      </c>
      <c r="R288" s="341" t="str">
        <f t="shared" si="356"/>
        <v>#REF!</v>
      </c>
      <c r="S288" s="110" t="s">
        <v>956</v>
      </c>
      <c r="T288" s="110" t="s">
        <v>956</v>
      </c>
      <c r="U288" s="370" t="str">
        <f t="shared" si="451"/>
        <v>#REF!</v>
      </c>
      <c r="V288" s="119" t="str">
        <f t="shared" si="9"/>
        <v>/Users/asano/Desktop/data_sample/Links/bandle.jpg</v>
      </c>
      <c r="W288" s="345" t="s">
        <v>2880</v>
      </c>
      <c r="X288" s="345" t="s">
        <v>2881</v>
      </c>
      <c r="Y288" s="345" t="s">
        <v>2882</v>
      </c>
      <c r="Z288" s="345" t="s">
        <v>2883</v>
      </c>
      <c r="AA288" s="110" t="str">
        <f t="shared" si="459"/>
        <v>/Users/asano/Desktop/data_sample/images/1day/ラヴェール/アッシュグレージュ/thumbnail.jpg</v>
      </c>
      <c r="AB288" s="110" t="str">
        <f t="shared" si="460"/>
        <v>/Users/asano/Desktop/data_sample/images/1day/ラヴェール/アッシュグレージュ/lens.jpg</v>
      </c>
      <c r="AC288" s="110" t="str">
        <f t="shared" si="461"/>
        <v>/Users/asano/Desktop/data_sample/images/1day/ラヴェール/アッシュグレージュ/黒目/black.jpg</v>
      </c>
      <c r="AD288" s="110" t="str">
        <f t="shared" si="462"/>
        <v>/Users/asano/Desktop/data_sample/images/1day/ラヴェール/アッシュグレージュ/茶目/brown.jpg</v>
      </c>
      <c r="AE288" s="346" t="str">
        <f t="shared" ref="AE288:AF288" si="595">IFERROR(XLOOKUP($E288&amp;$F288,import!$A:$A,import!I:I),""
)</f>
        <v/>
      </c>
      <c r="AF288" s="346" t="str">
        <f t="shared" si="595"/>
        <v/>
      </c>
      <c r="AG288" s="119" t="str">
        <f>IFERROR(__xludf.DUMMYFUNCTION(" IF(
  ISNUMBER(S288),
  ""度なし（±0.00）〜""&amp;IF(ABS(S288)&lt;100, TEXT(S288, ""0.00""), """"),
  IFERROR(""度なし（±0.00）〜""&amp;
    TEXT(
      VALUE(REGEXEXTRACT(ASC(TO_TEXT(S288)),
        ""(?:^|[^0-9])([+-]?\d{1,2}(?:\.\d+)?)(?:[^0-9]|$)""
      )),
      ""0.00"""&amp;"
    ),
    ""度なしのみ""
  )
)
"),"度なしのみ")</f>
        <v>度なしのみ</v>
      </c>
      <c r="AH288" s="347"/>
      <c r="AI288" s="347"/>
      <c r="AJ288" s="110"/>
      <c r="AK288" s="110" t="s">
        <v>2884</v>
      </c>
      <c r="AL288" s="110" t="str">
        <f t="shared" si="453"/>
        <v>#REF!</v>
      </c>
      <c r="AM288" s="110"/>
      <c r="AN288" s="110" t="str">
        <f t="shared" si="84"/>
        <v>NG</v>
      </c>
      <c r="AO288" s="343">
        <v>8.0</v>
      </c>
      <c r="AP288" s="110"/>
      <c r="AQ288" s="343">
        <v>8.0</v>
      </c>
      <c r="AR288" s="110"/>
    </row>
    <row r="289">
      <c r="A289" s="332" t="b">
        <v>1</v>
      </c>
      <c r="B289" s="357" t="b">
        <v>1</v>
      </c>
      <c r="C289" s="350" t="str">
        <f t="shared" si="66"/>
        <v>-</v>
      </c>
      <c r="D289" s="110"/>
      <c r="E289" s="110" t="s">
        <v>2876</v>
      </c>
      <c r="F289" s="110" t="s">
        <v>2885</v>
      </c>
      <c r="G289" s="335">
        <v>4447.0</v>
      </c>
      <c r="H289" s="110" t="s">
        <v>2566</v>
      </c>
      <c r="I289" s="110" t="s">
        <v>2878</v>
      </c>
      <c r="J289" s="110" t="s">
        <v>2886</v>
      </c>
      <c r="K289" s="337" t="s">
        <v>170</v>
      </c>
      <c r="L289" s="338" t="str">
        <f t="shared" si="354"/>
        <v>#REF!</v>
      </c>
      <c r="M289" s="339" t="str">
        <f>IFERROR(__xludf.DUMMYFUNCTION("REGEXEXTRACT(
  XLOOKUP($E289&amp;$F289, import!$A:$A, import!C:C),
  ""/(\d+)""
)
"),"#REF!")</f>
        <v>#REF!</v>
      </c>
      <c r="N289" s="340" t="str">
        <f t="shared" si="455"/>
        <v>#REF!</v>
      </c>
      <c r="O289" s="341" t="str">
        <f t="shared" ref="O289:Q289" si="596">VALUE(SUBSTITUTE(XLOOKUP($E289&amp;$F289,import!$A:$A,import!M:M),"mm",""))
</f>
        <v>#REF!</v>
      </c>
      <c r="P289" s="342" t="str">
        <f t="shared" si="596"/>
        <v>#REF!</v>
      </c>
      <c r="Q289" s="343" t="str">
        <f t="shared" si="596"/>
        <v>#REF!</v>
      </c>
      <c r="R289" s="341" t="str">
        <f t="shared" si="356"/>
        <v>#REF!</v>
      </c>
      <c r="S289" s="110" t="s">
        <v>956</v>
      </c>
      <c r="T289" s="110" t="s">
        <v>956</v>
      </c>
      <c r="U289" s="370" t="str">
        <f t="shared" si="451"/>
        <v>#REF!</v>
      </c>
      <c r="V289" s="119" t="str">
        <f t="shared" si="9"/>
        <v>/Users/asano/Desktop/data_sample/Links/bandle.jpg</v>
      </c>
      <c r="W289" s="345" t="s">
        <v>2887</v>
      </c>
      <c r="X289" s="345" t="s">
        <v>2888</v>
      </c>
      <c r="Y289" s="345" t="s">
        <v>2889</v>
      </c>
      <c r="Z289" s="345" t="s">
        <v>2890</v>
      </c>
      <c r="AA289" s="110" t="str">
        <f t="shared" si="459"/>
        <v>/Users/asano/Desktop/data_sample/images/1day/ラヴェール/シアーヘーゼル/thumbnail.jpg</v>
      </c>
      <c r="AB289" s="110" t="str">
        <f t="shared" si="460"/>
        <v>/Users/asano/Desktop/data_sample/images/1day/ラヴェール/シアーヘーゼル/lens.jpg</v>
      </c>
      <c r="AC289" s="110" t="str">
        <f t="shared" si="461"/>
        <v>/Users/asano/Desktop/data_sample/images/1day/ラヴェール/シアーヘーゼル/黒目/black.jpg</v>
      </c>
      <c r="AD289" s="110" t="str">
        <f t="shared" si="462"/>
        <v>/Users/asano/Desktop/data_sample/images/1day/ラヴェール/シアーヘーゼル/茶目/brown.jpg</v>
      </c>
      <c r="AE289" s="346" t="str">
        <f t="shared" ref="AE289:AF289" si="597">IFERROR(XLOOKUP($E289&amp;$F289,import!$A:$A,import!I:I),""
)</f>
        <v/>
      </c>
      <c r="AF289" s="346" t="str">
        <f t="shared" si="597"/>
        <v/>
      </c>
      <c r="AG289" s="119" t="str">
        <f>IFERROR(__xludf.DUMMYFUNCTION(" IF(
  ISNUMBER(S289),
  ""度なし（±0.00）〜""&amp;IF(ABS(S289)&lt;100, TEXT(S289, ""0.00""), """"),
  IFERROR(""度なし（±0.00）〜""&amp;
    TEXT(
      VALUE(REGEXEXTRACT(ASC(TO_TEXT(S289)),
        ""(?:^|[^0-9])([+-]?\d{1,2}(?:\.\d+)?)(?:[^0-9]|$)""
      )),
      ""0.00"""&amp;"
    ),
    ""度なしのみ""
  )
)
"),"度なしのみ")</f>
        <v>度なしのみ</v>
      </c>
      <c r="AH289" s="347"/>
      <c r="AI289" s="347"/>
      <c r="AJ289" s="110"/>
      <c r="AK289" s="110" t="s">
        <v>2891</v>
      </c>
      <c r="AL289" s="110" t="str">
        <f t="shared" si="453"/>
        <v>#REF!</v>
      </c>
      <c r="AM289" s="110"/>
      <c r="AN289" s="110" t="str">
        <f t="shared" si="84"/>
        <v>NG</v>
      </c>
      <c r="AO289" s="343">
        <v>8.0</v>
      </c>
      <c r="AP289" s="110"/>
      <c r="AQ289" s="343">
        <v>8.0</v>
      </c>
      <c r="AR289" s="110"/>
    </row>
    <row r="290">
      <c r="A290" s="332" t="b">
        <v>1</v>
      </c>
      <c r="B290" s="357" t="b">
        <v>1</v>
      </c>
      <c r="C290" s="350" t="str">
        <f t="shared" si="66"/>
        <v>-</v>
      </c>
      <c r="D290" s="110"/>
      <c r="E290" s="110" t="s">
        <v>2876</v>
      </c>
      <c r="F290" s="110" t="s">
        <v>2892</v>
      </c>
      <c r="G290" s="335">
        <v>4448.0</v>
      </c>
      <c r="H290" s="110" t="s">
        <v>2566</v>
      </c>
      <c r="I290" s="110" t="s">
        <v>2878</v>
      </c>
      <c r="J290" s="110" t="s">
        <v>2893</v>
      </c>
      <c r="K290" s="337" t="s">
        <v>170</v>
      </c>
      <c r="L290" s="338" t="str">
        <f t="shared" si="354"/>
        <v>#REF!</v>
      </c>
      <c r="M290" s="339" t="str">
        <f>IFERROR(__xludf.DUMMYFUNCTION("REGEXEXTRACT(
  XLOOKUP($E290&amp;$F290, import!$A:$A, import!C:C),
  ""/(\d+)""
)
"),"#REF!")</f>
        <v>#REF!</v>
      </c>
      <c r="N290" s="340" t="str">
        <f t="shared" si="455"/>
        <v>#REF!</v>
      </c>
      <c r="O290" s="341" t="str">
        <f t="shared" ref="O290:Q290" si="598">VALUE(SUBSTITUTE(XLOOKUP($E290&amp;$F290,import!$A:$A,import!M:M),"mm",""))
</f>
        <v>#REF!</v>
      </c>
      <c r="P290" s="342" t="str">
        <f t="shared" si="598"/>
        <v>#REF!</v>
      </c>
      <c r="Q290" s="343" t="str">
        <f t="shared" si="598"/>
        <v>#REF!</v>
      </c>
      <c r="R290" s="341" t="str">
        <f t="shared" si="356"/>
        <v>#REF!</v>
      </c>
      <c r="S290" s="110" t="s">
        <v>956</v>
      </c>
      <c r="T290" s="110" t="s">
        <v>956</v>
      </c>
      <c r="U290" s="370" t="str">
        <f t="shared" si="451"/>
        <v>#REF!</v>
      </c>
      <c r="V290" s="119" t="str">
        <f t="shared" si="9"/>
        <v>/Users/asano/Desktop/data_sample/Links/bandle.jpg</v>
      </c>
      <c r="W290" s="345" t="s">
        <v>2894</v>
      </c>
      <c r="X290" s="345" t="s">
        <v>2895</v>
      </c>
      <c r="Y290" s="345" t="s">
        <v>2896</v>
      </c>
      <c r="Z290" s="345" t="s">
        <v>2897</v>
      </c>
      <c r="AA290" s="110" t="str">
        <f t="shared" si="459"/>
        <v>/Users/asano/Desktop/data_sample/images/1day/ラヴェール/シルキーベージュ/thumbnail.jpg</v>
      </c>
      <c r="AB290" s="110" t="str">
        <f t="shared" si="460"/>
        <v>/Users/asano/Desktop/data_sample/images/1day/ラヴェール/シルキーベージュ/lens.jpg</v>
      </c>
      <c r="AC290" s="110" t="str">
        <f t="shared" si="461"/>
        <v>/Users/asano/Desktop/data_sample/images/1day/ラヴェール/シルキーベージュ/黒目/black.jpg</v>
      </c>
      <c r="AD290" s="110" t="str">
        <f t="shared" si="462"/>
        <v>/Users/asano/Desktop/data_sample/images/1day/ラヴェール/シルキーベージュ/茶目/brown.jpg</v>
      </c>
      <c r="AE290" s="346" t="str">
        <f t="shared" ref="AE290:AF290" si="599">IFERROR(XLOOKUP($E290&amp;$F290,import!$A:$A,import!I:I),""
)</f>
        <v/>
      </c>
      <c r="AF290" s="346" t="str">
        <f t="shared" si="599"/>
        <v/>
      </c>
      <c r="AG290" s="119" t="str">
        <f>IFERROR(__xludf.DUMMYFUNCTION(" IF(
  ISNUMBER(S290),
  ""度なし（±0.00）〜""&amp;IF(ABS(S290)&lt;100, TEXT(S290, ""0.00""), """"),
  IFERROR(""度なし（±0.00）〜""&amp;
    TEXT(
      VALUE(REGEXEXTRACT(ASC(TO_TEXT(S290)),
        ""(?:^|[^0-9])([+-]?\d{1,2}(?:\.\d+)?)(?:[^0-9]|$)""
      )),
      ""0.00"""&amp;"
    ),
    ""度なしのみ""
  )
)
"),"度なしのみ")</f>
        <v>度なしのみ</v>
      </c>
      <c r="AH290" s="347"/>
      <c r="AI290" s="347"/>
      <c r="AJ290" s="110"/>
      <c r="AK290" s="110" t="s">
        <v>2898</v>
      </c>
      <c r="AL290" s="110" t="str">
        <f t="shared" si="453"/>
        <v>#REF!</v>
      </c>
      <c r="AM290" s="110"/>
      <c r="AN290" s="110" t="str">
        <f t="shared" si="84"/>
        <v>NG</v>
      </c>
      <c r="AO290" s="343">
        <v>8.0</v>
      </c>
      <c r="AP290" s="110"/>
      <c r="AQ290" s="343">
        <v>8.0</v>
      </c>
      <c r="AR290" s="110"/>
    </row>
    <row r="291">
      <c r="A291" s="332" t="b">
        <v>1</v>
      </c>
      <c r="B291" s="357" t="b">
        <v>1</v>
      </c>
      <c r="C291" s="350" t="str">
        <f t="shared" si="66"/>
        <v>-</v>
      </c>
      <c r="D291" s="110"/>
      <c r="E291" s="110" t="s">
        <v>2876</v>
      </c>
      <c r="F291" s="110" t="s">
        <v>2899</v>
      </c>
      <c r="G291" s="335">
        <v>4449.0</v>
      </c>
      <c r="H291" s="110" t="s">
        <v>2566</v>
      </c>
      <c r="I291" s="110" t="s">
        <v>2878</v>
      </c>
      <c r="J291" s="110" t="s">
        <v>2900</v>
      </c>
      <c r="K291" s="337" t="s">
        <v>170</v>
      </c>
      <c r="L291" s="338" t="str">
        <f t="shared" si="354"/>
        <v>#REF!</v>
      </c>
      <c r="M291" s="339" t="str">
        <f>IFERROR(__xludf.DUMMYFUNCTION("REGEXEXTRACT(
  XLOOKUP($E291&amp;$F291, import!$A:$A, import!C:C),
  ""/(\d+)""
)
"),"#REF!")</f>
        <v>#REF!</v>
      </c>
      <c r="N291" s="340" t="str">
        <f t="shared" si="455"/>
        <v>#REF!</v>
      </c>
      <c r="O291" s="341" t="str">
        <f t="shared" ref="O291:Q291" si="600">VALUE(SUBSTITUTE(XLOOKUP($E291&amp;$F291,import!$A:$A,import!M:M),"mm",""))
</f>
        <v>#REF!</v>
      </c>
      <c r="P291" s="342" t="str">
        <f t="shared" si="600"/>
        <v>#REF!</v>
      </c>
      <c r="Q291" s="343" t="str">
        <f t="shared" si="600"/>
        <v>#REF!</v>
      </c>
      <c r="R291" s="341" t="str">
        <f t="shared" si="356"/>
        <v>#REF!</v>
      </c>
      <c r="S291" s="110" t="s">
        <v>956</v>
      </c>
      <c r="T291" s="110" t="s">
        <v>956</v>
      </c>
      <c r="U291" s="370" t="str">
        <f t="shared" si="451"/>
        <v>#REF!</v>
      </c>
      <c r="V291" s="119" t="str">
        <f t="shared" si="9"/>
        <v>/Users/asano/Desktop/data_sample/Links/bandle.jpg</v>
      </c>
      <c r="W291" s="345" t="s">
        <v>2901</v>
      </c>
      <c r="X291" s="345" t="s">
        <v>2902</v>
      </c>
      <c r="Y291" s="345" t="s">
        <v>2903</v>
      </c>
      <c r="Z291" s="345" t="s">
        <v>2904</v>
      </c>
      <c r="AA291" s="110" t="str">
        <f t="shared" si="459"/>
        <v>/Users/asano/Desktop/data_sample/images/1day/ラヴェール/センシュアルブラウン/thumbnail.jpg</v>
      </c>
      <c r="AB291" s="110" t="str">
        <f t="shared" si="460"/>
        <v>/Users/asano/Desktop/data_sample/images/1day/ラヴェール/センシュアルブラウン/lens.jpg</v>
      </c>
      <c r="AC291" s="110" t="str">
        <f t="shared" si="461"/>
        <v>/Users/asano/Desktop/data_sample/images/1day/ラヴェール/センシュアルブラウン/黒目/black.jpg</v>
      </c>
      <c r="AD291" s="110" t="str">
        <f t="shared" si="462"/>
        <v>/Users/asano/Desktop/data_sample/images/1day/ラヴェール/センシュアルブラウン/茶目/brown.jpg</v>
      </c>
      <c r="AE291" s="346" t="str">
        <f t="shared" ref="AE291:AF291" si="601">IFERROR(XLOOKUP($E291&amp;$F291,import!$A:$A,import!I:I),""
)</f>
        <v/>
      </c>
      <c r="AF291" s="346" t="str">
        <f t="shared" si="601"/>
        <v/>
      </c>
      <c r="AG291" s="119" t="str">
        <f>IFERROR(__xludf.DUMMYFUNCTION(" IF(
  ISNUMBER(S291),
  ""度なし（±0.00）〜""&amp;IF(ABS(S291)&lt;100, TEXT(S291, ""0.00""), """"),
  IFERROR(""度なし（±0.00）〜""&amp;
    TEXT(
      VALUE(REGEXEXTRACT(ASC(TO_TEXT(S291)),
        ""(?:^|[^0-9])([+-]?\d{1,2}(?:\.\d+)?)(?:[^0-9]|$)""
      )),
      ""0.00"""&amp;"
    ),
    ""度なしのみ""
  )
)
"),"度なしのみ")</f>
        <v>度なしのみ</v>
      </c>
      <c r="AH291" s="347"/>
      <c r="AI291" s="347"/>
      <c r="AJ291" s="110"/>
      <c r="AK291" s="110" t="s">
        <v>2905</v>
      </c>
      <c r="AL291" s="110" t="str">
        <f t="shared" si="453"/>
        <v>#REF!</v>
      </c>
      <c r="AM291" s="110"/>
      <c r="AN291" s="110" t="str">
        <f t="shared" si="84"/>
        <v>NG</v>
      </c>
      <c r="AO291" s="343">
        <v>8.0</v>
      </c>
      <c r="AP291" s="110"/>
      <c r="AQ291" s="343">
        <v>8.0</v>
      </c>
      <c r="AR291" s="110"/>
    </row>
    <row r="292">
      <c r="A292" s="332" t="b">
        <v>1</v>
      </c>
      <c r="B292" s="357" t="b">
        <v>1</v>
      </c>
      <c r="C292" s="350" t="str">
        <f t="shared" si="66"/>
        <v>-</v>
      </c>
      <c r="D292" s="110"/>
      <c r="E292" s="110" t="s">
        <v>2876</v>
      </c>
      <c r="F292" s="110" t="s">
        <v>2906</v>
      </c>
      <c r="G292" s="335">
        <v>4450.0</v>
      </c>
      <c r="H292" s="110" t="s">
        <v>2566</v>
      </c>
      <c r="I292" s="110" t="s">
        <v>2878</v>
      </c>
      <c r="J292" s="110" t="s">
        <v>2907</v>
      </c>
      <c r="K292" s="337" t="s">
        <v>170</v>
      </c>
      <c r="L292" s="338" t="str">
        <f t="shared" si="354"/>
        <v>#REF!</v>
      </c>
      <c r="M292" s="339" t="str">
        <f>IFERROR(__xludf.DUMMYFUNCTION("REGEXEXTRACT(
  XLOOKUP($E292&amp;$F292, import!$A:$A, import!C:C),
  ""/(\d+)""
)
"),"#REF!")</f>
        <v>#REF!</v>
      </c>
      <c r="N292" s="340" t="str">
        <f t="shared" si="455"/>
        <v>#REF!</v>
      </c>
      <c r="O292" s="341" t="str">
        <f t="shared" ref="O292:Q292" si="602">VALUE(SUBSTITUTE(XLOOKUP($E292&amp;$F292,import!$A:$A,import!M:M),"mm",""))
</f>
        <v>#REF!</v>
      </c>
      <c r="P292" s="342" t="str">
        <f t="shared" si="602"/>
        <v>#REF!</v>
      </c>
      <c r="Q292" s="343" t="str">
        <f t="shared" si="602"/>
        <v>#REF!</v>
      </c>
      <c r="R292" s="341" t="str">
        <f t="shared" si="356"/>
        <v>#REF!</v>
      </c>
      <c r="S292" s="110" t="s">
        <v>956</v>
      </c>
      <c r="T292" s="110" t="s">
        <v>956</v>
      </c>
      <c r="U292" s="370" t="str">
        <f t="shared" si="451"/>
        <v>#REF!</v>
      </c>
      <c r="V292" s="119" t="str">
        <f t="shared" si="9"/>
        <v>/Users/asano/Desktop/data_sample/Links/bandle.jpg</v>
      </c>
      <c r="W292" s="345" t="s">
        <v>2908</v>
      </c>
      <c r="X292" s="345" t="s">
        <v>2909</v>
      </c>
      <c r="Y292" s="345" t="s">
        <v>2910</v>
      </c>
      <c r="Z292" s="345" t="s">
        <v>2911</v>
      </c>
      <c r="AA292" s="110" t="str">
        <f t="shared" si="459"/>
        <v>/Users/asano/Desktop/data_sample/images/1day/ラヴェール/ブラウンミラージュ/thumbnail.jpg</v>
      </c>
      <c r="AB292" s="110" t="str">
        <f t="shared" si="460"/>
        <v>/Users/asano/Desktop/data_sample/images/1day/ラヴェール/ブラウンミラージュ/lens.jpg</v>
      </c>
      <c r="AC292" s="110" t="str">
        <f t="shared" si="461"/>
        <v>/Users/asano/Desktop/data_sample/images/1day/ラヴェール/ブラウンミラージュ/黒目/black.jpg</v>
      </c>
      <c r="AD292" s="110" t="str">
        <f t="shared" si="462"/>
        <v>/Users/asano/Desktop/data_sample/images/1day/ラヴェール/ブラウンミラージュ/茶目/brown.jpg</v>
      </c>
      <c r="AE292" s="346" t="str">
        <f t="shared" ref="AE292:AF292" si="603">IFERROR(XLOOKUP($E292&amp;$F292,import!$A:$A,import!I:I),""
)</f>
        <v/>
      </c>
      <c r="AF292" s="346" t="str">
        <f t="shared" si="603"/>
        <v/>
      </c>
      <c r="AG292" s="119" t="str">
        <f>IFERROR(__xludf.DUMMYFUNCTION(" IF(
  ISNUMBER(S292),
  ""度なし（±0.00）〜""&amp;IF(ABS(S292)&lt;100, TEXT(S292, ""0.00""), """"),
  IFERROR(""度なし（±0.00）〜""&amp;
    TEXT(
      VALUE(REGEXEXTRACT(ASC(TO_TEXT(S292)),
        ""(?:^|[^0-9])([+-]?\d{1,2}(?:\.\d+)?)(?:[^0-9]|$)""
      )),
      ""0.00"""&amp;"
    ),
    ""度なしのみ""
  )
)
"),"度なしのみ")</f>
        <v>度なしのみ</v>
      </c>
      <c r="AH292" s="347"/>
      <c r="AI292" s="347"/>
      <c r="AJ292" s="110"/>
      <c r="AK292" s="110" t="s">
        <v>2912</v>
      </c>
      <c r="AL292" s="110" t="str">
        <f t="shared" si="453"/>
        <v>#REF!</v>
      </c>
      <c r="AM292" s="110"/>
      <c r="AN292" s="110" t="str">
        <f t="shared" si="84"/>
        <v>NG</v>
      </c>
      <c r="AO292" s="343">
        <v>8.0</v>
      </c>
      <c r="AP292" s="110"/>
      <c r="AQ292" s="343">
        <v>8.0</v>
      </c>
      <c r="AR292" s="110"/>
    </row>
    <row r="293">
      <c r="A293" s="332" t="b">
        <v>1</v>
      </c>
      <c r="B293" s="357" t="b">
        <v>1</v>
      </c>
      <c r="C293" s="350" t="str">
        <f t="shared" si="66"/>
        <v>-</v>
      </c>
      <c r="D293" s="110"/>
      <c r="E293" s="110" t="s">
        <v>2876</v>
      </c>
      <c r="F293" s="110" t="s">
        <v>2913</v>
      </c>
      <c r="G293" s="335">
        <v>4451.0</v>
      </c>
      <c r="H293" s="110" t="s">
        <v>2566</v>
      </c>
      <c r="I293" s="110" t="s">
        <v>2878</v>
      </c>
      <c r="J293" s="110" t="s">
        <v>2914</v>
      </c>
      <c r="K293" s="337" t="s">
        <v>170</v>
      </c>
      <c r="L293" s="338" t="str">
        <f t="shared" si="354"/>
        <v>#REF!</v>
      </c>
      <c r="M293" s="339" t="str">
        <f>IFERROR(__xludf.DUMMYFUNCTION("REGEXEXTRACT(
  XLOOKUP($E293&amp;$F293, import!$A:$A, import!C:C),
  ""/(\d+)""
)
"),"#REF!")</f>
        <v>#REF!</v>
      </c>
      <c r="N293" s="340" t="str">
        <f t="shared" si="455"/>
        <v>#REF!</v>
      </c>
      <c r="O293" s="341" t="str">
        <f t="shared" ref="O293:Q293" si="604">VALUE(SUBSTITUTE(XLOOKUP($E293&amp;$F293,import!$A:$A,import!M:M),"mm",""))
</f>
        <v>#REF!</v>
      </c>
      <c r="P293" s="342" t="str">
        <f t="shared" si="604"/>
        <v>#REF!</v>
      </c>
      <c r="Q293" s="343" t="str">
        <f t="shared" si="604"/>
        <v>#REF!</v>
      </c>
      <c r="R293" s="341" t="str">
        <f t="shared" si="356"/>
        <v>#REF!</v>
      </c>
      <c r="S293" s="110" t="s">
        <v>956</v>
      </c>
      <c r="T293" s="110" t="s">
        <v>956</v>
      </c>
      <c r="U293" s="370" t="str">
        <f t="shared" si="451"/>
        <v>#REF!</v>
      </c>
      <c r="V293" s="119" t="str">
        <f t="shared" si="9"/>
        <v>/Users/asano/Desktop/data_sample/Links/bandle.jpg</v>
      </c>
      <c r="W293" s="345" t="s">
        <v>2915</v>
      </c>
      <c r="X293" s="345" t="s">
        <v>2916</v>
      </c>
      <c r="Y293" s="345" t="s">
        <v>2917</v>
      </c>
      <c r="Z293" s="345" t="s">
        <v>2918</v>
      </c>
      <c r="AA293" s="110" t="str">
        <f t="shared" si="459"/>
        <v>/Users/asano/Desktop/data_sample/images/1day/ラヴェール/ミッドナイトアンバー/thumbnail.jpg</v>
      </c>
      <c r="AB293" s="110" t="str">
        <f t="shared" si="460"/>
        <v>/Users/asano/Desktop/data_sample/images/1day/ラヴェール/ミッドナイトアンバー/lens.jpg</v>
      </c>
      <c r="AC293" s="110" t="str">
        <f t="shared" si="461"/>
        <v>/Users/asano/Desktop/data_sample/images/1day/ラヴェール/ミッドナイトアンバー/黒目/black.jpg</v>
      </c>
      <c r="AD293" s="110" t="str">
        <f t="shared" si="462"/>
        <v>/Users/asano/Desktop/data_sample/images/1day/ラヴェール/ミッドナイトアンバー/茶目/brown.jpg</v>
      </c>
      <c r="AE293" s="346" t="str">
        <f t="shared" ref="AE293:AF293" si="605">IFERROR(XLOOKUP($E293&amp;$F293,import!$A:$A,import!I:I),""
)</f>
        <v/>
      </c>
      <c r="AF293" s="346" t="str">
        <f t="shared" si="605"/>
        <v/>
      </c>
      <c r="AG293" s="119" t="str">
        <f>IFERROR(__xludf.DUMMYFUNCTION(" IF(
  ISNUMBER(S293),
  ""度なし（±0.00）〜""&amp;IF(ABS(S293)&lt;100, TEXT(S293, ""0.00""), """"),
  IFERROR(""度なし（±0.00）〜""&amp;
    TEXT(
      VALUE(REGEXEXTRACT(ASC(TO_TEXT(S293)),
        ""(?:^|[^0-9])([+-]?\d{1,2}(?:\.\d+)?)(?:[^0-9]|$)""
      )),
      ""0.00"""&amp;"
    ),
    ""度なしのみ""
  )
)
"),"度なしのみ")</f>
        <v>度なしのみ</v>
      </c>
      <c r="AH293" s="347"/>
      <c r="AI293" s="347"/>
      <c r="AJ293" s="110"/>
      <c r="AK293" s="110" t="s">
        <v>2919</v>
      </c>
      <c r="AL293" s="110" t="str">
        <f t="shared" si="453"/>
        <v>#REF!</v>
      </c>
      <c r="AM293" s="110"/>
      <c r="AN293" s="110" t="str">
        <f t="shared" si="84"/>
        <v>NG</v>
      </c>
      <c r="AO293" s="343">
        <v>8.0</v>
      </c>
      <c r="AP293" s="110"/>
      <c r="AQ293" s="343">
        <v>8.0</v>
      </c>
      <c r="AR293" s="110"/>
    </row>
    <row r="294">
      <c r="A294" s="332" t="b">
        <v>1</v>
      </c>
      <c r="B294" s="357" t="b">
        <v>1</v>
      </c>
      <c r="C294" s="350" t="str">
        <f t="shared" si="66"/>
        <v>-</v>
      </c>
      <c r="D294" s="110"/>
      <c r="E294" s="110" t="s">
        <v>2876</v>
      </c>
      <c r="F294" s="110" t="s">
        <v>2920</v>
      </c>
      <c r="G294" s="335">
        <v>4452.0</v>
      </c>
      <c r="H294" s="110" t="s">
        <v>2566</v>
      </c>
      <c r="I294" s="110" t="s">
        <v>2878</v>
      </c>
      <c r="J294" s="110" t="s">
        <v>2921</v>
      </c>
      <c r="K294" s="337" t="s">
        <v>170</v>
      </c>
      <c r="L294" s="338" t="str">
        <f t="shared" si="354"/>
        <v>#REF!</v>
      </c>
      <c r="M294" s="339" t="str">
        <f>IFERROR(__xludf.DUMMYFUNCTION("REGEXEXTRACT(
  XLOOKUP($E294&amp;$F294, import!$A:$A, import!C:C),
  ""/(\d+)""
)
"),"#REF!")</f>
        <v>#REF!</v>
      </c>
      <c r="N294" s="340" t="str">
        <f t="shared" si="455"/>
        <v>#REF!</v>
      </c>
      <c r="O294" s="341" t="str">
        <f t="shared" ref="O294:Q294" si="606">VALUE(SUBSTITUTE(XLOOKUP($E294&amp;$F294,import!$A:$A,import!M:M),"mm",""))
</f>
        <v>#REF!</v>
      </c>
      <c r="P294" s="342" t="str">
        <f t="shared" si="606"/>
        <v>#REF!</v>
      </c>
      <c r="Q294" s="343" t="str">
        <f t="shared" si="606"/>
        <v>#REF!</v>
      </c>
      <c r="R294" s="341" t="str">
        <f t="shared" si="356"/>
        <v>#REF!</v>
      </c>
      <c r="S294" s="110" t="s">
        <v>956</v>
      </c>
      <c r="T294" s="110" t="s">
        <v>956</v>
      </c>
      <c r="U294" s="370" t="str">
        <f t="shared" si="451"/>
        <v>#REF!</v>
      </c>
      <c r="V294" s="119" t="str">
        <f t="shared" si="9"/>
        <v>/Users/asano/Desktop/data_sample/Links/bandle.jpg</v>
      </c>
      <c r="W294" s="345" t="s">
        <v>2922</v>
      </c>
      <c r="X294" s="345" t="s">
        <v>2923</v>
      </c>
      <c r="Y294" s="345" t="s">
        <v>2924</v>
      </c>
      <c r="Z294" s="345" t="s">
        <v>2925</v>
      </c>
      <c r="AA294" s="110" t="str">
        <f t="shared" si="459"/>
        <v>/Users/asano/Desktop/data_sample/images/1day/ラヴェール/ムーンリットベージュ/thumbnail.jpg</v>
      </c>
      <c r="AB294" s="110" t="str">
        <f t="shared" si="460"/>
        <v>/Users/asano/Desktop/data_sample/images/1day/ラヴェール/ムーンリットベージュ/lens.jpg</v>
      </c>
      <c r="AC294" s="110" t="str">
        <f t="shared" si="461"/>
        <v>/Users/asano/Desktop/data_sample/images/1day/ラヴェール/ムーンリットベージュ/黒目/black.jpg</v>
      </c>
      <c r="AD294" s="110" t="str">
        <f t="shared" si="462"/>
        <v>/Users/asano/Desktop/data_sample/images/1day/ラヴェール/ムーンリットベージュ/茶目/brown.jpg</v>
      </c>
      <c r="AE294" s="346" t="str">
        <f t="shared" ref="AE294:AF294" si="607">IFERROR(XLOOKUP($E294&amp;$F294,import!$A:$A,import!I:I),""
)</f>
        <v/>
      </c>
      <c r="AF294" s="346" t="str">
        <f t="shared" si="607"/>
        <v/>
      </c>
      <c r="AG294" s="119" t="str">
        <f>IFERROR(__xludf.DUMMYFUNCTION(" IF(
  ISNUMBER(S294),
  ""度なし（±0.00）〜""&amp;IF(ABS(S294)&lt;100, TEXT(S294, ""0.00""), """"),
  IFERROR(""度なし（±0.00）〜""&amp;
    TEXT(
      VALUE(REGEXEXTRACT(ASC(TO_TEXT(S294)),
        ""(?:^|[^0-9])([+-]?\d{1,2}(?:\.\d+)?)(?:[^0-9]|$)""
      )),
      ""0.00"""&amp;"
    ),
    ""度なしのみ""
  )
)
"),"度なしのみ")</f>
        <v>度なしのみ</v>
      </c>
      <c r="AH294" s="347"/>
      <c r="AI294" s="347"/>
      <c r="AJ294" s="110"/>
      <c r="AK294" s="110" t="s">
        <v>2926</v>
      </c>
      <c r="AL294" s="110" t="str">
        <f t="shared" si="453"/>
        <v>#REF!</v>
      </c>
      <c r="AM294" s="110"/>
      <c r="AN294" s="110" t="str">
        <f t="shared" si="84"/>
        <v>NG</v>
      </c>
      <c r="AO294" s="343">
        <v>8.0</v>
      </c>
      <c r="AP294" s="110"/>
      <c r="AQ294" s="343">
        <v>8.0</v>
      </c>
      <c r="AR294" s="110"/>
    </row>
    <row r="295">
      <c r="A295" s="332" t="b">
        <v>1</v>
      </c>
      <c r="B295" s="357" t="b">
        <v>1</v>
      </c>
      <c r="C295" s="350" t="str">
        <f t="shared" si="66"/>
        <v>-</v>
      </c>
      <c r="D295" s="110"/>
      <c r="E295" s="110" t="s">
        <v>2876</v>
      </c>
      <c r="F295" s="110" t="s">
        <v>2927</v>
      </c>
      <c r="G295" s="335">
        <v>4453.0</v>
      </c>
      <c r="H295" s="110" t="s">
        <v>2566</v>
      </c>
      <c r="I295" s="110" t="s">
        <v>2878</v>
      </c>
      <c r="J295" s="110" t="s">
        <v>2928</v>
      </c>
      <c r="K295" s="337" t="s">
        <v>170</v>
      </c>
      <c r="L295" s="338" t="str">
        <f t="shared" si="354"/>
        <v>#REF!</v>
      </c>
      <c r="M295" s="339" t="str">
        <f>IFERROR(__xludf.DUMMYFUNCTION("REGEXEXTRACT(
  XLOOKUP($E295&amp;$F295, import!$A:$A, import!C:C),
  ""/(\d+)""
)
"),"#REF!")</f>
        <v>#REF!</v>
      </c>
      <c r="N295" s="340" t="str">
        <f t="shared" si="455"/>
        <v>#REF!</v>
      </c>
      <c r="O295" s="341" t="str">
        <f t="shared" ref="O295:Q295" si="608">VALUE(SUBSTITUTE(XLOOKUP($E295&amp;$F295,import!$A:$A,import!M:M),"mm",""))
</f>
        <v>#REF!</v>
      </c>
      <c r="P295" s="342" t="str">
        <f t="shared" si="608"/>
        <v>#REF!</v>
      </c>
      <c r="Q295" s="343" t="str">
        <f t="shared" si="608"/>
        <v>#REF!</v>
      </c>
      <c r="R295" s="341" t="str">
        <f t="shared" si="356"/>
        <v>#REF!</v>
      </c>
      <c r="S295" s="110" t="s">
        <v>956</v>
      </c>
      <c r="T295" s="110" t="s">
        <v>956</v>
      </c>
      <c r="U295" s="370" t="str">
        <f t="shared" si="451"/>
        <v>#REF!</v>
      </c>
      <c r="V295" s="119" t="str">
        <f t="shared" si="9"/>
        <v>/Users/asano/Desktop/data_sample/Links/bandle.jpg</v>
      </c>
      <c r="W295" s="345" t="s">
        <v>2929</v>
      </c>
      <c r="X295" s="345" t="s">
        <v>2930</v>
      </c>
      <c r="Y295" s="345" t="s">
        <v>2931</v>
      </c>
      <c r="Z295" s="345" t="s">
        <v>2932</v>
      </c>
      <c r="AA295" s="110" t="str">
        <f t="shared" si="459"/>
        <v>/Users/asano/Desktop/data_sample/images/1day/ラヴェール/ラスターグレー/thumbnail.jpg</v>
      </c>
      <c r="AB295" s="110" t="str">
        <f t="shared" si="460"/>
        <v>/Users/asano/Desktop/data_sample/images/1day/ラヴェール/ラスターグレー/lens.jpg</v>
      </c>
      <c r="AC295" s="110" t="str">
        <f t="shared" si="461"/>
        <v>/Users/asano/Desktop/data_sample/images/1day/ラヴェール/ラスターグレー/黒目/black.jpg</v>
      </c>
      <c r="AD295" s="110" t="str">
        <f t="shared" si="462"/>
        <v>/Users/asano/Desktop/data_sample/images/1day/ラヴェール/ラスターグレー/茶目/brown.jpg</v>
      </c>
      <c r="AE295" s="346" t="str">
        <f t="shared" ref="AE295:AF295" si="609">IFERROR(XLOOKUP($E295&amp;$F295,import!$A:$A,import!I:I),""
)</f>
        <v/>
      </c>
      <c r="AF295" s="346" t="str">
        <f t="shared" si="609"/>
        <v/>
      </c>
      <c r="AG295" s="119" t="str">
        <f>IFERROR(__xludf.DUMMYFUNCTION(" IF(
  ISNUMBER(S295),
  ""度なし（±0.00）〜""&amp;IF(ABS(S295)&lt;100, TEXT(S295, ""0.00""), """"),
  IFERROR(""度なし（±0.00）〜""&amp;
    TEXT(
      VALUE(REGEXEXTRACT(ASC(TO_TEXT(S295)),
        ""(?:^|[^0-9])([+-]?\d{1,2}(?:\.\d+)?)(?:[^0-9]|$)""
      )),
      ""0.00"""&amp;"
    ),
    ""度なしのみ""
  )
)
"),"度なしのみ")</f>
        <v>度なしのみ</v>
      </c>
      <c r="AH295" s="347"/>
      <c r="AI295" s="347"/>
      <c r="AJ295" s="110"/>
      <c r="AK295" s="110" t="s">
        <v>2933</v>
      </c>
      <c r="AL295" s="110" t="str">
        <f t="shared" si="453"/>
        <v>#REF!</v>
      </c>
      <c r="AM295" s="110"/>
      <c r="AN295" s="110" t="str">
        <f t="shared" si="84"/>
        <v>NG</v>
      </c>
      <c r="AO295" s="343">
        <v>8.0</v>
      </c>
      <c r="AP295" s="110"/>
      <c r="AQ295" s="343">
        <v>8.0</v>
      </c>
      <c r="AR295" s="110"/>
    </row>
    <row r="296">
      <c r="A296" s="332" t="b">
        <v>1</v>
      </c>
      <c r="B296" s="349" t="b">
        <v>1</v>
      </c>
      <c r="C296" s="350" t="str">
        <f t="shared" si="66"/>
        <v>-</v>
      </c>
      <c r="D296" s="110"/>
      <c r="E296" s="110" t="s">
        <v>2934</v>
      </c>
      <c r="F296" s="110" t="s">
        <v>2935</v>
      </c>
      <c r="G296" s="335">
        <v>4454.0</v>
      </c>
      <c r="H296" s="110" t="s">
        <v>2566</v>
      </c>
      <c r="I296" s="110" t="s">
        <v>2878</v>
      </c>
      <c r="J296" s="110" t="s">
        <v>2936</v>
      </c>
      <c r="K296" s="337" t="s">
        <v>170</v>
      </c>
      <c r="L296" s="338" t="str">
        <f t="shared" si="354"/>
        <v>#REF!</v>
      </c>
      <c r="M296" s="339" t="str">
        <f>IFERROR(__xludf.DUMMYFUNCTION("REGEXEXTRACT(
  XLOOKUP($E296&amp;$F296, import!$A:$A, import!C:C),
  ""/(\d+)""
)
"),"#REF!")</f>
        <v>#REF!</v>
      </c>
      <c r="N296" s="340" t="str">
        <f t="shared" si="455"/>
        <v>#REF!</v>
      </c>
      <c r="O296" s="341" t="str">
        <f t="shared" ref="O296:Q296" si="610">VALUE(SUBSTITUTE(XLOOKUP($E296&amp;$F296,import!$A:$A,import!M:M),"mm",""))
</f>
        <v>#REF!</v>
      </c>
      <c r="P296" s="342" t="str">
        <f t="shared" si="610"/>
        <v>#REF!</v>
      </c>
      <c r="Q296" s="343" t="str">
        <f t="shared" si="610"/>
        <v>#REF!</v>
      </c>
      <c r="R296" s="341" t="str">
        <f t="shared" si="356"/>
        <v>#REF!</v>
      </c>
      <c r="S296" s="110" t="s">
        <v>956</v>
      </c>
      <c r="T296" s="110" t="s">
        <v>956</v>
      </c>
      <c r="U296" s="370" t="str">
        <f t="shared" si="451"/>
        <v>#REF!</v>
      </c>
      <c r="V296" s="119" t="str">
        <f t="shared" si="9"/>
        <v>/Users/asano/Desktop/data_sample/Links/bandle.jpg</v>
      </c>
      <c r="W296" s="345" t="s">
        <v>2937</v>
      </c>
      <c r="X296" s="345" t="s">
        <v>2938</v>
      </c>
      <c r="Y296" s="345" t="s">
        <v>2939</v>
      </c>
      <c r="Z296" s="345" t="s">
        <v>2940</v>
      </c>
      <c r="AA296" s="110" t="str">
        <f t="shared" si="459"/>
        <v>/Users/asano/Desktop/data_sample/images/1day/ラヴェール/アディクトブロンド/thumbnail.jpg</v>
      </c>
      <c r="AB296" s="110" t="str">
        <f t="shared" si="460"/>
        <v>/Users/asano/Desktop/data_sample/images/1day/ラヴェール/アディクトブロンド/lens.jpg</v>
      </c>
      <c r="AC296" s="110" t="str">
        <f t="shared" si="461"/>
        <v>/Users/asano/Desktop/data_sample/images/1day/ラヴェール/アディクトブロンド/黒目/black.jpg</v>
      </c>
      <c r="AD296" s="110" t="str">
        <f t="shared" si="462"/>
        <v>/Users/asano/Desktop/data_sample/images/1day/ラヴェール/アディクトブロンド/茶目/brown.jpg</v>
      </c>
      <c r="AE296" s="346" t="str">
        <f t="shared" ref="AE296:AF296" si="611">IFERROR(XLOOKUP($E296&amp;$F296,import!$A:$A,import!I:I),""
)</f>
        <v/>
      </c>
      <c r="AF296" s="346" t="str">
        <f t="shared" si="611"/>
        <v/>
      </c>
      <c r="AG296" s="119" t="str">
        <f>IFERROR(__xludf.DUMMYFUNCTION(" IF(
  ISNUMBER(S296),
  ""度なし（±0.00）〜""&amp;IF(ABS(S296)&lt;100, TEXT(S296, ""0.00""), """"),
  IFERROR(""度なし（±0.00）〜""&amp;
    TEXT(
      VALUE(REGEXEXTRACT(ASC(TO_TEXT(S296)),
        ""(?:^|[^0-9])([+-]?\d{1,2}(?:\.\d+)?)(?:[^0-9]|$)""
      )),
      ""0.00"""&amp;"
    ),
    ""度なしのみ""
  )
)
"),"度なしのみ")</f>
        <v>度なしのみ</v>
      </c>
      <c r="AH296" s="347"/>
      <c r="AI296" s="347"/>
      <c r="AJ296" s="110"/>
      <c r="AK296" s="110" t="s">
        <v>2941</v>
      </c>
      <c r="AL296" s="110" t="str">
        <f t="shared" si="453"/>
        <v>#REF!</v>
      </c>
      <c r="AM296" s="110"/>
      <c r="AN296" s="110" t="str">
        <f t="shared" si="84"/>
        <v>NG</v>
      </c>
      <c r="AO296" s="343">
        <v>8.0</v>
      </c>
      <c r="AP296" s="110"/>
      <c r="AQ296" s="343">
        <v>8.0</v>
      </c>
      <c r="AR296" s="110"/>
    </row>
    <row r="297">
      <c r="A297" s="332" t="b">
        <v>1</v>
      </c>
      <c r="B297" s="357" t="b">
        <v>1</v>
      </c>
      <c r="C297" s="350" t="str">
        <f t="shared" si="66"/>
        <v>-</v>
      </c>
      <c r="D297" s="110"/>
      <c r="E297" s="110" t="s">
        <v>2942</v>
      </c>
      <c r="F297" s="110" t="s">
        <v>2943</v>
      </c>
      <c r="G297" s="335">
        <v>4455.0</v>
      </c>
      <c r="H297" s="110" t="s">
        <v>2566</v>
      </c>
      <c r="I297" s="110" t="s">
        <v>2878</v>
      </c>
      <c r="J297" s="110" t="s">
        <v>2944</v>
      </c>
      <c r="K297" s="337" t="s">
        <v>170</v>
      </c>
      <c r="L297" s="338" t="str">
        <f t="shared" si="354"/>
        <v>#REF!</v>
      </c>
      <c r="M297" s="339" t="str">
        <f>IFERROR(__xludf.DUMMYFUNCTION("REGEXEXTRACT(
  XLOOKUP($E297&amp;$F297, import!$A:$A, import!C:C),
  ""/(\d+)""
)
"),"#REF!")</f>
        <v>#REF!</v>
      </c>
      <c r="N297" s="340" t="str">
        <f t="shared" si="455"/>
        <v>#REF!</v>
      </c>
      <c r="O297" s="341" t="str">
        <f t="shared" ref="O297:Q297" si="612">VALUE(SUBSTITUTE(XLOOKUP($E297&amp;$F297,import!$A:$A,import!M:M),"mm",""))
</f>
        <v>#REF!</v>
      </c>
      <c r="P297" s="342" t="str">
        <f t="shared" si="612"/>
        <v>#REF!</v>
      </c>
      <c r="Q297" s="343" t="str">
        <f t="shared" si="612"/>
        <v>#REF!</v>
      </c>
      <c r="R297" s="341" t="str">
        <f t="shared" si="356"/>
        <v>#REF!</v>
      </c>
      <c r="S297" s="110" t="s">
        <v>956</v>
      </c>
      <c r="T297" s="110" t="s">
        <v>956</v>
      </c>
      <c r="U297" s="370" t="str">
        <f t="shared" si="451"/>
        <v>#REF!</v>
      </c>
      <c r="V297" s="119" t="str">
        <f t="shared" si="9"/>
        <v>/Users/asano/Desktop/data_sample/Links/bandle.jpg</v>
      </c>
      <c r="W297" s="345" t="s">
        <v>2945</v>
      </c>
      <c r="X297" s="345" t="s">
        <v>2946</v>
      </c>
      <c r="Y297" s="345" t="s">
        <v>2947</v>
      </c>
      <c r="Z297" s="345" t="s">
        <v>2948</v>
      </c>
      <c r="AA297" s="110" t="str">
        <f t="shared" si="459"/>
        <v>/Users/asano/Desktop/data_sample/images/1day/ラヴェール/イノセントアッシュ/thumbnail.jpg</v>
      </c>
      <c r="AB297" s="110" t="str">
        <f t="shared" si="460"/>
        <v>/Users/asano/Desktop/data_sample/images/1day/ラヴェール/イノセントアッシュ/lens.jpg</v>
      </c>
      <c r="AC297" s="110" t="str">
        <f t="shared" si="461"/>
        <v>/Users/asano/Desktop/data_sample/images/1day/ラヴェール/イノセントアッシュ/黒目/black.jpg</v>
      </c>
      <c r="AD297" s="110" t="str">
        <f t="shared" si="462"/>
        <v>/Users/asano/Desktop/data_sample/images/1day/ラヴェール/イノセントアッシュ/茶目/brown.jpg</v>
      </c>
      <c r="AE297" s="346" t="str">
        <f t="shared" ref="AE297:AF297" si="613">IFERROR(XLOOKUP($E297&amp;$F297,import!$A:$A,import!I:I),""
)</f>
        <v/>
      </c>
      <c r="AF297" s="346" t="str">
        <f t="shared" si="613"/>
        <v/>
      </c>
      <c r="AG297" s="119" t="str">
        <f>IFERROR(__xludf.DUMMYFUNCTION(" IF(
  ISNUMBER(S297),
  ""度なし（±0.00）〜""&amp;IF(ABS(S297)&lt;100, TEXT(S297, ""0.00""), """"),
  IFERROR(""度なし（±0.00）〜""&amp;
    TEXT(
      VALUE(REGEXEXTRACT(ASC(TO_TEXT(S297)),
        ""(?:^|[^0-9])([+-]?\d{1,2}(?:\.\d+)?)(?:[^0-9]|$)""
      )),
      ""0.00"""&amp;"
    ),
    ""度なしのみ""
  )
)
"),"度なしのみ")</f>
        <v>度なしのみ</v>
      </c>
      <c r="AH297" s="347"/>
      <c r="AI297" s="347"/>
      <c r="AJ297" s="110"/>
      <c r="AK297" s="110" t="s">
        <v>2949</v>
      </c>
      <c r="AL297" s="110" t="str">
        <f t="shared" si="453"/>
        <v>#REF!</v>
      </c>
      <c r="AM297" s="110"/>
      <c r="AN297" s="110" t="str">
        <f t="shared" si="84"/>
        <v>NG</v>
      </c>
      <c r="AO297" s="343">
        <v>8.0</v>
      </c>
      <c r="AP297" s="110"/>
      <c r="AQ297" s="343">
        <v>8.0</v>
      </c>
      <c r="AR297" s="110"/>
    </row>
    <row r="298">
      <c r="A298" s="332" t="b">
        <v>1</v>
      </c>
      <c r="B298" s="349" t="b">
        <v>1</v>
      </c>
      <c r="C298" s="350" t="str">
        <f t="shared" si="66"/>
        <v>-</v>
      </c>
      <c r="D298" s="110"/>
      <c r="E298" s="110" t="s">
        <v>2942</v>
      </c>
      <c r="F298" s="110" t="s">
        <v>2950</v>
      </c>
      <c r="G298" s="335">
        <v>4456.0</v>
      </c>
      <c r="H298" s="110" t="s">
        <v>2566</v>
      </c>
      <c r="I298" s="110" t="s">
        <v>2878</v>
      </c>
      <c r="J298" s="110" t="s">
        <v>2951</v>
      </c>
      <c r="K298" s="337" t="s">
        <v>170</v>
      </c>
      <c r="L298" s="338" t="str">
        <f t="shared" si="354"/>
        <v>#REF!</v>
      </c>
      <c r="M298" s="339" t="str">
        <f>IFERROR(__xludf.DUMMYFUNCTION("REGEXEXTRACT(
  XLOOKUP($E298&amp;$F298, import!$A:$A, import!C:C),
  ""/(\d+)""
)
"),"#REF!")</f>
        <v>#REF!</v>
      </c>
      <c r="N298" s="340" t="str">
        <f t="shared" si="455"/>
        <v>#REF!</v>
      </c>
      <c r="O298" s="341" t="str">
        <f t="shared" ref="O298:Q298" si="614">VALUE(SUBSTITUTE(XLOOKUP($E298&amp;$F298,import!$A:$A,import!M:M),"mm",""))
</f>
        <v>#REF!</v>
      </c>
      <c r="P298" s="342" t="str">
        <f t="shared" si="614"/>
        <v>#REF!</v>
      </c>
      <c r="Q298" s="343" t="str">
        <f t="shared" si="614"/>
        <v>#REF!</v>
      </c>
      <c r="R298" s="341" t="str">
        <f t="shared" si="356"/>
        <v>#REF!</v>
      </c>
      <c r="S298" s="110" t="s">
        <v>1074</v>
      </c>
      <c r="T298" s="110" t="s">
        <v>956</v>
      </c>
      <c r="U298" s="370" t="str">
        <f t="shared" si="451"/>
        <v>#REF!</v>
      </c>
      <c r="V298" s="119" t="str">
        <f t="shared" si="9"/>
        <v>/Users/asano/Desktop/data_sample/Links/bandle.jpg</v>
      </c>
      <c r="W298" s="345" t="s">
        <v>2952</v>
      </c>
      <c r="X298" s="345" t="s">
        <v>2953</v>
      </c>
      <c r="Y298" s="345" t="s">
        <v>2954</v>
      </c>
      <c r="Z298" s="345" t="s">
        <v>2955</v>
      </c>
      <c r="AA298" s="110" t="str">
        <f t="shared" si="459"/>
        <v>/Users/asano/Desktop/data_sample/images/1day/ラヴェール/キャラメルグロー/thumbnail.jpg</v>
      </c>
      <c r="AB298" s="110" t="str">
        <f t="shared" si="460"/>
        <v>/Users/asano/Desktop/data_sample/images/1day/ラヴェール/キャラメルグロー/lens.jpg</v>
      </c>
      <c r="AC298" s="110" t="str">
        <f t="shared" si="461"/>
        <v>/Users/asano/Desktop/data_sample/images/1day/ラヴェール/キャラメルグロー/黒目/black.jpg</v>
      </c>
      <c r="AD298" s="110" t="str">
        <f t="shared" si="462"/>
        <v>/Users/asano/Desktop/data_sample/images/1day/ラヴェール/キャラメルグロー/茶目/brown.jpg</v>
      </c>
      <c r="AE298" s="346" t="str">
        <f t="shared" ref="AE298:AF298" si="615">IFERROR(XLOOKUP($E298&amp;$F298,import!$A:$A,import!I:I),""
)</f>
        <v/>
      </c>
      <c r="AF298" s="346" t="str">
        <f t="shared" si="615"/>
        <v/>
      </c>
      <c r="AG298" s="119" t="str">
        <f>IFERROR(__xludf.DUMMYFUNCTION(" IF(
  ISNUMBER(S298),
  ""度なし（±0.00）〜""&amp;IF(ABS(S298)&lt;100, TEXT(S298, ""0.00""), """"),
  IFERROR(""度なし（±0.00）〜""&amp;
    TEXT(
      VALUE(REGEXEXTRACT(ASC(TO_TEXT(S298)),
        ""(?:^|[^0-9])([+-]?\d{1,2}(?:\.\d+)?)(?:[^0-9]|$)""
      )),
      ""0.00"""&amp;"
    ),
    ""度なしのみ""
  )
)
"),"度なし（±0.00）〜10.00")</f>
        <v>度なし（±0.00）〜10.00</v>
      </c>
      <c r="AH298" s="347"/>
      <c r="AI298" s="347"/>
      <c r="AJ298" s="110"/>
      <c r="AK298" s="110" t="s">
        <v>2956</v>
      </c>
      <c r="AL298" s="110" t="str">
        <f t="shared" si="453"/>
        <v>#REF!</v>
      </c>
      <c r="AM298" s="110"/>
      <c r="AN298" s="110" t="str">
        <f t="shared" si="84"/>
        <v>NG</v>
      </c>
      <c r="AO298" s="343">
        <v>12.0</v>
      </c>
      <c r="AP298" s="110"/>
      <c r="AQ298" s="343">
        <v>12.0</v>
      </c>
      <c r="AR298" s="110"/>
    </row>
    <row r="299">
      <c r="A299" s="332" t="b">
        <v>1</v>
      </c>
      <c r="B299" s="357" t="b">
        <v>1</v>
      </c>
      <c r="C299" s="350" t="str">
        <f t="shared" si="66"/>
        <v>-</v>
      </c>
      <c r="D299" s="110"/>
      <c r="E299" s="110" t="s">
        <v>2934</v>
      </c>
      <c r="F299" s="110" t="s">
        <v>2957</v>
      </c>
      <c r="G299" s="335">
        <v>4457.0</v>
      </c>
      <c r="H299" s="110" t="s">
        <v>2566</v>
      </c>
      <c r="I299" s="110" t="s">
        <v>2878</v>
      </c>
      <c r="J299" s="110" t="s">
        <v>2958</v>
      </c>
      <c r="K299" s="337" t="s">
        <v>170</v>
      </c>
      <c r="L299" s="338" t="str">
        <f t="shared" si="354"/>
        <v>#REF!</v>
      </c>
      <c r="M299" s="339" t="str">
        <f>IFERROR(__xludf.DUMMYFUNCTION("REGEXEXTRACT(
  XLOOKUP($E299&amp;$F299, import!$A:$A, import!C:C),
  ""/(\d+)""
)
"),"#REF!")</f>
        <v>#REF!</v>
      </c>
      <c r="N299" s="340" t="str">
        <f t="shared" si="455"/>
        <v>#REF!</v>
      </c>
      <c r="O299" s="341" t="str">
        <f t="shared" ref="O299:Q299" si="616">VALUE(SUBSTITUTE(XLOOKUP($E299&amp;$F299,import!$A:$A,import!M:M),"mm",""))
</f>
        <v>#REF!</v>
      </c>
      <c r="P299" s="342" t="str">
        <f t="shared" si="616"/>
        <v>#REF!</v>
      </c>
      <c r="Q299" s="343" t="str">
        <f t="shared" si="616"/>
        <v>#REF!</v>
      </c>
      <c r="R299" s="341" t="str">
        <f t="shared" si="356"/>
        <v>#REF!</v>
      </c>
      <c r="S299" s="110" t="s">
        <v>956</v>
      </c>
      <c r="T299" s="110" t="s">
        <v>956</v>
      </c>
      <c r="U299" s="370" t="str">
        <f t="shared" si="451"/>
        <v>#REF!</v>
      </c>
      <c r="V299" s="119" t="str">
        <f t="shared" si="9"/>
        <v>/Users/asano/Desktop/data_sample/Links/bandle.jpg</v>
      </c>
      <c r="W299" s="345" t="s">
        <v>2959</v>
      </c>
      <c r="X299" s="345" t="s">
        <v>2960</v>
      </c>
      <c r="Y299" s="345" t="s">
        <v>2961</v>
      </c>
      <c r="Z299" s="345" t="s">
        <v>2962</v>
      </c>
      <c r="AA299" s="110" t="str">
        <f t="shared" si="459"/>
        <v>/Users/asano/Desktop/data_sample/images/1day/ラヴェール/ジャスミンアイビー/thumbnail.jpg</v>
      </c>
      <c r="AB299" s="110" t="str">
        <f t="shared" si="460"/>
        <v>/Users/asano/Desktop/data_sample/images/1day/ラヴェール/ジャスミンアイビー/lens.jpg</v>
      </c>
      <c r="AC299" s="110" t="str">
        <f t="shared" si="461"/>
        <v>/Users/asano/Desktop/data_sample/images/1day/ラヴェール/ジャスミンアイビー/黒目/black.jpg</v>
      </c>
      <c r="AD299" s="110" t="str">
        <f t="shared" si="462"/>
        <v>/Users/asano/Desktop/data_sample/images/1day/ラヴェール/ジャスミンアイビー/茶目/brown.jpg</v>
      </c>
      <c r="AE299" s="346" t="str">
        <f t="shared" ref="AE299:AF299" si="617">IFERROR(XLOOKUP($E299&amp;$F299,import!$A:$A,import!I:I),""
)</f>
        <v/>
      </c>
      <c r="AF299" s="346" t="str">
        <f t="shared" si="617"/>
        <v/>
      </c>
      <c r="AG299" s="119" t="str">
        <f>IFERROR(__xludf.DUMMYFUNCTION(" IF(
  ISNUMBER(S299),
  ""度なし（±0.00）〜""&amp;IF(ABS(S299)&lt;100, TEXT(S299, ""0.00""), """"),
  IFERROR(""度なし（±0.00）〜""&amp;
    TEXT(
      VALUE(REGEXEXTRACT(ASC(TO_TEXT(S299)),
        ""(?:^|[^0-9])([+-]?\d{1,2}(?:\.\d+)?)(?:[^0-9]|$)""
      )),
      ""0.00"""&amp;"
    ),
    ""度なしのみ""
  )
)
"),"度なしのみ")</f>
        <v>度なしのみ</v>
      </c>
      <c r="AH299" s="347"/>
      <c r="AI299" s="347"/>
      <c r="AJ299" s="110"/>
      <c r="AK299" s="110" t="s">
        <v>2963</v>
      </c>
      <c r="AL299" s="110" t="str">
        <f t="shared" si="453"/>
        <v>#REF!</v>
      </c>
      <c r="AM299" s="110"/>
      <c r="AN299" s="110" t="str">
        <f t="shared" si="84"/>
        <v>NG</v>
      </c>
      <c r="AO299" s="343">
        <v>8.0</v>
      </c>
      <c r="AP299" s="110"/>
      <c r="AQ299" s="343">
        <v>8.0</v>
      </c>
      <c r="AR299" s="110"/>
    </row>
    <row r="300">
      <c r="A300" s="332" t="b">
        <v>1</v>
      </c>
      <c r="B300" s="357" t="b">
        <v>1</v>
      </c>
      <c r="C300" s="350" t="str">
        <f t="shared" si="66"/>
        <v>-</v>
      </c>
      <c r="D300" s="110"/>
      <c r="E300" s="110" t="s">
        <v>2942</v>
      </c>
      <c r="F300" s="110" t="s">
        <v>2964</v>
      </c>
      <c r="G300" s="335">
        <v>4458.0</v>
      </c>
      <c r="H300" s="110" t="s">
        <v>2566</v>
      </c>
      <c r="I300" s="110" t="s">
        <v>2878</v>
      </c>
      <c r="J300" s="110" t="s">
        <v>2965</v>
      </c>
      <c r="K300" s="337" t="s">
        <v>170</v>
      </c>
      <c r="L300" s="338" t="str">
        <f t="shared" si="354"/>
        <v>#REF!</v>
      </c>
      <c r="M300" s="339" t="str">
        <f>IFERROR(__xludf.DUMMYFUNCTION("REGEXEXTRACT(
  XLOOKUP($E300&amp;$F300, import!$A:$A, import!C:C),
  ""/(\d+)""
)
"),"#REF!")</f>
        <v>#REF!</v>
      </c>
      <c r="N300" s="340" t="str">
        <f t="shared" si="455"/>
        <v>#REF!</v>
      </c>
      <c r="O300" s="341" t="str">
        <f t="shared" ref="O300:Q300" si="618">VALUE(SUBSTITUTE(XLOOKUP($E300&amp;$F300,import!$A:$A,import!M:M),"mm",""))
</f>
        <v>#REF!</v>
      </c>
      <c r="P300" s="342" t="str">
        <f t="shared" si="618"/>
        <v>#REF!</v>
      </c>
      <c r="Q300" s="343" t="str">
        <f t="shared" si="618"/>
        <v>#REF!</v>
      </c>
      <c r="R300" s="341" t="str">
        <f t="shared" si="356"/>
        <v>#REF!</v>
      </c>
      <c r="S300" s="110" t="s">
        <v>956</v>
      </c>
      <c r="T300" s="110" t="s">
        <v>956</v>
      </c>
      <c r="U300" s="370" t="str">
        <f t="shared" si="451"/>
        <v>#REF!</v>
      </c>
      <c r="V300" s="119" t="str">
        <f t="shared" si="9"/>
        <v>/Users/asano/Desktop/data_sample/Links/bandle.jpg</v>
      </c>
      <c r="W300" s="345" t="s">
        <v>2966</v>
      </c>
      <c r="X300" s="345" t="s">
        <v>2967</v>
      </c>
      <c r="Y300" s="345" t="s">
        <v>2968</v>
      </c>
      <c r="Z300" s="345" t="s">
        <v>2969</v>
      </c>
      <c r="AA300" s="110" t="str">
        <f t="shared" si="459"/>
        <v>/Users/asano/Desktop/data_sample/images/1day/ラヴェール/バイオレットグレア/thumbnail.jpg</v>
      </c>
      <c r="AB300" s="110" t="str">
        <f t="shared" si="460"/>
        <v>/Users/asano/Desktop/data_sample/images/1day/ラヴェール/バイオレットグレア/lens.jpg</v>
      </c>
      <c r="AC300" s="110" t="str">
        <f t="shared" si="461"/>
        <v>/Users/asano/Desktop/data_sample/images/1day/ラヴェール/バイオレットグレア/黒目/black.jpg</v>
      </c>
      <c r="AD300" s="110" t="str">
        <f t="shared" si="462"/>
        <v>/Users/asano/Desktop/data_sample/images/1day/ラヴェール/バイオレットグレア/茶目/brown.jpg</v>
      </c>
      <c r="AE300" s="346" t="str">
        <f t="shared" ref="AE300:AF300" si="619">IFERROR(XLOOKUP($E300&amp;$F300,import!$A:$A,import!I:I),""
)</f>
        <v/>
      </c>
      <c r="AF300" s="346" t="str">
        <f t="shared" si="619"/>
        <v/>
      </c>
      <c r="AG300" s="119" t="str">
        <f>IFERROR(__xludf.DUMMYFUNCTION(" IF(
  ISNUMBER(S300),
  ""度なし（±0.00）〜""&amp;IF(ABS(S300)&lt;100, TEXT(S300, ""0.00""), """"),
  IFERROR(""度なし（±0.00）〜""&amp;
    TEXT(
      VALUE(REGEXEXTRACT(ASC(TO_TEXT(S300)),
        ""(?:^|[^0-9])([+-]?\d{1,2}(?:\.\d+)?)(?:[^0-9]|$)""
      )),
      ""0.00"""&amp;"
    ),
    ""度なしのみ""
  )
)
"),"度なしのみ")</f>
        <v>度なしのみ</v>
      </c>
      <c r="AH300" s="347"/>
      <c r="AI300" s="347"/>
      <c r="AJ300" s="110"/>
      <c r="AK300" s="110" t="s">
        <v>2970</v>
      </c>
      <c r="AL300" s="110" t="str">
        <f t="shared" si="453"/>
        <v>#REF!</v>
      </c>
      <c r="AM300" s="110"/>
      <c r="AN300" s="110" t="str">
        <f t="shared" si="84"/>
        <v>NG</v>
      </c>
      <c r="AO300" s="343">
        <v>8.0</v>
      </c>
      <c r="AP300" s="110"/>
      <c r="AQ300" s="343">
        <v>8.0</v>
      </c>
      <c r="AR300" s="110"/>
    </row>
    <row r="301">
      <c r="A301" s="332" t="b">
        <v>1</v>
      </c>
      <c r="B301" s="349" t="b">
        <v>1</v>
      </c>
      <c r="C301" s="350" t="str">
        <f t="shared" si="66"/>
        <v>-</v>
      </c>
      <c r="D301" s="110"/>
      <c r="E301" s="110" t="s">
        <v>2934</v>
      </c>
      <c r="F301" s="110" t="s">
        <v>2971</v>
      </c>
      <c r="G301" s="335">
        <v>4459.0</v>
      </c>
      <c r="H301" s="110" t="s">
        <v>2566</v>
      </c>
      <c r="I301" s="110" t="s">
        <v>2878</v>
      </c>
      <c r="J301" s="110" t="s">
        <v>2972</v>
      </c>
      <c r="K301" s="337" t="s">
        <v>170</v>
      </c>
      <c r="L301" s="338" t="str">
        <f t="shared" si="354"/>
        <v>#REF!</v>
      </c>
      <c r="M301" s="339" t="str">
        <f>IFERROR(__xludf.DUMMYFUNCTION("REGEXEXTRACT(
  XLOOKUP($E301&amp;$F301, import!$A:$A, import!C:C),
  ""/(\d+)""
)
"),"#REF!")</f>
        <v>#REF!</v>
      </c>
      <c r="N301" s="340" t="str">
        <f t="shared" si="455"/>
        <v>#REF!</v>
      </c>
      <c r="O301" s="341" t="str">
        <f t="shared" ref="O301:Q301" si="620">VALUE(SUBSTITUTE(XLOOKUP($E301&amp;$F301,import!$A:$A,import!M:M),"mm",""))
</f>
        <v>#REF!</v>
      </c>
      <c r="P301" s="342" t="str">
        <f t="shared" si="620"/>
        <v>#REF!</v>
      </c>
      <c r="Q301" s="343" t="str">
        <f t="shared" si="620"/>
        <v>#REF!</v>
      </c>
      <c r="R301" s="341" t="str">
        <f t="shared" si="356"/>
        <v>#REF!</v>
      </c>
      <c r="S301" s="110" t="s">
        <v>1074</v>
      </c>
      <c r="T301" s="110" t="s">
        <v>956</v>
      </c>
      <c r="U301" s="370" t="str">
        <f t="shared" si="451"/>
        <v>#REF!</v>
      </c>
      <c r="V301" s="119" t="str">
        <f t="shared" si="9"/>
        <v>/Users/asano/Desktop/data_sample/Links/bandle.jpg</v>
      </c>
      <c r="W301" s="345" t="s">
        <v>2973</v>
      </c>
      <c r="X301" s="345" t="s">
        <v>2974</v>
      </c>
      <c r="Y301" s="345" t="s">
        <v>2975</v>
      </c>
      <c r="Z301" s="345" t="s">
        <v>2976</v>
      </c>
      <c r="AA301" s="110" t="str">
        <f t="shared" si="459"/>
        <v>/Users/asano/Desktop/data_sample/images/1day/ラヴェール/バブルギャラクシー/thumbnail.jpg</v>
      </c>
      <c r="AB301" s="110" t="str">
        <f t="shared" si="460"/>
        <v>/Users/asano/Desktop/data_sample/images/1day/ラヴェール/バブルギャラクシー/lens.jpg</v>
      </c>
      <c r="AC301" s="110" t="str">
        <f t="shared" si="461"/>
        <v>/Users/asano/Desktop/data_sample/images/1day/ラヴェール/バブルギャラクシー/黒目/black.jpg</v>
      </c>
      <c r="AD301" s="110" t="str">
        <f t="shared" si="462"/>
        <v>/Users/asano/Desktop/data_sample/images/1day/ラヴェール/バブルギャラクシー/茶目/brown.jpg</v>
      </c>
      <c r="AE301" s="346" t="str">
        <f t="shared" ref="AE301:AF301" si="621">IFERROR(XLOOKUP($E301&amp;$F301,import!$A:$A,import!I:I),""
)</f>
        <v/>
      </c>
      <c r="AF301" s="346" t="str">
        <f t="shared" si="621"/>
        <v/>
      </c>
      <c r="AG301" s="119" t="str">
        <f>IFERROR(__xludf.DUMMYFUNCTION(" IF(
  ISNUMBER(S301),
  ""度なし（±0.00）〜""&amp;IF(ABS(S301)&lt;100, TEXT(S301, ""0.00""), """"),
  IFERROR(""度なし（±0.00）〜""&amp;
    TEXT(
      VALUE(REGEXEXTRACT(ASC(TO_TEXT(S301)),
        ""(?:^|[^0-9])([+-]?\d{1,2}(?:\.\d+)?)(?:[^0-9]|$)""
      )),
      ""0.00"""&amp;"
    ),
    ""度なしのみ""
  )
)
"),"度なし（±0.00）〜10.00")</f>
        <v>度なし（±0.00）〜10.00</v>
      </c>
      <c r="AH301" s="347"/>
      <c r="AI301" s="347"/>
      <c r="AJ301" s="110"/>
      <c r="AK301" s="110" t="s">
        <v>2977</v>
      </c>
      <c r="AL301" s="110" t="str">
        <f t="shared" si="453"/>
        <v>#REF!</v>
      </c>
      <c r="AM301" s="110"/>
      <c r="AN301" s="110" t="str">
        <f t="shared" si="84"/>
        <v>NG</v>
      </c>
      <c r="AO301" s="343">
        <v>12.0</v>
      </c>
      <c r="AP301" s="110"/>
      <c r="AQ301" s="343">
        <v>12.0</v>
      </c>
      <c r="AR301" s="110"/>
    </row>
    <row r="302">
      <c r="A302" s="332" t="b">
        <v>1</v>
      </c>
      <c r="B302" s="349" t="b">
        <v>1</v>
      </c>
      <c r="C302" s="350" t="str">
        <f t="shared" si="66"/>
        <v>-</v>
      </c>
      <c r="D302" s="110"/>
      <c r="E302" s="110" t="s">
        <v>2934</v>
      </c>
      <c r="F302" s="110" t="s">
        <v>2978</v>
      </c>
      <c r="G302" s="335">
        <v>4460.0</v>
      </c>
      <c r="H302" s="110" t="s">
        <v>2566</v>
      </c>
      <c r="I302" s="110" t="s">
        <v>2878</v>
      </c>
      <c r="J302" s="110" t="s">
        <v>2979</v>
      </c>
      <c r="K302" s="337" t="s">
        <v>170</v>
      </c>
      <c r="L302" s="338" t="str">
        <f t="shared" si="354"/>
        <v>#REF!</v>
      </c>
      <c r="M302" s="339" t="str">
        <f>IFERROR(__xludf.DUMMYFUNCTION("REGEXEXTRACT(
  XLOOKUP($E302&amp;$F302, import!$A:$A, import!C:C),
  ""/(\d+)""
)
"),"#REF!")</f>
        <v>#REF!</v>
      </c>
      <c r="N302" s="340" t="str">
        <f t="shared" si="455"/>
        <v>#REF!</v>
      </c>
      <c r="O302" s="341" t="str">
        <f t="shared" ref="O302:Q302" si="622">VALUE(SUBSTITUTE(XLOOKUP($E302&amp;$F302,import!$A:$A,import!M:M),"mm",""))
</f>
        <v>#REF!</v>
      </c>
      <c r="P302" s="342" t="str">
        <f t="shared" si="622"/>
        <v>#REF!</v>
      </c>
      <c r="Q302" s="343" t="str">
        <f t="shared" si="622"/>
        <v>#REF!</v>
      </c>
      <c r="R302" s="341" t="str">
        <f t="shared" si="356"/>
        <v>#REF!</v>
      </c>
      <c r="S302" s="110" t="s">
        <v>1074</v>
      </c>
      <c r="T302" s="110" t="s">
        <v>956</v>
      </c>
      <c r="U302" s="370" t="str">
        <f t="shared" si="451"/>
        <v>#REF!</v>
      </c>
      <c r="V302" s="119" t="str">
        <f t="shared" si="9"/>
        <v>/Users/asano/Desktop/data_sample/Links/bandle.jpg</v>
      </c>
      <c r="W302" s="345" t="s">
        <v>2980</v>
      </c>
      <c r="X302" s="345" t="s">
        <v>2981</v>
      </c>
      <c r="Y302" s="345" t="s">
        <v>2982</v>
      </c>
      <c r="Z302" s="345" t="s">
        <v>2983</v>
      </c>
      <c r="AA302" s="110" t="str">
        <f t="shared" si="459"/>
        <v>/Users/asano/Desktop/data_sample/images/1day/ラヴェール/マーメイドアクア/thumbnail.jpg</v>
      </c>
      <c r="AB302" s="110" t="str">
        <f t="shared" si="460"/>
        <v>/Users/asano/Desktop/data_sample/images/1day/ラヴェール/マーメイドアクア/lens.jpg</v>
      </c>
      <c r="AC302" s="110" t="str">
        <f t="shared" si="461"/>
        <v>/Users/asano/Desktop/data_sample/images/1day/ラヴェール/マーメイドアクア/黒目/black.jpg</v>
      </c>
      <c r="AD302" s="110" t="str">
        <f t="shared" si="462"/>
        <v>/Users/asano/Desktop/data_sample/images/1day/ラヴェール/マーメイドアクア/茶目/brown.jpg</v>
      </c>
      <c r="AE302" s="346" t="str">
        <f t="shared" ref="AE302:AF302" si="623">IFERROR(XLOOKUP($E302&amp;$F302,import!$A:$A,import!I:I),""
)</f>
        <v/>
      </c>
      <c r="AF302" s="346" t="str">
        <f t="shared" si="623"/>
        <v/>
      </c>
      <c r="AG302" s="119" t="str">
        <f>IFERROR(__xludf.DUMMYFUNCTION(" IF(
  ISNUMBER(S302),
  ""度なし（±0.00）〜""&amp;IF(ABS(S302)&lt;100, TEXT(S302, ""0.00""), """"),
  IFERROR(""度なし（±0.00）〜""&amp;
    TEXT(
      VALUE(REGEXEXTRACT(ASC(TO_TEXT(S302)),
        ""(?:^|[^0-9])([+-]?\d{1,2}(?:\.\d+)?)(?:[^0-9]|$)""
      )),
      ""0.00"""&amp;"
    ),
    ""度なしのみ""
  )
)
"),"度なし（±0.00）〜10.00")</f>
        <v>度なし（±0.00）〜10.00</v>
      </c>
      <c r="AH302" s="347"/>
      <c r="AI302" s="347"/>
      <c r="AJ302" s="110"/>
      <c r="AK302" s="110" t="s">
        <v>2984</v>
      </c>
      <c r="AL302" s="110" t="str">
        <f t="shared" si="453"/>
        <v>#REF!</v>
      </c>
      <c r="AM302" s="110"/>
      <c r="AN302" s="110" t="str">
        <f t="shared" si="84"/>
        <v>NG</v>
      </c>
      <c r="AO302" s="343">
        <v>12.0</v>
      </c>
      <c r="AP302" s="110"/>
      <c r="AQ302" s="343">
        <v>12.0</v>
      </c>
      <c r="AR302" s="110"/>
    </row>
    <row r="303">
      <c r="A303" s="332" t="b">
        <v>1</v>
      </c>
      <c r="B303" s="357" t="b">
        <v>1</v>
      </c>
      <c r="C303" s="350" t="str">
        <f t="shared" si="66"/>
        <v>-</v>
      </c>
      <c r="D303" s="110"/>
      <c r="E303" s="110" t="s">
        <v>2934</v>
      </c>
      <c r="F303" s="110" t="s">
        <v>2985</v>
      </c>
      <c r="G303" s="335">
        <v>4461.0</v>
      </c>
      <c r="H303" s="110" t="s">
        <v>2566</v>
      </c>
      <c r="I303" s="110" t="s">
        <v>2878</v>
      </c>
      <c r="J303" s="110" t="s">
        <v>2986</v>
      </c>
      <c r="K303" s="337" t="s">
        <v>170</v>
      </c>
      <c r="L303" s="338" t="str">
        <f t="shared" si="354"/>
        <v>#REF!</v>
      </c>
      <c r="M303" s="339" t="str">
        <f>IFERROR(__xludf.DUMMYFUNCTION("REGEXEXTRACT(
  XLOOKUP($E303&amp;$F303, import!$A:$A, import!C:C),
  ""/(\d+)""
)
"),"#REF!")</f>
        <v>#REF!</v>
      </c>
      <c r="N303" s="340" t="str">
        <f t="shared" si="455"/>
        <v>#REF!</v>
      </c>
      <c r="O303" s="341" t="str">
        <f t="shared" ref="O303:Q303" si="624">VALUE(SUBSTITUTE(XLOOKUP($E303&amp;$F303,import!$A:$A,import!M:M),"mm",""))
</f>
        <v>#REF!</v>
      </c>
      <c r="P303" s="342" t="str">
        <f t="shared" si="624"/>
        <v>#REF!</v>
      </c>
      <c r="Q303" s="343" t="str">
        <f t="shared" si="624"/>
        <v>#REF!</v>
      </c>
      <c r="R303" s="341" t="str">
        <f t="shared" si="356"/>
        <v>#REF!</v>
      </c>
      <c r="S303" s="110" t="s">
        <v>956</v>
      </c>
      <c r="T303" s="110" t="s">
        <v>956</v>
      </c>
      <c r="U303" s="370" t="str">
        <f t="shared" si="451"/>
        <v>#REF!</v>
      </c>
      <c r="V303" s="119" t="str">
        <f t="shared" si="9"/>
        <v>/Users/asano/Desktop/data_sample/Links/bandle.jpg</v>
      </c>
      <c r="W303" s="345" t="s">
        <v>2987</v>
      </c>
      <c r="X303" s="345" t="s">
        <v>2988</v>
      </c>
      <c r="Y303" s="345" t="s">
        <v>2989</v>
      </c>
      <c r="Z303" s="345" t="s">
        <v>2990</v>
      </c>
      <c r="AA303" s="110" t="str">
        <f t="shared" si="459"/>
        <v>/Users/asano/Desktop/data_sample/images/1day/ラヴェール/ルモアヴィーナス/thumbnail.jpg</v>
      </c>
      <c r="AB303" s="110" t="str">
        <f t="shared" si="460"/>
        <v>/Users/asano/Desktop/data_sample/images/1day/ラヴェール/ルモアヴィーナス/lens.jpg</v>
      </c>
      <c r="AC303" s="110" t="str">
        <f t="shared" si="461"/>
        <v>/Users/asano/Desktop/data_sample/images/1day/ラヴェール/ルモアヴィーナス/黒目/black.jpg</v>
      </c>
      <c r="AD303" s="110" t="str">
        <f t="shared" si="462"/>
        <v>/Users/asano/Desktop/data_sample/images/1day/ラヴェール/ルモアヴィーナス/茶目/brown.jpg</v>
      </c>
      <c r="AE303" s="346" t="str">
        <f t="shared" ref="AE303:AF303" si="625">IFERROR(XLOOKUP($E303&amp;$F303,import!$A:$A,import!I:I),""
)</f>
        <v/>
      </c>
      <c r="AF303" s="346" t="str">
        <f t="shared" si="625"/>
        <v/>
      </c>
      <c r="AG303" s="119" t="str">
        <f>IFERROR(__xludf.DUMMYFUNCTION(" IF(
  ISNUMBER(S303),
  ""度なし（±0.00）〜""&amp;IF(ABS(S303)&lt;100, TEXT(S303, ""0.00""), """"),
  IFERROR(""度なし（±0.00）〜""&amp;
    TEXT(
      VALUE(REGEXEXTRACT(ASC(TO_TEXT(S303)),
        ""(?:^|[^0-9])([+-]?\d{1,2}(?:\.\d+)?)(?:[^0-9]|$)""
      )),
      ""0.00"""&amp;"
    ),
    ""度なしのみ""
  )
)
"),"度なしのみ")</f>
        <v>度なしのみ</v>
      </c>
      <c r="AH303" s="347"/>
      <c r="AI303" s="347"/>
      <c r="AJ303" s="110"/>
      <c r="AK303" s="110" t="s">
        <v>2991</v>
      </c>
      <c r="AL303" s="110" t="str">
        <f t="shared" si="453"/>
        <v>#REF!</v>
      </c>
      <c r="AM303" s="110"/>
      <c r="AN303" s="110" t="str">
        <f t="shared" si="84"/>
        <v>NG</v>
      </c>
      <c r="AO303" s="343">
        <v>8.0</v>
      </c>
      <c r="AP303" s="110"/>
      <c r="AQ303" s="343">
        <v>8.0</v>
      </c>
      <c r="AR303" s="110"/>
    </row>
    <row r="304">
      <c r="A304" s="332" t="b">
        <v>1</v>
      </c>
      <c r="B304" s="357" t="b">
        <v>1</v>
      </c>
      <c r="C304" s="350" t="str">
        <f t="shared" si="66"/>
        <v>-</v>
      </c>
      <c r="D304" s="110"/>
      <c r="E304" s="110" t="s">
        <v>2934</v>
      </c>
      <c r="F304" s="110" t="s">
        <v>2992</v>
      </c>
      <c r="G304" s="335">
        <v>4462.0</v>
      </c>
      <c r="H304" s="110" t="s">
        <v>2566</v>
      </c>
      <c r="I304" s="110" t="s">
        <v>2878</v>
      </c>
      <c r="J304" s="110" t="s">
        <v>2993</v>
      </c>
      <c r="K304" s="337" t="s">
        <v>170</v>
      </c>
      <c r="L304" s="338" t="str">
        <f t="shared" si="354"/>
        <v>#REF!</v>
      </c>
      <c r="M304" s="339" t="str">
        <f>IFERROR(__xludf.DUMMYFUNCTION("REGEXEXTRACT(
  XLOOKUP($E304&amp;$F304, import!$A:$A, import!C:C),
  ""/(\d+)""
)
"),"#REF!")</f>
        <v>#REF!</v>
      </c>
      <c r="N304" s="340" t="str">
        <f t="shared" si="455"/>
        <v>#REF!</v>
      </c>
      <c r="O304" s="341" t="str">
        <f t="shared" ref="O304:Q304" si="626">VALUE(SUBSTITUTE(XLOOKUP($E304&amp;$F304,import!$A:$A,import!M:M),"mm",""))
</f>
        <v>#REF!</v>
      </c>
      <c r="P304" s="342" t="str">
        <f t="shared" si="626"/>
        <v>#REF!</v>
      </c>
      <c r="Q304" s="343" t="str">
        <f t="shared" si="626"/>
        <v>#REF!</v>
      </c>
      <c r="R304" s="341" t="str">
        <f t="shared" si="356"/>
        <v>#REF!</v>
      </c>
      <c r="S304" s="110" t="s">
        <v>956</v>
      </c>
      <c r="T304" s="110" t="s">
        <v>956</v>
      </c>
      <c r="U304" s="370" t="str">
        <f t="shared" si="451"/>
        <v>#REF!</v>
      </c>
      <c r="V304" s="119" t="str">
        <f t="shared" si="9"/>
        <v>/Users/asano/Desktop/data_sample/Links/bandle.jpg</v>
      </c>
      <c r="W304" s="345" t="s">
        <v>2994</v>
      </c>
      <c r="X304" s="345" t="s">
        <v>2995</v>
      </c>
      <c r="Y304" s="345" t="s">
        <v>2996</v>
      </c>
      <c r="Z304" s="345" t="s">
        <v>2997</v>
      </c>
      <c r="AA304" s="110" t="str">
        <f t="shared" si="459"/>
        <v>/Users/asano/Desktop/data_sample/images/1day/ラヴェール/ローズクォーツ/thumbnail.jpg</v>
      </c>
      <c r="AB304" s="110" t="str">
        <f t="shared" si="460"/>
        <v>/Users/asano/Desktop/data_sample/images/1day/ラヴェール/ローズクォーツ/lens.jpg</v>
      </c>
      <c r="AC304" s="110" t="str">
        <f t="shared" si="461"/>
        <v>/Users/asano/Desktop/data_sample/images/1day/ラヴェール/ローズクォーツ/黒目/black.jpg</v>
      </c>
      <c r="AD304" s="110" t="str">
        <f t="shared" si="462"/>
        <v>/Users/asano/Desktop/data_sample/images/1day/ラヴェール/ローズクォーツ/茶目/brown.jpg</v>
      </c>
      <c r="AE304" s="346" t="str">
        <f t="shared" ref="AE304:AF304" si="627">IFERROR(XLOOKUP($E304&amp;$F304,import!$A:$A,import!I:I),""
)</f>
        <v/>
      </c>
      <c r="AF304" s="346" t="str">
        <f t="shared" si="627"/>
        <v/>
      </c>
      <c r="AG304" s="119" t="str">
        <f>IFERROR(__xludf.DUMMYFUNCTION(" IF(
  ISNUMBER(S304),
  ""度なし（±0.00）〜""&amp;IF(ABS(S304)&lt;100, TEXT(S304, ""0.00""), """"),
  IFERROR(""度なし（±0.00）〜""&amp;
    TEXT(
      VALUE(REGEXEXTRACT(ASC(TO_TEXT(S304)),
        ""(?:^|[^0-9])([+-]?\d{1,2}(?:\.\d+)?)(?:[^0-9]|$)""
      )),
      ""0.00"""&amp;"
    ),
    ""度なしのみ""
  )
)
"),"度なしのみ")</f>
        <v>度なしのみ</v>
      </c>
      <c r="AH304" s="347"/>
      <c r="AI304" s="347"/>
      <c r="AJ304" s="110"/>
      <c r="AK304" s="110" t="s">
        <v>2998</v>
      </c>
      <c r="AL304" s="110" t="str">
        <f t="shared" si="453"/>
        <v>#REF!</v>
      </c>
      <c r="AM304" s="110"/>
      <c r="AN304" s="110" t="str">
        <f t="shared" si="84"/>
        <v>NG</v>
      </c>
      <c r="AO304" s="343">
        <v>8.0</v>
      </c>
      <c r="AP304" s="110"/>
      <c r="AQ304" s="343">
        <v>8.0</v>
      </c>
      <c r="AR304" s="110"/>
    </row>
    <row r="305">
      <c r="A305" s="332" t="b">
        <v>1</v>
      </c>
      <c r="B305" s="349" t="b">
        <v>1</v>
      </c>
      <c r="C305" s="350" t="str">
        <f t="shared" si="66"/>
        <v>-</v>
      </c>
      <c r="D305" s="110"/>
      <c r="E305" s="110" t="s">
        <v>2934</v>
      </c>
      <c r="F305" s="110" t="s">
        <v>2999</v>
      </c>
      <c r="G305" s="335">
        <v>4463.0</v>
      </c>
      <c r="H305" s="110" t="s">
        <v>2566</v>
      </c>
      <c r="I305" s="110" t="s">
        <v>2878</v>
      </c>
      <c r="J305" s="110" t="s">
        <v>3000</v>
      </c>
      <c r="K305" s="337" t="s">
        <v>170</v>
      </c>
      <c r="L305" s="338" t="str">
        <f t="shared" si="354"/>
        <v>#REF!</v>
      </c>
      <c r="M305" s="339" t="str">
        <f>IFERROR(__xludf.DUMMYFUNCTION("REGEXEXTRACT(
  XLOOKUP($E305&amp;$F305, import!$A:$A, import!C:C),
  ""/(\d+)""
)
"),"#REF!")</f>
        <v>#REF!</v>
      </c>
      <c r="N305" s="340" t="str">
        <f t="shared" si="455"/>
        <v>#REF!</v>
      </c>
      <c r="O305" s="341" t="str">
        <f t="shared" ref="O305:Q305" si="628">VALUE(SUBSTITUTE(XLOOKUP($E305&amp;$F305,import!$A:$A,import!M:M),"mm",""))
</f>
        <v>#REF!</v>
      </c>
      <c r="P305" s="342" t="str">
        <f t="shared" si="628"/>
        <v>#REF!</v>
      </c>
      <c r="Q305" s="343" t="str">
        <f t="shared" si="628"/>
        <v>#REF!</v>
      </c>
      <c r="R305" s="341" t="str">
        <f t="shared" si="356"/>
        <v>#REF!</v>
      </c>
      <c r="S305" s="110" t="s">
        <v>956</v>
      </c>
      <c r="T305" s="110" t="s">
        <v>956</v>
      </c>
      <c r="U305" s="370" t="str">
        <f t="shared" si="451"/>
        <v>#REF!</v>
      </c>
      <c r="V305" s="119" t="str">
        <f t="shared" si="9"/>
        <v>/Users/asano/Desktop/data_sample/Links/bandle.jpg</v>
      </c>
      <c r="W305" s="345" t="s">
        <v>3001</v>
      </c>
      <c r="X305" s="345" t="s">
        <v>3002</v>
      </c>
      <c r="Y305" s="345" t="s">
        <v>3003</v>
      </c>
      <c r="Z305" s="345" t="s">
        <v>3004</v>
      </c>
      <c r="AA305" s="110" t="str">
        <f t="shared" si="459"/>
        <v>/Users/asano/Desktop/data_sample/images/1day/ラヴェール/ロリポップピンク/thumbnail.jpg</v>
      </c>
      <c r="AB305" s="110" t="str">
        <f t="shared" si="460"/>
        <v>/Users/asano/Desktop/data_sample/images/1day/ラヴェール/ロリポップピンク/lens.jpg</v>
      </c>
      <c r="AC305" s="110" t="str">
        <f t="shared" si="461"/>
        <v>/Users/asano/Desktop/data_sample/images/1day/ラヴェール/ロリポップピンク/黒目/black.jpg</v>
      </c>
      <c r="AD305" s="110" t="str">
        <f t="shared" si="462"/>
        <v>/Users/asano/Desktop/data_sample/images/1day/ラヴェール/ロリポップピンク/茶目/brown.jpg</v>
      </c>
      <c r="AE305" s="346" t="str">
        <f t="shared" ref="AE305:AF305" si="629">IFERROR(XLOOKUP($E305&amp;$F305,import!$A:$A,import!I:I),""
)</f>
        <v/>
      </c>
      <c r="AF305" s="346" t="str">
        <f t="shared" si="629"/>
        <v/>
      </c>
      <c r="AG305" s="119" t="str">
        <f>IFERROR(__xludf.DUMMYFUNCTION(" IF(
  ISNUMBER(S305),
  ""度なし（±0.00）〜""&amp;IF(ABS(S305)&lt;100, TEXT(S305, ""0.00""), """"),
  IFERROR(""度なし（±0.00）〜""&amp;
    TEXT(
      VALUE(REGEXEXTRACT(ASC(TO_TEXT(S305)),
        ""(?:^|[^0-9])([+-]?\d{1,2}(?:\.\d+)?)(?:[^0-9]|$)""
      )),
      ""0.00"""&amp;"
    ),
    ""度なしのみ""
  )
)
"),"度なしのみ")</f>
        <v>度なしのみ</v>
      </c>
      <c r="AH305" s="347"/>
      <c r="AI305" s="347"/>
      <c r="AJ305" s="110"/>
      <c r="AK305" s="110" t="s">
        <v>3005</v>
      </c>
      <c r="AL305" s="110" t="str">
        <f t="shared" si="453"/>
        <v>#REF!</v>
      </c>
      <c r="AM305" s="110"/>
      <c r="AN305" s="110" t="str">
        <f t="shared" si="84"/>
        <v>NG</v>
      </c>
      <c r="AO305" s="343">
        <v>8.0</v>
      </c>
      <c r="AP305" s="110"/>
      <c r="AQ305" s="343">
        <v>8.0</v>
      </c>
      <c r="AR305" s="110"/>
    </row>
    <row r="306">
      <c r="A306" s="332" t="b">
        <v>1</v>
      </c>
      <c r="B306" s="357" t="b">
        <v>1</v>
      </c>
      <c r="C306" s="350" t="str">
        <f t="shared" si="66"/>
        <v>-</v>
      </c>
      <c r="D306" s="110"/>
      <c r="E306" s="110" t="s">
        <v>3006</v>
      </c>
      <c r="F306" s="110" t="s">
        <v>3007</v>
      </c>
      <c r="G306" s="335">
        <v>4464.0</v>
      </c>
      <c r="H306" s="336" t="s">
        <v>2566</v>
      </c>
      <c r="I306" s="110" t="s">
        <v>2878</v>
      </c>
      <c r="J306" s="110" t="s">
        <v>3008</v>
      </c>
      <c r="K306" s="337" t="s">
        <v>170</v>
      </c>
      <c r="L306" s="338" t="str">
        <f t="shared" si="354"/>
        <v>#REF!</v>
      </c>
      <c r="M306" s="339" t="str">
        <f>IFERROR(__xludf.DUMMYFUNCTION("REGEXEXTRACT(
  XLOOKUP($E306&amp;$F306, import!$A:$A, import!C:C),
  ""/(\d+)""
)
"),"#REF!")</f>
        <v>#REF!</v>
      </c>
      <c r="N306" s="340" t="str">
        <f t="shared" si="455"/>
        <v>#REF!</v>
      </c>
      <c r="O306" s="341" t="str">
        <f t="shared" ref="O306:Q306" si="630">VALUE(SUBSTITUTE(XLOOKUP($E306&amp;$F306,import!$A:$A,import!M:M),"mm",""))
</f>
        <v>#REF!</v>
      </c>
      <c r="P306" s="342" t="str">
        <f t="shared" si="630"/>
        <v>#REF!</v>
      </c>
      <c r="Q306" s="343" t="str">
        <f t="shared" si="630"/>
        <v>#REF!</v>
      </c>
      <c r="R306" s="341" t="str">
        <f t="shared" si="356"/>
        <v>#REF!</v>
      </c>
      <c r="S306" s="110" t="s">
        <v>1074</v>
      </c>
      <c r="T306" s="110" t="s">
        <v>956</v>
      </c>
      <c r="U306" s="370" t="str">
        <f t="shared" si="451"/>
        <v>#REF!</v>
      </c>
      <c r="V306" s="119" t="str">
        <f t="shared" si="9"/>
        <v>/Users/asano/Desktop/data_sample/Links/bandle.jpg</v>
      </c>
      <c r="W306" s="345" t="s">
        <v>3009</v>
      </c>
      <c r="X306" s="345" t="s">
        <v>3010</v>
      </c>
      <c r="Y306" s="345" t="s">
        <v>3011</v>
      </c>
      <c r="Z306" s="345" t="s">
        <v>3012</v>
      </c>
      <c r="AA306" s="110" t="str">
        <f t="shared" si="459"/>
        <v>/Users/asano/Desktop/data_sample/images/1day/ラヴェール/アルカディアゴールド/thumbnail.jpg</v>
      </c>
      <c r="AB306" s="110" t="str">
        <f t="shared" si="460"/>
        <v>/Users/asano/Desktop/data_sample/images/1day/ラヴェール/アルカディアゴールド/lens.jpg</v>
      </c>
      <c r="AC306" s="110" t="str">
        <f t="shared" si="461"/>
        <v>/Users/asano/Desktop/data_sample/images/1day/ラヴェール/アルカディアゴールド/黒目/black.jpg</v>
      </c>
      <c r="AD306" s="110" t="str">
        <f t="shared" si="462"/>
        <v>/Users/asano/Desktop/data_sample/images/1day/ラヴェール/アルカディアゴールド/茶目/brown.jpg</v>
      </c>
      <c r="AE306" s="346" t="str">
        <f t="shared" ref="AE306:AF306" si="631">IFERROR(XLOOKUP($E306&amp;$F306,import!$A:$A,import!I:I),""
)</f>
        <v/>
      </c>
      <c r="AF306" s="346" t="str">
        <f t="shared" si="631"/>
        <v/>
      </c>
      <c r="AG306" s="119" t="str">
        <f>IFERROR(__xludf.DUMMYFUNCTION(" IF(
  ISNUMBER(S306),
  ""度なし（±0.00）〜""&amp;IF(ABS(S306)&lt;100, TEXT(S306, ""0.00""), """"),
  IFERROR(""度なし（±0.00）〜""&amp;
    TEXT(
      VALUE(REGEXEXTRACT(ASC(TO_TEXT(S306)),
        ""(?:^|[^0-9])([+-]?\d{1,2}(?:\.\d+)?)(?:[^0-9]|$)""
      )),
      ""0.00"""&amp;"
    ),
    ""度なしのみ""
  )
)
"),"度なし（±0.00）〜10.00")</f>
        <v>度なし（±0.00）〜10.00</v>
      </c>
      <c r="AH306" s="347"/>
      <c r="AI306" s="347"/>
      <c r="AJ306" s="110"/>
      <c r="AK306" s="110" t="s">
        <v>3013</v>
      </c>
      <c r="AL306" s="110" t="str">
        <f t="shared" si="453"/>
        <v>#REF!</v>
      </c>
      <c r="AM306" s="110"/>
      <c r="AN306" s="110" t="str">
        <f t="shared" si="84"/>
        <v>NG</v>
      </c>
      <c r="AO306" s="343">
        <v>12.0</v>
      </c>
      <c r="AP306" s="110" t="s">
        <v>953</v>
      </c>
      <c r="AQ306" s="343">
        <v>18.0</v>
      </c>
      <c r="AR306" s="110"/>
    </row>
    <row r="307">
      <c r="A307" s="332" t="b">
        <v>1</v>
      </c>
      <c r="B307" s="357" t="b">
        <v>1</v>
      </c>
      <c r="C307" s="350" t="str">
        <f t="shared" si="66"/>
        <v>-</v>
      </c>
      <c r="D307" s="110"/>
      <c r="E307" s="110" t="s">
        <v>3006</v>
      </c>
      <c r="F307" s="110" t="s">
        <v>3014</v>
      </c>
      <c r="G307" s="335">
        <v>4465.0</v>
      </c>
      <c r="H307" s="336" t="s">
        <v>2566</v>
      </c>
      <c r="I307" s="110" t="s">
        <v>2878</v>
      </c>
      <c r="J307" s="110" t="s">
        <v>3015</v>
      </c>
      <c r="K307" s="337" t="s">
        <v>170</v>
      </c>
      <c r="L307" s="338" t="str">
        <f t="shared" si="354"/>
        <v>#REF!</v>
      </c>
      <c r="M307" s="339" t="str">
        <f>IFERROR(__xludf.DUMMYFUNCTION("REGEXEXTRACT(
  XLOOKUP($E307&amp;$F307, import!$A:$A, import!C:C),
  ""/(\d+)""
)
"),"#REF!")</f>
        <v>#REF!</v>
      </c>
      <c r="N307" s="340" t="str">
        <f t="shared" si="455"/>
        <v>#REF!</v>
      </c>
      <c r="O307" s="341" t="str">
        <f t="shared" ref="O307:Q307" si="632">VALUE(SUBSTITUTE(XLOOKUP($E307&amp;$F307,import!$A:$A,import!M:M),"mm",""))
</f>
        <v>#REF!</v>
      </c>
      <c r="P307" s="342" t="str">
        <f t="shared" si="632"/>
        <v>#REF!</v>
      </c>
      <c r="Q307" s="343" t="str">
        <f t="shared" si="632"/>
        <v>#REF!</v>
      </c>
      <c r="R307" s="341" t="str">
        <f t="shared" si="356"/>
        <v>#REF!</v>
      </c>
      <c r="S307" s="110" t="s">
        <v>1074</v>
      </c>
      <c r="T307" s="110" t="s">
        <v>956</v>
      </c>
      <c r="U307" s="370" t="str">
        <f t="shared" si="451"/>
        <v>#REF!</v>
      </c>
      <c r="V307" s="119" t="str">
        <f t="shared" si="9"/>
        <v>/Users/asano/Desktop/data_sample/Links/bandle.jpg</v>
      </c>
      <c r="W307" s="345" t="s">
        <v>3016</v>
      </c>
      <c r="X307" s="345" t="s">
        <v>3017</v>
      </c>
      <c r="Y307" s="345" t="s">
        <v>3018</v>
      </c>
      <c r="Z307" s="345" t="s">
        <v>3019</v>
      </c>
      <c r="AA307" s="110" t="str">
        <f t="shared" si="459"/>
        <v>/Users/asano/Desktop/data_sample/images/1day/ラヴェール/セレスティアグレー/thumbnail.jpg</v>
      </c>
      <c r="AB307" s="110" t="str">
        <f t="shared" si="460"/>
        <v>/Users/asano/Desktop/data_sample/images/1day/ラヴェール/セレスティアグレー/lens.jpg</v>
      </c>
      <c r="AC307" s="110" t="str">
        <f t="shared" si="461"/>
        <v>/Users/asano/Desktop/data_sample/images/1day/ラヴェール/セレスティアグレー/黒目/black.jpg</v>
      </c>
      <c r="AD307" s="110" t="str">
        <f t="shared" si="462"/>
        <v>/Users/asano/Desktop/data_sample/images/1day/ラヴェール/セレスティアグレー/茶目/brown.jpg</v>
      </c>
      <c r="AE307" s="346" t="str">
        <f t="shared" ref="AE307:AF307" si="633">IFERROR(XLOOKUP($E307&amp;$F309,import!$A:$A,import!I:I),""
)</f>
        <v/>
      </c>
      <c r="AF307" s="346" t="str">
        <f t="shared" si="633"/>
        <v/>
      </c>
      <c r="AG307" s="119" t="str">
        <f>IFERROR(__xludf.DUMMYFUNCTION(" IF(
  ISNUMBER(S307),
  ""度なし（±0.00）〜""&amp;IF(ABS(S307)&lt;100, TEXT(S307, ""0.00""), """"),
  IFERROR(""度なし（±0.00）〜""&amp;
    TEXT(
      VALUE(REGEXEXTRACT(ASC(TO_TEXT(S307)),
        ""(?:^|[^0-9])([+-]?\d{1,2}(?:\.\d+)?)(?:[^0-9]|$)""
      )),
      ""0.00"""&amp;"
    ),
    ""度なしのみ""
  )
)
"),"度なし（±0.00）〜10.00")</f>
        <v>度なし（±0.00）〜10.00</v>
      </c>
      <c r="AH307" s="347"/>
      <c r="AI307" s="347"/>
      <c r="AJ307" s="110"/>
      <c r="AK307" s="110" t="s">
        <v>3020</v>
      </c>
      <c r="AL307" s="110" t="str">
        <f t="shared" si="453"/>
        <v>#REF!</v>
      </c>
      <c r="AM307" s="110"/>
      <c r="AN307" s="110" t="str">
        <f t="shared" si="84"/>
        <v>NG</v>
      </c>
      <c r="AO307" s="343">
        <v>12.0</v>
      </c>
      <c r="AP307" s="110"/>
      <c r="AQ307" s="343">
        <v>12.0</v>
      </c>
      <c r="AR307" s="110"/>
    </row>
    <row r="308">
      <c r="A308" s="332" t="b">
        <v>1</v>
      </c>
      <c r="B308" s="357" t="b">
        <v>1</v>
      </c>
      <c r="C308" s="350" t="str">
        <f t="shared" si="66"/>
        <v>-</v>
      </c>
      <c r="D308" s="110"/>
      <c r="E308" s="110" t="s">
        <v>3006</v>
      </c>
      <c r="F308" s="110" t="s">
        <v>3021</v>
      </c>
      <c r="G308" s="335">
        <v>4466.0</v>
      </c>
      <c r="H308" s="336" t="s">
        <v>2566</v>
      </c>
      <c r="I308" s="110" t="s">
        <v>2878</v>
      </c>
      <c r="J308" s="110" t="s">
        <v>3022</v>
      </c>
      <c r="K308" s="337" t="s">
        <v>170</v>
      </c>
      <c r="L308" s="338" t="str">
        <f t="shared" si="354"/>
        <v>#REF!</v>
      </c>
      <c r="M308" s="339" t="str">
        <f>IFERROR(__xludf.DUMMYFUNCTION("REGEXEXTRACT(
  XLOOKUP($E308&amp;$F308, import!$A:$A, import!C:C),
  ""/(\d+)""
)
"),"#REF!")</f>
        <v>#REF!</v>
      </c>
      <c r="N308" s="340" t="str">
        <f t="shared" si="455"/>
        <v>#REF!</v>
      </c>
      <c r="O308" s="341" t="str">
        <f t="shared" ref="O308:Q308" si="634">VALUE(SUBSTITUTE(XLOOKUP($E308&amp;$F308,import!$A:$A,import!M:M),"mm",""))
</f>
        <v>#REF!</v>
      </c>
      <c r="P308" s="342" t="str">
        <f t="shared" si="634"/>
        <v>#REF!</v>
      </c>
      <c r="Q308" s="343" t="str">
        <f t="shared" si="634"/>
        <v>#REF!</v>
      </c>
      <c r="R308" s="341" t="str">
        <f t="shared" si="356"/>
        <v>#REF!</v>
      </c>
      <c r="S308" s="110" t="s">
        <v>1074</v>
      </c>
      <c r="T308" s="110" t="s">
        <v>956</v>
      </c>
      <c r="U308" s="370" t="str">
        <f t="shared" si="451"/>
        <v>#REF!</v>
      </c>
      <c r="V308" s="119" t="str">
        <f t="shared" si="9"/>
        <v>/Users/asano/Desktop/data_sample/Links/bandle.jpg</v>
      </c>
      <c r="W308" s="345" t="s">
        <v>3023</v>
      </c>
      <c r="X308" s="345" t="s">
        <v>3024</v>
      </c>
      <c r="Y308" s="345" t="s">
        <v>3025</v>
      </c>
      <c r="Z308" s="345" t="s">
        <v>3026</v>
      </c>
      <c r="AA308" s="110" t="str">
        <f t="shared" si="459"/>
        <v>/Users/asano/Desktop/data_sample/images/1day/ラヴェール/ドリーミアネイビー/thumbnail.jpg</v>
      </c>
      <c r="AB308" s="110" t="str">
        <f t="shared" si="460"/>
        <v>/Users/asano/Desktop/data_sample/images/1day/ラヴェール/ドリーミアネイビー/lens.jpg</v>
      </c>
      <c r="AC308" s="110" t="str">
        <f t="shared" si="461"/>
        <v>/Users/asano/Desktop/data_sample/images/1day/ラヴェール/ドリーミアネイビー/黒目/black.jpg</v>
      </c>
      <c r="AD308" s="110" t="str">
        <f t="shared" si="462"/>
        <v>/Users/asano/Desktop/data_sample/images/1day/ラヴェール/ドリーミアネイビー/茶目/brown.jpg</v>
      </c>
      <c r="AE308" s="346" t="str">
        <f t="shared" ref="AE308:AF308" si="635">IFERROR(XLOOKUP($E308&amp;$F306,import!$A:$A,import!I:I),""
)</f>
        <v/>
      </c>
      <c r="AF308" s="346" t="str">
        <f t="shared" si="635"/>
        <v/>
      </c>
      <c r="AG308" s="119" t="str">
        <f>IFERROR(__xludf.DUMMYFUNCTION(" IF(
  ISNUMBER(S308),
  ""度なし（±0.00）〜""&amp;IF(ABS(S308)&lt;100, TEXT(S308, ""0.00""), """"),
  IFERROR(""度なし（±0.00）〜""&amp;
    TEXT(
      VALUE(REGEXEXTRACT(ASC(TO_TEXT(S308)),
        ""(?:^|[^0-9])([+-]?\d{1,2}(?:\.\d+)?)(?:[^0-9]|$)""
      )),
      ""0.00"""&amp;"
    ),
    ""度なしのみ""
  )
)
"),"度なし（±0.00）〜10.00")</f>
        <v>度なし（±0.00）〜10.00</v>
      </c>
      <c r="AH308" s="347"/>
      <c r="AI308" s="347"/>
      <c r="AJ308" s="110"/>
      <c r="AK308" s="110" t="s">
        <v>3027</v>
      </c>
      <c r="AL308" s="110" t="str">
        <f t="shared" si="453"/>
        <v>#REF!</v>
      </c>
      <c r="AM308" s="110"/>
      <c r="AN308" s="110" t="str">
        <f t="shared" si="84"/>
        <v>NG</v>
      </c>
      <c r="AO308" s="343">
        <v>12.0</v>
      </c>
      <c r="AP308" s="110"/>
      <c r="AQ308" s="343">
        <v>12.0</v>
      </c>
      <c r="AR308" s="110"/>
    </row>
    <row r="309">
      <c r="A309" s="332" t="b">
        <v>1</v>
      </c>
      <c r="B309" s="349" t="b">
        <v>1</v>
      </c>
      <c r="C309" s="350" t="str">
        <f t="shared" si="66"/>
        <v>-</v>
      </c>
      <c r="D309" s="110"/>
      <c r="E309" s="110" t="s">
        <v>3006</v>
      </c>
      <c r="F309" s="110" t="s">
        <v>3028</v>
      </c>
      <c r="G309" s="335">
        <v>4467.0</v>
      </c>
      <c r="H309" s="110" t="s">
        <v>2566</v>
      </c>
      <c r="I309" s="110" t="s">
        <v>2878</v>
      </c>
      <c r="J309" s="110" t="s">
        <v>3029</v>
      </c>
      <c r="K309" s="337" t="s">
        <v>170</v>
      </c>
      <c r="L309" s="338" t="str">
        <f t="shared" si="354"/>
        <v>#REF!</v>
      </c>
      <c r="M309" s="339" t="str">
        <f>IFERROR(__xludf.DUMMYFUNCTION("REGEXEXTRACT(
  XLOOKUP($E309&amp;$F309, import!$A:$A, import!C:C),
  ""/(\d+)""
)
"),"#REF!")</f>
        <v>#REF!</v>
      </c>
      <c r="N309" s="340" t="str">
        <f t="shared" si="455"/>
        <v>#REF!</v>
      </c>
      <c r="O309" s="341" t="str">
        <f t="shared" ref="O309:Q309" si="636">VALUE(SUBSTITUTE(XLOOKUP($E309&amp;$F309,import!$A:$A,import!M:M),"mm",""))
</f>
        <v>#REF!</v>
      </c>
      <c r="P309" s="342" t="str">
        <f t="shared" si="636"/>
        <v>#REF!</v>
      </c>
      <c r="Q309" s="343" t="str">
        <f t="shared" si="636"/>
        <v>#REF!</v>
      </c>
      <c r="R309" s="341" t="str">
        <f t="shared" si="356"/>
        <v>#REF!</v>
      </c>
      <c r="S309" s="110" t="s">
        <v>1074</v>
      </c>
      <c r="T309" s="110" t="s">
        <v>956</v>
      </c>
      <c r="U309" s="370" t="str">
        <f t="shared" si="451"/>
        <v>#REF!</v>
      </c>
      <c r="V309" s="119" t="str">
        <f t="shared" si="9"/>
        <v>/Users/asano/Desktop/data_sample/Links/bandle.jpg</v>
      </c>
      <c r="W309" s="345" t="s">
        <v>3030</v>
      </c>
      <c r="X309" s="345" t="s">
        <v>3031</v>
      </c>
      <c r="Y309" s="345" t="s">
        <v>3032</v>
      </c>
      <c r="Z309" s="345" t="s">
        <v>3033</v>
      </c>
      <c r="AA309" s="110" t="str">
        <f t="shared" si="459"/>
        <v>/Users/asano/Desktop/data_sample/images/1day/ラヴェール/ハニートリック/thumbnail.jpg</v>
      </c>
      <c r="AB309" s="110" t="str">
        <f t="shared" si="460"/>
        <v>/Users/asano/Desktop/data_sample/images/1day/ラヴェール/ハニートリック/lens.jpg</v>
      </c>
      <c r="AC309" s="110" t="str">
        <f t="shared" si="461"/>
        <v>/Users/asano/Desktop/data_sample/images/1day/ラヴェール/ハニートリック/黒目/black.jpg</v>
      </c>
      <c r="AD309" s="110" t="str">
        <f t="shared" si="462"/>
        <v>/Users/asano/Desktop/data_sample/images/1day/ラヴェール/ハニートリック/茶目/brown.jpg</v>
      </c>
      <c r="AE309" s="346" t="str">
        <f t="shared" ref="AE309:AF309" si="637">IFERROR(XLOOKUP($E309&amp;$F309,import!$A:$A,import!I:I),""
)</f>
        <v/>
      </c>
      <c r="AF309" s="346" t="str">
        <f t="shared" si="637"/>
        <v/>
      </c>
      <c r="AG309" s="119" t="str">
        <f>IFERROR(__xludf.DUMMYFUNCTION(" IF(
  ISNUMBER(S309),
  ""度なし（±0.00）〜""&amp;IF(ABS(S309)&lt;100, TEXT(S309, ""0.00""), """"),
  IFERROR(""度なし（±0.00）〜""&amp;
    TEXT(
      VALUE(REGEXEXTRACT(ASC(TO_TEXT(S309)),
        ""(?:^|[^0-9])([+-]?\d{1,2}(?:\.\d+)?)(?:[^0-9]|$)""
      )),
      ""0.00"""&amp;"
    ),
    ""度なしのみ""
  )
)
"),"度なし（±0.00）〜10.00")</f>
        <v>度なし（±0.00）〜10.00</v>
      </c>
      <c r="AH309" s="347"/>
      <c r="AI309" s="347"/>
      <c r="AJ309" s="110"/>
      <c r="AK309" s="110" t="s">
        <v>3034</v>
      </c>
      <c r="AL309" s="110" t="str">
        <f t="shared" si="453"/>
        <v>#REF!</v>
      </c>
      <c r="AM309" s="110"/>
      <c r="AN309" s="110" t="str">
        <f t="shared" si="84"/>
        <v>NG</v>
      </c>
      <c r="AO309" s="343">
        <v>12.0</v>
      </c>
      <c r="AP309" s="110"/>
      <c r="AQ309" s="343">
        <v>12.0</v>
      </c>
      <c r="AR309" s="110"/>
    </row>
    <row r="310">
      <c r="A310" s="332" t="b">
        <v>1</v>
      </c>
      <c r="B310" s="349" t="b">
        <v>1</v>
      </c>
      <c r="C310" s="350" t="str">
        <f t="shared" si="66"/>
        <v>-</v>
      </c>
      <c r="D310" s="110"/>
      <c r="E310" s="110" t="s">
        <v>3006</v>
      </c>
      <c r="F310" s="110" t="s">
        <v>3035</v>
      </c>
      <c r="G310" s="335">
        <v>4468.0</v>
      </c>
      <c r="H310" s="110" t="s">
        <v>2566</v>
      </c>
      <c r="I310" s="110" t="s">
        <v>2878</v>
      </c>
      <c r="J310" s="110" t="s">
        <v>3036</v>
      </c>
      <c r="K310" s="337" t="s">
        <v>170</v>
      </c>
      <c r="L310" s="338" t="str">
        <f t="shared" si="354"/>
        <v>#REF!</v>
      </c>
      <c r="M310" s="339" t="str">
        <f>IFERROR(__xludf.DUMMYFUNCTION("REGEXEXTRACT(
  XLOOKUP($E310&amp;$F310, import!$A:$A, import!C:C),
  ""/(\d+)""
)
"),"#REF!")</f>
        <v>#REF!</v>
      </c>
      <c r="N310" s="340" t="str">
        <f t="shared" si="455"/>
        <v>#REF!</v>
      </c>
      <c r="O310" s="341" t="str">
        <f t="shared" ref="O310:Q310" si="638">VALUE(SUBSTITUTE(XLOOKUP($E310&amp;$F310,import!$A:$A,import!M:M),"mm",""))
</f>
        <v>#REF!</v>
      </c>
      <c r="P310" s="342" t="str">
        <f t="shared" si="638"/>
        <v>#REF!</v>
      </c>
      <c r="Q310" s="343" t="str">
        <f t="shared" si="638"/>
        <v>#REF!</v>
      </c>
      <c r="R310" s="341" t="str">
        <f t="shared" si="356"/>
        <v>#REF!</v>
      </c>
      <c r="S310" s="110" t="s">
        <v>1074</v>
      </c>
      <c r="T310" s="110" t="s">
        <v>956</v>
      </c>
      <c r="U310" s="370" t="str">
        <f t="shared" si="451"/>
        <v>#REF!</v>
      </c>
      <c r="V310" s="119" t="str">
        <f t="shared" si="9"/>
        <v>/Users/asano/Desktop/data_sample/Links/bandle.jpg</v>
      </c>
      <c r="W310" s="345" t="s">
        <v>3037</v>
      </c>
      <c r="X310" s="345" t="s">
        <v>3038</v>
      </c>
      <c r="Y310" s="345" t="s">
        <v>3039</v>
      </c>
      <c r="Z310" s="345" t="s">
        <v>3040</v>
      </c>
      <c r="AA310" s="110" t="str">
        <f t="shared" si="459"/>
        <v>/Users/asano/Desktop/data_sample/images/1day/ラヴェール/ブラックビジュー/thumbnail.jpg</v>
      </c>
      <c r="AB310" s="110" t="str">
        <f t="shared" si="460"/>
        <v>/Users/asano/Desktop/data_sample/images/1day/ラヴェール/ブラックビジュー/lens.jpg</v>
      </c>
      <c r="AC310" s="110" t="str">
        <f t="shared" si="461"/>
        <v>/Users/asano/Desktop/data_sample/images/1day/ラヴェール/ブラックビジュー/黒目/black.jpg</v>
      </c>
      <c r="AD310" s="110" t="str">
        <f t="shared" si="462"/>
        <v>/Users/asano/Desktop/data_sample/images/1day/ラヴェール/ブラックビジュー/茶目/brown.jpg</v>
      </c>
      <c r="AE310" s="346" t="str">
        <f t="shared" ref="AE310:AF310" si="639">IFERROR(XLOOKUP($E310&amp;$F310,import!$A:$A,import!I:I),""
)</f>
        <v/>
      </c>
      <c r="AF310" s="346" t="str">
        <f t="shared" si="639"/>
        <v/>
      </c>
      <c r="AG310" s="119" t="str">
        <f>IFERROR(__xludf.DUMMYFUNCTION(" IF(
  ISNUMBER(S310),
  ""度なし（±0.00）〜""&amp;IF(ABS(S310)&lt;100, TEXT(S310, ""0.00""), """"),
  IFERROR(""度なし（±0.00）〜""&amp;
    TEXT(
      VALUE(REGEXEXTRACT(ASC(TO_TEXT(S310)),
        ""(?:^|[^0-9])([+-]?\d{1,2}(?:\.\d+)?)(?:[^0-9]|$)""
      )),
      ""0.00"""&amp;"
    ),
    ""度なしのみ""
  )
)
"),"度なし（±0.00）〜10.00")</f>
        <v>度なし（±0.00）〜10.00</v>
      </c>
      <c r="AH310" s="347"/>
      <c r="AI310" s="347"/>
      <c r="AJ310" s="110"/>
      <c r="AK310" s="110" t="s">
        <v>3041</v>
      </c>
      <c r="AL310" s="110" t="str">
        <f t="shared" si="453"/>
        <v>#REF!</v>
      </c>
      <c r="AM310" s="110"/>
      <c r="AN310" s="110" t="str">
        <f t="shared" si="84"/>
        <v>NG</v>
      </c>
      <c r="AO310" s="343">
        <v>12.0</v>
      </c>
      <c r="AP310" s="110"/>
      <c r="AQ310" s="343">
        <v>12.0</v>
      </c>
      <c r="AR310" s="110"/>
    </row>
    <row r="311">
      <c r="A311" s="332" t="b">
        <v>1</v>
      </c>
      <c r="B311" s="357" t="b">
        <v>1</v>
      </c>
      <c r="C311" s="350" t="str">
        <f t="shared" si="66"/>
        <v>-</v>
      </c>
      <c r="D311" s="110"/>
      <c r="E311" s="110" t="s">
        <v>3042</v>
      </c>
      <c r="F311" s="110" t="s">
        <v>2935</v>
      </c>
      <c r="G311" s="335">
        <v>4469.0</v>
      </c>
      <c r="H311" s="110" t="s">
        <v>2566</v>
      </c>
      <c r="I311" s="110" t="s">
        <v>2878</v>
      </c>
      <c r="J311" s="110" t="s">
        <v>2936</v>
      </c>
      <c r="K311" s="110" t="s">
        <v>292</v>
      </c>
      <c r="L311" s="338" t="str">
        <f t="shared" si="354"/>
        <v>#REF!</v>
      </c>
      <c r="M311" s="339" t="str">
        <f>IFERROR(__xludf.DUMMYFUNCTION("REGEXEXTRACT(
  XLOOKUP($E311&amp;$F311, import!$A:$A, import!C:C),
  ""/(\d+)""
)
"),"#REF!")</f>
        <v>#REF!</v>
      </c>
      <c r="N311" s="340" t="str">
        <f t="shared" si="455"/>
        <v>#REF!</v>
      </c>
      <c r="O311" s="341" t="str">
        <f t="shared" ref="O311:Q311" si="640">VALUE(SUBSTITUTE(XLOOKUP($E311&amp;$F311,import!$A:$A,import!M:M),"mm",""))
</f>
        <v>#REF!</v>
      </c>
      <c r="P311" s="342" t="str">
        <f t="shared" si="640"/>
        <v>#REF!</v>
      </c>
      <c r="Q311" s="343" t="str">
        <f t="shared" si="640"/>
        <v>#REF!</v>
      </c>
      <c r="R311" s="341" t="str">
        <f t="shared" si="356"/>
        <v>#REF!</v>
      </c>
      <c r="S311" s="110" t="s">
        <v>1303</v>
      </c>
      <c r="T31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TRIM(TRANSPOSE(SPLIT(S311,"",""))), 0))
        ),
      ""シリコン"",""シリコー"&amp;"ンハイドロゲル素材"")
    )
  ),
"""")
"),"UVカット")</f>
        <v>UVカット</v>
      </c>
      <c r="U311" s="371" t="s">
        <v>3043</v>
      </c>
      <c r="V311" s="119" t="str">
        <f t="shared" si="9"/>
        <v>/Users/asano/Desktop/data_sample/Links/bandle.jpg</v>
      </c>
      <c r="W311" s="345" t="s">
        <v>3044</v>
      </c>
      <c r="X311" s="345" t="s">
        <v>3045</v>
      </c>
      <c r="Y311" s="345" t="s">
        <v>3046</v>
      </c>
      <c r="Z311" s="345" t="s">
        <v>3047</v>
      </c>
      <c r="AA311" s="110" t="str">
        <f t="shared" si="459"/>
        <v>/Users/asano/Desktop/data_sample/images/1month/ラヴェール/アディクトブロンド/thumbnail.jpg</v>
      </c>
      <c r="AB311" s="110" t="str">
        <f t="shared" si="460"/>
        <v>/Users/asano/Desktop/data_sample/images/1month/ラヴェール/アディクトブロンド/lens.jpg</v>
      </c>
      <c r="AC311" s="110" t="str">
        <f t="shared" si="461"/>
        <v>/Users/asano/Desktop/data_sample/images/1month/ラヴェール/アディクトブロンド/黒目/black.jpg</v>
      </c>
      <c r="AD311" s="110" t="str">
        <f t="shared" si="462"/>
        <v>/Users/asano/Desktop/data_sample/images/1month/ラヴェール/アディクトブロンド/茶目/brown.jpg</v>
      </c>
      <c r="AE311" s="346" t="str">
        <f t="shared" ref="AE311:AF311" si="641">IFERROR(XLOOKUP($E311&amp;$F311,import!$A:$A,import!I:I),""
)</f>
        <v/>
      </c>
      <c r="AF311" s="346" t="str">
        <f t="shared" si="641"/>
        <v/>
      </c>
      <c r="AG311" s="119" t="str">
        <f>IFERROR(__xludf.DUMMYFUNCTION(" IF(
  ISNUMBER(S311),
  ""度なし（±0.00）〜""&amp;IF(ABS(S311)&lt;100, TEXT(S311, ""0.00""), """"),
  IFERROR(""度なし（±0.00）〜""&amp;
    TEXT(
      VALUE(REGEXEXTRACT(ASC(TO_TEXT(S311)),
        ""(?:^|[^0-9])([+-]?\d{1,2}(?:\.\d+)?)(?:[^0-9]|$)""
      )),
      ""0.00"""&amp;"
    ),
    ""度なしのみ""
  )
)
"),"度なしのみ")</f>
        <v>度なしのみ</v>
      </c>
      <c r="AH311" s="347"/>
      <c r="AI311" s="347"/>
      <c r="AJ311" s="110"/>
      <c r="AK311" s="110" t="s">
        <v>2941</v>
      </c>
      <c r="AL311" s="110" t="str">
        <f t="shared" si="453"/>
        <v>#REF!</v>
      </c>
      <c r="AM311" s="110"/>
      <c r="AN311" s="110" t="str">
        <f t="shared" si="84"/>
        <v>NG</v>
      </c>
      <c r="AO311" s="343">
        <v>8.0</v>
      </c>
      <c r="AP311" s="110"/>
      <c r="AQ311" s="343">
        <v>8.0</v>
      </c>
      <c r="AR311" s="110"/>
    </row>
    <row r="312">
      <c r="A312" s="332" t="b">
        <v>1</v>
      </c>
      <c r="B312" s="357" t="b">
        <v>1</v>
      </c>
      <c r="C312" s="350" t="str">
        <f t="shared" si="66"/>
        <v>-</v>
      </c>
      <c r="D312" s="110"/>
      <c r="E312" s="110" t="s">
        <v>3042</v>
      </c>
      <c r="F312" s="110" t="s">
        <v>2950</v>
      </c>
      <c r="G312" s="335">
        <v>4470.0</v>
      </c>
      <c r="H312" s="110" t="s">
        <v>2566</v>
      </c>
      <c r="I312" s="110" t="s">
        <v>2878</v>
      </c>
      <c r="J312" s="110" t="s">
        <v>2951</v>
      </c>
      <c r="K312" s="110" t="s">
        <v>292</v>
      </c>
      <c r="L312" s="338" t="str">
        <f t="shared" si="354"/>
        <v>#REF!</v>
      </c>
      <c r="M312" s="339" t="str">
        <f>IFERROR(__xludf.DUMMYFUNCTION("REGEXEXTRACT(
  XLOOKUP($E312&amp;$F312, import!$A:$A, import!C:C),
  ""/(\d+)""
)
"),"#REF!")</f>
        <v>#REF!</v>
      </c>
      <c r="N312" s="340" t="str">
        <f t="shared" si="455"/>
        <v>#REF!</v>
      </c>
      <c r="O312" s="341" t="str">
        <f t="shared" ref="O312:Q312" si="642">VALUE(SUBSTITUTE(XLOOKUP($E312&amp;$F312,import!$A:$A,import!M:M),"mm",""))
</f>
        <v>#REF!</v>
      </c>
      <c r="P312" s="342" t="str">
        <f t="shared" si="642"/>
        <v>#REF!</v>
      </c>
      <c r="Q312" s="343" t="str">
        <f t="shared" si="642"/>
        <v>#REF!</v>
      </c>
      <c r="R312" s="341" t="str">
        <f t="shared" si="356"/>
        <v>#REF!</v>
      </c>
      <c r="S312" s="110" t="s">
        <v>1303</v>
      </c>
      <c r="T31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TRIM(TRANSPOSE(SPLIT(S312,"",""))), 0))
        ),
      ""シリコン"",""シリコー"&amp;"ンハイドロゲル素材"")
    )
  ),
"""")
"),"UVカット")</f>
        <v>UVカット</v>
      </c>
      <c r="U312" s="371" t="s">
        <v>3043</v>
      </c>
      <c r="V312" s="119" t="str">
        <f t="shared" si="9"/>
        <v>/Users/asano/Desktop/data_sample/Links/bandle.jpg</v>
      </c>
      <c r="W312" s="345" t="s">
        <v>3048</v>
      </c>
      <c r="X312" s="345" t="s">
        <v>3049</v>
      </c>
      <c r="Y312" s="345" t="s">
        <v>3050</v>
      </c>
      <c r="Z312" s="345" t="s">
        <v>3051</v>
      </c>
      <c r="AA312" s="110" t="str">
        <f t="shared" si="459"/>
        <v>/Users/asano/Desktop/data_sample/images/1month/ラヴェール/キャラメルグロー/thumbnail.jpg</v>
      </c>
      <c r="AB312" s="110" t="str">
        <f t="shared" si="460"/>
        <v>/Users/asano/Desktop/data_sample/images/1month/ラヴェール/キャラメルグロー/lens.jpg</v>
      </c>
      <c r="AC312" s="110" t="str">
        <f t="shared" si="461"/>
        <v>/Users/asano/Desktop/data_sample/images/1month/ラヴェール/キャラメルグロー/黒目/black.jpg</v>
      </c>
      <c r="AD312" s="110" t="str">
        <f t="shared" si="462"/>
        <v>/Users/asano/Desktop/data_sample/images/1month/ラヴェール/キャラメルグロー/茶目/brown.jpg</v>
      </c>
      <c r="AE312" s="346" t="str">
        <f t="shared" ref="AE312:AF312" si="643">IFERROR(XLOOKUP($E312&amp;$F312,import!$A:$A,import!I:I),""
)</f>
        <v/>
      </c>
      <c r="AF312" s="346" t="str">
        <f t="shared" si="643"/>
        <v/>
      </c>
      <c r="AG312" s="119" t="str">
        <f>IFERROR(__xludf.DUMMYFUNCTION(" IF(
  ISNUMBER(S312),
  ""度なし（±0.00）〜""&amp;IF(ABS(S312)&lt;100, TEXT(S312, ""0.00""), """"),
  IFERROR(""度なし（±0.00）〜""&amp;
    TEXT(
      VALUE(REGEXEXTRACT(ASC(TO_TEXT(S312)),
        ""(?:^|[^0-9])([+-]?\d{1,2}(?:\.\d+)?)(?:[^0-9]|$)""
      )),
      ""0.00"""&amp;"
    ),
    ""度なしのみ""
  )
)
"),"度なしのみ")</f>
        <v>度なしのみ</v>
      </c>
      <c r="AH312" s="347"/>
      <c r="AI312" s="347"/>
      <c r="AJ312" s="110"/>
      <c r="AK312" s="110" t="s">
        <v>2956</v>
      </c>
      <c r="AL312" s="110" t="str">
        <f t="shared" si="453"/>
        <v>#REF!</v>
      </c>
      <c r="AM312" s="110"/>
      <c r="AN312" s="110" t="str">
        <f t="shared" si="84"/>
        <v>NG</v>
      </c>
      <c r="AO312" s="343">
        <v>8.0</v>
      </c>
      <c r="AP312" s="110"/>
      <c r="AQ312" s="343">
        <v>8.0</v>
      </c>
      <c r="AR312" s="110"/>
    </row>
    <row r="313">
      <c r="A313" s="332" t="b">
        <v>1</v>
      </c>
      <c r="B313" s="357" t="b">
        <v>1</v>
      </c>
      <c r="C313" s="350" t="str">
        <f t="shared" si="66"/>
        <v>-</v>
      </c>
      <c r="D313" s="110"/>
      <c r="E313" s="110" t="s">
        <v>3042</v>
      </c>
      <c r="F313" s="110" t="s">
        <v>2971</v>
      </c>
      <c r="G313" s="335">
        <v>4471.0</v>
      </c>
      <c r="H313" s="110" t="s">
        <v>2566</v>
      </c>
      <c r="I313" s="110" t="s">
        <v>2878</v>
      </c>
      <c r="J313" s="110" t="s">
        <v>2972</v>
      </c>
      <c r="K313" s="110" t="s">
        <v>292</v>
      </c>
      <c r="L313" s="338" t="str">
        <f t="shared" si="354"/>
        <v>#REF!</v>
      </c>
      <c r="M313" s="339" t="str">
        <f>IFERROR(__xludf.DUMMYFUNCTION("REGEXEXTRACT(
  XLOOKUP($E313&amp;$F313, import!$A:$A, import!C:C),
  ""/(\d+)""
)
"),"#REF!")</f>
        <v>#REF!</v>
      </c>
      <c r="N313" s="340" t="str">
        <f t="shared" si="455"/>
        <v>#REF!</v>
      </c>
      <c r="O313" s="341" t="str">
        <f t="shared" ref="O313:Q313" si="644">VALUE(SUBSTITUTE(XLOOKUP($E313&amp;$F313,import!$A:$A,import!M:M),"mm",""))
</f>
        <v>#REF!</v>
      </c>
      <c r="P313" s="342" t="str">
        <f t="shared" si="644"/>
        <v>#REF!</v>
      </c>
      <c r="Q313" s="343" t="str">
        <f t="shared" si="644"/>
        <v>#REF!</v>
      </c>
      <c r="R313" s="341" t="str">
        <f t="shared" si="356"/>
        <v>#REF!</v>
      </c>
      <c r="S313" s="110" t="s">
        <v>1303</v>
      </c>
      <c r="T31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TRIM(TRANSPOSE(SPLIT(S313,"",""))), 0))
        ),
      ""シリコン"",""シリコー"&amp;"ンハイドロゲル素材"")
    )
  ),
"""")
"),"UVカット")</f>
        <v>UVカット</v>
      </c>
      <c r="U313" s="371" t="s">
        <v>3043</v>
      </c>
      <c r="V313" s="119" t="str">
        <f t="shared" si="9"/>
        <v>/Users/asano/Desktop/data_sample/Links/bandle.jpg</v>
      </c>
      <c r="W313" s="345" t="s">
        <v>3052</v>
      </c>
      <c r="X313" s="345" t="s">
        <v>3053</v>
      </c>
      <c r="Y313" s="345" t="s">
        <v>3054</v>
      </c>
      <c r="Z313" s="345" t="s">
        <v>3055</v>
      </c>
      <c r="AA313" s="110" t="str">
        <f t="shared" si="459"/>
        <v>/Users/asano/Desktop/data_sample/images/1month/ラヴェール/バブルギャラクシー/thumbnail.jpg</v>
      </c>
      <c r="AB313" s="110" t="str">
        <f t="shared" si="460"/>
        <v>/Users/asano/Desktop/data_sample/images/1month/ラヴェール/バブルギャラクシー/lens.jpg</v>
      </c>
      <c r="AC313" s="110" t="str">
        <f t="shared" si="461"/>
        <v>/Users/asano/Desktop/data_sample/images/1month/ラヴェール/バブルギャラクシー/黒目/black.jpg</v>
      </c>
      <c r="AD313" s="110" t="str">
        <f t="shared" si="462"/>
        <v>/Users/asano/Desktop/data_sample/images/1month/ラヴェール/バブルギャラクシー/茶目/brown.jpg</v>
      </c>
      <c r="AE313" s="346" t="str">
        <f t="shared" ref="AE313:AF313" si="645">IFERROR(XLOOKUP($E313&amp;$F313,import!$A:$A,import!I:I),""
)</f>
        <v/>
      </c>
      <c r="AF313" s="346" t="str">
        <f t="shared" si="645"/>
        <v/>
      </c>
      <c r="AG313" s="119" t="str">
        <f>IFERROR(__xludf.DUMMYFUNCTION(" IF(
  ISNUMBER(S313),
  ""度なし（±0.00）〜""&amp;IF(ABS(S313)&lt;100, TEXT(S313, ""0.00""), """"),
  IFERROR(""度なし（±0.00）〜""&amp;
    TEXT(
      VALUE(REGEXEXTRACT(ASC(TO_TEXT(S313)),
        ""(?:^|[^0-9])([+-]?\d{1,2}(?:\.\d+)?)(?:[^0-9]|$)""
      )),
      ""0.00"""&amp;"
    ),
    ""度なしのみ""
  )
)
"),"度なしのみ")</f>
        <v>度なしのみ</v>
      </c>
      <c r="AH313" s="347"/>
      <c r="AI313" s="347"/>
      <c r="AJ313" s="110"/>
      <c r="AK313" s="110" t="s">
        <v>2977</v>
      </c>
      <c r="AL313" s="110" t="str">
        <f t="shared" si="453"/>
        <v>#REF!</v>
      </c>
      <c r="AM313" s="110"/>
      <c r="AN313" s="110" t="str">
        <f t="shared" si="84"/>
        <v>NG</v>
      </c>
      <c r="AO313" s="343">
        <v>8.0</v>
      </c>
      <c r="AP313" s="110"/>
      <c r="AQ313" s="343">
        <v>8.0</v>
      </c>
      <c r="AR313" s="110"/>
    </row>
    <row r="314">
      <c r="A314" s="332" t="b">
        <v>1</v>
      </c>
      <c r="B314" s="357" t="b">
        <v>1</v>
      </c>
      <c r="C314" s="350" t="str">
        <f t="shared" si="66"/>
        <v>-</v>
      </c>
      <c r="D314" s="110"/>
      <c r="E314" s="110" t="s">
        <v>3042</v>
      </c>
      <c r="F314" s="110" t="s">
        <v>2985</v>
      </c>
      <c r="G314" s="335">
        <v>4472.0</v>
      </c>
      <c r="H314" s="110" t="s">
        <v>2566</v>
      </c>
      <c r="I314" s="110" t="s">
        <v>2878</v>
      </c>
      <c r="J314" s="110" t="s">
        <v>2986</v>
      </c>
      <c r="K314" s="110" t="s">
        <v>292</v>
      </c>
      <c r="L314" s="338" t="str">
        <f t="shared" si="354"/>
        <v>#REF!</v>
      </c>
      <c r="M314" s="339" t="str">
        <f>IFERROR(__xludf.DUMMYFUNCTION("REGEXEXTRACT(
  XLOOKUP($E314&amp;$F314, import!$A:$A, import!C:C),
  ""/(\d+)""
)
"),"#REF!")</f>
        <v>#REF!</v>
      </c>
      <c r="N314" s="340" t="str">
        <f t="shared" si="455"/>
        <v>#REF!</v>
      </c>
      <c r="O314" s="341" t="str">
        <f t="shared" ref="O314:Q314" si="646">VALUE(SUBSTITUTE(XLOOKUP($E314&amp;$F314,import!$A:$A,import!M:M),"mm",""))
</f>
        <v>#REF!</v>
      </c>
      <c r="P314" s="342" t="str">
        <f t="shared" si="646"/>
        <v>#REF!</v>
      </c>
      <c r="Q314" s="343" t="str">
        <f t="shared" si="646"/>
        <v>#REF!</v>
      </c>
      <c r="R314" s="341" t="str">
        <f t="shared" si="356"/>
        <v>#REF!</v>
      </c>
      <c r="S314" s="110" t="s">
        <v>1303</v>
      </c>
      <c r="T31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TRIM(TRANSPOSE(SPLIT(S314,"",""))), 0))
        ),
      ""シリコン"",""シリコー"&amp;"ンハイドロゲル素材"")
    )
  ),
"""")
"),"UVカット")</f>
        <v>UVカット</v>
      </c>
      <c r="U314" s="371" t="s">
        <v>3043</v>
      </c>
      <c r="V314" s="119" t="str">
        <f t="shared" si="9"/>
        <v>/Users/asano/Desktop/data_sample/Links/bandle.jpg</v>
      </c>
      <c r="W314" s="345" t="s">
        <v>3056</v>
      </c>
      <c r="X314" s="345" t="s">
        <v>3057</v>
      </c>
      <c r="Y314" s="345" t="s">
        <v>3058</v>
      </c>
      <c r="Z314" s="345" t="s">
        <v>3059</v>
      </c>
      <c r="AA314" s="110" t="str">
        <f t="shared" si="459"/>
        <v>/Users/asano/Desktop/data_sample/images/1month/ラヴェール/ルモアヴィーナス/thumbnail.jpg</v>
      </c>
      <c r="AB314" s="110" t="str">
        <f t="shared" si="460"/>
        <v>/Users/asano/Desktop/data_sample/images/1month/ラヴェール/ルモアヴィーナス/lens.jpg</v>
      </c>
      <c r="AC314" s="110" t="str">
        <f t="shared" si="461"/>
        <v>/Users/asano/Desktop/data_sample/images/1month/ラヴェール/ルモアヴィーナス/黒目/black.jpg</v>
      </c>
      <c r="AD314" s="110" t="str">
        <f t="shared" si="462"/>
        <v>/Users/asano/Desktop/data_sample/images/1month/ラヴェール/ルモアヴィーナス/茶目/brown.jpg</v>
      </c>
      <c r="AE314" s="346" t="str">
        <f t="shared" ref="AE314:AF314" si="647">IFERROR(XLOOKUP($E314&amp;$F314,import!$A:$A,import!I:I),""
)</f>
        <v/>
      </c>
      <c r="AF314" s="346" t="str">
        <f t="shared" si="647"/>
        <v/>
      </c>
      <c r="AG314" s="119" t="str">
        <f>IFERROR(__xludf.DUMMYFUNCTION(" IF(
  ISNUMBER(S314),
  ""度なし（±0.00）〜""&amp;IF(ABS(S314)&lt;100, TEXT(S314, ""0.00""), """"),
  IFERROR(""度なし（±0.00）〜""&amp;
    TEXT(
      VALUE(REGEXEXTRACT(ASC(TO_TEXT(S314)),
        ""(?:^|[^0-9])([+-]?\d{1,2}(?:\.\d+)?)(?:[^0-9]|$)""
      )),
      ""0.00"""&amp;"
    ),
    ""度なしのみ""
  )
)
"),"度なしのみ")</f>
        <v>度なしのみ</v>
      </c>
      <c r="AH314" s="347"/>
      <c r="AI314" s="347"/>
      <c r="AJ314" s="110"/>
      <c r="AK314" s="110" t="s">
        <v>2991</v>
      </c>
      <c r="AL314" s="110" t="str">
        <f t="shared" si="453"/>
        <v>#REF!</v>
      </c>
      <c r="AM314" s="110"/>
      <c r="AN314" s="110" t="str">
        <f t="shared" si="84"/>
        <v>NG</v>
      </c>
      <c r="AO314" s="343">
        <v>8.0</v>
      </c>
      <c r="AP314" s="110"/>
      <c r="AQ314" s="343">
        <v>8.0</v>
      </c>
      <c r="AR314" s="110"/>
    </row>
    <row r="315">
      <c r="A315" s="333" t="b">
        <v>1</v>
      </c>
      <c r="B315" s="357" t="b">
        <v>1</v>
      </c>
      <c r="C315" s="350" t="str">
        <f t="shared" si="66"/>
        <v>-</v>
      </c>
      <c r="D315" s="110"/>
      <c r="E315" s="110" t="s">
        <v>3060</v>
      </c>
      <c r="F315" s="110" t="s">
        <v>3061</v>
      </c>
      <c r="G315" s="335">
        <v>4473.0</v>
      </c>
      <c r="H315" s="110" t="s">
        <v>2566</v>
      </c>
      <c r="I315" s="110" t="s">
        <v>3062</v>
      </c>
      <c r="J315" s="110" t="s">
        <v>3063</v>
      </c>
      <c r="K315" s="337" t="s">
        <v>170</v>
      </c>
      <c r="L315" s="338" t="str">
        <f t="shared" si="354"/>
        <v>#REF!</v>
      </c>
      <c r="M315" s="339" t="str">
        <f>IFERROR(__xludf.DUMMYFUNCTION("REGEXEXTRACT(
  XLOOKUP($E315&amp;$F315, import!$A:$A, import!C:C),
  ""/(\d+)""
)
"),"#REF!")</f>
        <v>#REF!</v>
      </c>
      <c r="N315" s="340" t="str">
        <f t="shared" si="455"/>
        <v>#REF!</v>
      </c>
      <c r="O315" s="341" t="str">
        <f t="shared" ref="O315:Q315" si="648">VALUE(SUBSTITUTE(XLOOKUP($E315&amp;$F315,import!$A:$A,import!M:M),"mm",""))
</f>
        <v>#REF!</v>
      </c>
      <c r="P315" s="342" t="str">
        <f t="shared" si="648"/>
        <v>#REF!</v>
      </c>
      <c r="Q315" s="343" t="str">
        <f t="shared" si="648"/>
        <v>#REF!</v>
      </c>
      <c r="R315" s="341" t="str">
        <f t="shared" si="356"/>
        <v>#REF!</v>
      </c>
      <c r="S315" s="110" t="s">
        <v>956</v>
      </c>
      <c r="T31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TRIM(TRANSPOSE(SPLIT(S315,"",""))), 0))
        ),
      ""シリコン"",""シリコー"&amp;"ンハイドロゲル素材"")
    )
  ),
"""")
"),"モイスト,UVカット")</f>
        <v>モイスト,UVカット</v>
      </c>
      <c r="U315" s="354" t="str">
        <f t="shared" ref="U315:U330" si="651">LET(pb,TRIM($H315),brand,TRIM($I315),d,LOWER(TRIM($K315)),dur,SWITCH(d,"1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315" s="119" t="str">
        <f t="shared" si="9"/>
        <v>/Users/asano/Desktop/data_sample/Links/bandle.jpg</v>
      </c>
      <c r="W315" s="345" t="s">
        <v>3064</v>
      </c>
      <c r="X315" s="345" t="s">
        <v>3065</v>
      </c>
      <c r="Y315" s="345" t="s">
        <v>3066</v>
      </c>
      <c r="Z315" s="345" t="s">
        <v>3067</v>
      </c>
      <c r="AA315" s="110" t="str">
        <f t="shared" si="459"/>
        <v>/Users/asano/Desktop/data_sample/images/1day/シークレットキャンディーマジック/NO.14ヘーゼル/thumbnail.jpg</v>
      </c>
      <c r="AB315" s="110" t="str">
        <f t="shared" si="460"/>
        <v>/Users/asano/Desktop/data_sample/images/1day/シークレットキャンディーマジック/NO.14ヘーゼル/lens.jpg</v>
      </c>
      <c r="AC315" s="110" t="str">
        <f t="shared" si="461"/>
        <v>/Users/asano/Desktop/data_sample/images/1day/シークレットキャンディーマジック/NO.14ヘーゼル/黒目/black.jpg</v>
      </c>
      <c r="AD315" s="110" t="str">
        <f t="shared" si="462"/>
        <v>/Users/asano/Desktop/data_sample/images/1day/シークレットキャンディーマジック/NO.14ヘーゼル/茶目/brown.jpg</v>
      </c>
      <c r="AE315" s="346" t="str">
        <f t="shared" ref="AE315:AF315" si="649">IFERROR(XLOOKUP($E315&amp;$F315,import!$A:$A,import!I:I),""
)</f>
        <v/>
      </c>
      <c r="AF315" s="346" t="str">
        <f t="shared" si="649"/>
        <v/>
      </c>
      <c r="AG315" s="119" t="str">
        <f>IFERROR(__xludf.DUMMYFUNCTION(" IF(
  ISNUMBER(S315),
  ""度なし（±0.00）〜""&amp;IF(ABS(S315)&lt;100, TEXT(S315, ""0.00""), """"),
  IFERROR(""度なし（±0.00）〜""&amp;
    TEXT(
      VALUE(REGEXEXTRACT(ASC(TO_TEXT(S315)),
        ""(?:^|[^0-9])([+-]?\d{1,2}(?:\.\d+)?)(?:[^0-9]|$)""
      )),
      ""0.00"""&amp;"
    ),
    ""度なしのみ""
  )
)
"),"度なしのみ")</f>
        <v>度なしのみ</v>
      </c>
      <c r="AH315" s="347"/>
      <c r="AI315" s="347"/>
      <c r="AJ315" s="110"/>
      <c r="AK315" s="110" t="s">
        <v>3068</v>
      </c>
      <c r="AL315" s="358" t="str">
        <f t="shared" si="453"/>
        <v>#REF!</v>
      </c>
      <c r="AM315" s="110"/>
      <c r="AN315" s="110" t="str">
        <f t="shared" si="84"/>
        <v>NG</v>
      </c>
      <c r="AO315" s="343">
        <v>8.0</v>
      </c>
      <c r="AP315" s="110"/>
      <c r="AQ315" s="343">
        <v>8.0</v>
      </c>
      <c r="AR315" s="110"/>
    </row>
    <row r="316">
      <c r="A316" s="333" t="b">
        <v>1</v>
      </c>
      <c r="B316" s="357" t="b">
        <v>1</v>
      </c>
      <c r="C316" s="350" t="str">
        <f t="shared" si="66"/>
        <v>-</v>
      </c>
      <c r="D316" s="110"/>
      <c r="E316" s="110" t="s">
        <v>3060</v>
      </c>
      <c r="F316" s="110" t="s">
        <v>3069</v>
      </c>
      <c r="G316" s="335">
        <v>4474.0</v>
      </c>
      <c r="H316" s="110" t="s">
        <v>2566</v>
      </c>
      <c r="I316" s="110" t="s">
        <v>3062</v>
      </c>
      <c r="J316" s="110" t="s">
        <v>3070</v>
      </c>
      <c r="K316" s="337" t="s">
        <v>170</v>
      </c>
      <c r="L316" s="338" t="str">
        <f t="shared" si="354"/>
        <v>#REF!</v>
      </c>
      <c r="M316" s="339" t="str">
        <f>IFERROR(__xludf.DUMMYFUNCTION("REGEXEXTRACT(
  XLOOKUP($E316&amp;$F316, import!$A:$A, import!C:C),
  ""/(\d+)""
)
"),"#REF!")</f>
        <v>#REF!</v>
      </c>
      <c r="N316" s="340" t="str">
        <f t="shared" si="455"/>
        <v>#REF!</v>
      </c>
      <c r="O316" s="341" t="str">
        <f t="shared" ref="O316:Q316" si="650">VALUE(SUBSTITUTE(XLOOKUP($E316&amp;$F316,import!$A:$A,import!M:M),"mm",""))
</f>
        <v>#REF!</v>
      </c>
      <c r="P316" s="342" t="str">
        <f t="shared" si="650"/>
        <v>#REF!</v>
      </c>
      <c r="Q316" s="343" t="str">
        <f t="shared" si="650"/>
        <v>#REF!</v>
      </c>
      <c r="R316" s="341" t="str">
        <f t="shared" si="356"/>
        <v>#REF!</v>
      </c>
      <c r="S316" s="110" t="s">
        <v>956</v>
      </c>
      <c r="T31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TRIM(TRANSPOSE(SPLIT(S316,"",""))), 0))
        ),
      ""シリコン"",""シリコー"&amp;"ンハイドロゲル素材"")
    )
  ),
"""")
"),"モイスト,UVカット")</f>
        <v>モイスト,UVカット</v>
      </c>
      <c r="U316" s="354" t="str">
        <f t="shared" si="651"/>
        <v>#REF!</v>
      </c>
      <c r="V316" s="119" t="str">
        <f t="shared" si="9"/>
        <v>/Users/asano/Desktop/data_sample/Links/bandle.jpg</v>
      </c>
      <c r="W316" s="345" t="s">
        <v>3071</v>
      </c>
      <c r="X316" s="345" t="s">
        <v>3072</v>
      </c>
      <c r="Y316" s="345" t="s">
        <v>3073</v>
      </c>
      <c r="Z316" s="345" t="s">
        <v>3074</v>
      </c>
      <c r="AA316" s="110" t="str">
        <f t="shared" si="459"/>
        <v>/Users/asano/Desktop/data_sample/images/1day/シークレットキャンディーマジック/NO.1チョコレート/thumbnail.jpg</v>
      </c>
      <c r="AB316" s="110" t="str">
        <f t="shared" si="460"/>
        <v>/Users/asano/Desktop/data_sample/images/1day/シークレットキャンディーマジック/NO.1チョコレート/lens.jpg</v>
      </c>
      <c r="AC316" s="110" t="str">
        <f t="shared" si="461"/>
        <v>/Users/asano/Desktop/data_sample/images/1day/シークレットキャンディーマジック/NO.1チョコレート/黒目/black.jpg</v>
      </c>
      <c r="AD316" s="110" t="str">
        <f t="shared" si="462"/>
        <v>/Users/asano/Desktop/data_sample/images/1day/シークレットキャンディーマジック/NO.1チョコレート/茶目/brown.jpg</v>
      </c>
      <c r="AE316" s="346" t="str">
        <f t="shared" ref="AE316:AF316" si="652">IFERROR(XLOOKUP($E316&amp;$F316,import!$A:$A,import!I:I),""
)</f>
        <v/>
      </c>
      <c r="AF316" s="346" t="str">
        <f t="shared" si="652"/>
        <v/>
      </c>
      <c r="AG316" s="119" t="str">
        <f>IFERROR(__xludf.DUMMYFUNCTION(" IF(
  ISNUMBER(S316),
  ""度なし（±0.00）〜""&amp;IF(ABS(S316)&lt;100, TEXT(S316, ""0.00""), """"),
  IFERROR(""度なし（±0.00）〜""&amp;
    TEXT(
      VALUE(REGEXEXTRACT(ASC(TO_TEXT(S316)),
        ""(?:^|[^0-9])([+-]?\d{1,2}(?:\.\d+)?)(?:[^0-9]|$)""
      )),
      ""0.00"""&amp;"
    ),
    ""度なしのみ""
  )
)
"),"度なしのみ")</f>
        <v>度なしのみ</v>
      </c>
      <c r="AH316" s="347"/>
      <c r="AI316" s="347"/>
      <c r="AJ316" s="110"/>
      <c r="AK316" s="110" t="s">
        <v>3075</v>
      </c>
      <c r="AL316" s="358" t="str">
        <f t="shared" si="453"/>
        <v>#REF!</v>
      </c>
      <c r="AM316" s="110"/>
      <c r="AN316" s="110" t="str">
        <f t="shared" si="84"/>
        <v>NG</v>
      </c>
      <c r="AO316" s="343">
        <v>8.0</v>
      </c>
      <c r="AP316" s="110"/>
      <c r="AQ316" s="343">
        <v>8.0</v>
      </c>
      <c r="AR316" s="110"/>
    </row>
    <row r="317">
      <c r="A317" s="333" t="b">
        <v>1</v>
      </c>
      <c r="B317" s="357" t="b">
        <v>1</v>
      </c>
      <c r="C317" s="350" t="str">
        <f t="shared" si="66"/>
        <v>-</v>
      </c>
      <c r="D317" s="110"/>
      <c r="E317" s="110" t="s">
        <v>3060</v>
      </c>
      <c r="F317" s="110" t="s">
        <v>3076</v>
      </c>
      <c r="G317" s="335">
        <v>4475.0</v>
      </c>
      <c r="H317" s="110" t="s">
        <v>2566</v>
      </c>
      <c r="I317" s="110" t="s">
        <v>3062</v>
      </c>
      <c r="J317" s="110" t="s">
        <v>3077</v>
      </c>
      <c r="K317" s="337" t="s">
        <v>170</v>
      </c>
      <c r="L317" s="338" t="str">
        <f t="shared" si="354"/>
        <v>#REF!</v>
      </c>
      <c r="M317" s="339" t="str">
        <f>IFERROR(__xludf.DUMMYFUNCTION("REGEXEXTRACT(
  XLOOKUP($E317&amp;$F317, import!$A:$A, import!C:C),
  ""/(\d+)""
)
"),"#REF!")</f>
        <v>#REF!</v>
      </c>
      <c r="N317" s="340" t="str">
        <f t="shared" si="455"/>
        <v>#REF!</v>
      </c>
      <c r="O317" s="341" t="str">
        <f t="shared" ref="O317:Q317" si="653">VALUE(SUBSTITUTE(XLOOKUP($E317&amp;$F317,import!$A:$A,import!M:M),"mm",""))
</f>
        <v>#REF!</v>
      </c>
      <c r="P317" s="342" t="str">
        <f t="shared" si="653"/>
        <v>#REF!</v>
      </c>
      <c r="Q317" s="343" t="str">
        <f t="shared" si="653"/>
        <v>#REF!</v>
      </c>
      <c r="R317" s="341" t="str">
        <f t="shared" si="356"/>
        <v>#REF!</v>
      </c>
      <c r="S317" s="110" t="str">
        <f t="shared" ref="S317:S318" si="656">XLOOKUP($E317&amp;$F317,import!$A:$A,import!T:T)</f>
        <v>#REF!</v>
      </c>
      <c r="T31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TRIM(TRANSPOSE(SPLIT(S317,"",""))), 0))
        ),
      ""シリコン"",""シリコー"&amp;"ンハイドロゲル素材"")
    )
  ),
"""")
"),"")</f>
        <v/>
      </c>
      <c r="U317" s="354" t="str">
        <f t="shared" si="651"/>
        <v>#REF!</v>
      </c>
      <c r="V317" s="119" t="str">
        <f t="shared" si="9"/>
        <v>/Users/asano/Desktop/data_sample/Links/bandle.jpg</v>
      </c>
      <c r="W317" s="345" t="s">
        <v>3078</v>
      </c>
      <c r="X317" s="345" t="s">
        <v>3079</v>
      </c>
      <c r="Y317" s="345" t="s">
        <v>3080</v>
      </c>
      <c r="Z317" s="345" t="s">
        <v>3081</v>
      </c>
      <c r="AA317" s="110" t="str">
        <f t="shared" si="459"/>
        <v>/Users/asano/Desktop/data_sample/images/1day/シークレットキャンディーマジック/NO.3ブラウン/thumbnail.jpg</v>
      </c>
      <c r="AB317" s="110" t="str">
        <f t="shared" si="460"/>
        <v>/Users/asano/Desktop/data_sample/images/1day/シークレットキャンディーマジック/NO.3ブラウン/lens.jpg</v>
      </c>
      <c r="AC317" s="110" t="str">
        <f t="shared" si="461"/>
        <v>/Users/asano/Desktop/data_sample/images/1day/シークレットキャンディーマジック/NO.3ブラウン/黒目/black.jpg</v>
      </c>
      <c r="AD317" s="110" t="str">
        <f t="shared" si="462"/>
        <v>/Users/asano/Desktop/data_sample/images/1day/シークレットキャンディーマジック/NO.3ブラウン/茶目/brown.jpg</v>
      </c>
      <c r="AE317" s="346" t="str">
        <f t="shared" ref="AE317:AF317" si="654">IFERROR(XLOOKUP($E317&amp;$F317,import!$A:$A,import!I:I),""
)</f>
        <v/>
      </c>
      <c r="AF317" s="346" t="str">
        <f t="shared" si="654"/>
        <v/>
      </c>
      <c r="AG317" s="119" t="str">
        <f>IFERROR(__xludf.DUMMYFUNCTION(" IF(
  ISNUMBER(S317),
  ""度なし（±0.00）〜""&amp;IF(ABS(S317)&lt;100, TEXT(S317, ""0.00""), """"),
  IFERROR(""度なし（±0.00）〜""&amp;
    TEXT(
      VALUE(REGEXEXTRACT(ASC(TO_TEXT(S317)),
        ""(?:^|[^0-9])([+-]?\d{1,2}(?:\.\d+)?)(?:[^0-9]|$)""
      )),
      ""0.00"""&amp;"
    ),
    ""度なしのみ""
  )
)
"),"度なしのみ")</f>
        <v>度なしのみ</v>
      </c>
      <c r="AH317" s="347"/>
      <c r="AI317" s="347"/>
      <c r="AJ317" s="110"/>
      <c r="AK317" s="110" t="s">
        <v>3082</v>
      </c>
      <c r="AL317" s="358" t="str">
        <f t="shared" si="453"/>
        <v>#REF!</v>
      </c>
      <c r="AM317" s="110"/>
      <c r="AN317" s="110" t="str">
        <f t="shared" si="84"/>
        <v>NG</v>
      </c>
      <c r="AO317" s="343">
        <v>12.0</v>
      </c>
      <c r="AP317" s="110"/>
      <c r="AQ317" s="343">
        <v>12.0</v>
      </c>
      <c r="AR317" s="110"/>
    </row>
    <row r="318">
      <c r="A318" s="333" t="b">
        <v>1</v>
      </c>
      <c r="B318" s="357" t="b">
        <v>1</v>
      </c>
      <c r="C318" s="350" t="str">
        <f t="shared" si="66"/>
        <v>-</v>
      </c>
      <c r="D318" s="110"/>
      <c r="E318" s="110" t="s">
        <v>3060</v>
      </c>
      <c r="F318" s="110" t="s">
        <v>3083</v>
      </c>
      <c r="G318" s="335">
        <v>4476.0</v>
      </c>
      <c r="H318" s="110" t="s">
        <v>2566</v>
      </c>
      <c r="I318" s="110" t="s">
        <v>3062</v>
      </c>
      <c r="J318" s="110" t="s">
        <v>3084</v>
      </c>
      <c r="K318" s="337" t="s">
        <v>170</v>
      </c>
      <c r="L318" s="338" t="str">
        <f t="shared" si="354"/>
        <v>#REF!</v>
      </c>
      <c r="M318" s="339" t="str">
        <f>IFERROR(__xludf.DUMMYFUNCTION("REGEXEXTRACT(
  XLOOKUP($E318&amp;$F318, import!$A:$A, import!C:C),
  ""/(\d+)""
)
"),"#REF!")</f>
        <v>#REF!</v>
      </c>
      <c r="N318" s="340" t="str">
        <f t="shared" si="455"/>
        <v>#REF!</v>
      </c>
      <c r="O318" s="341" t="str">
        <f t="shared" ref="O318:Q318" si="655">VALUE(SUBSTITUTE(XLOOKUP($E318&amp;$F318,import!$A:$A,import!M:M),"mm",""))
</f>
        <v>#REF!</v>
      </c>
      <c r="P318" s="342" t="str">
        <f t="shared" si="655"/>
        <v>#REF!</v>
      </c>
      <c r="Q318" s="343" t="str">
        <f t="shared" si="655"/>
        <v>#REF!</v>
      </c>
      <c r="R318" s="341" t="str">
        <f t="shared" si="356"/>
        <v>#REF!</v>
      </c>
      <c r="S318" s="110" t="str">
        <f t="shared" si="656"/>
        <v>#REF!</v>
      </c>
      <c r="T31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TRIM(TRANSPOSE(SPLIT(S318,"",""))), 0))
        ),
      ""シリコン"",""シリコー"&amp;"ンハイドロゲル素材"")
    )
  ),
"""")
"),"")</f>
        <v/>
      </c>
      <c r="U318" s="354" t="str">
        <f t="shared" si="651"/>
        <v>#REF!</v>
      </c>
      <c r="V318" s="119" t="str">
        <f t="shared" si="9"/>
        <v>/Users/asano/Desktop/data_sample/Links/bandle.jpg</v>
      </c>
      <c r="W318" s="345" t="s">
        <v>3085</v>
      </c>
      <c r="X318" s="345" t="s">
        <v>3086</v>
      </c>
      <c r="Y318" s="345" t="s">
        <v>3087</v>
      </c>
      <c r="Z318" s="345" t="s">
        <v>3088</v>
      </c>
      <c r="AA318" s="110" t="str">
        <f t="shared" si="459"/>
        <v>/Users/asano/Desktop/data_sample/images/1day/シークレットキャンディーマジック/NO.5ブラック/thumbnail.jpg</v>
      </c>
      <c r="AB318" s="110" t="str">
        <f t="shared" si="460"/>
        <v>/Users/asano/Desktop/data_sample/images/1day/シークレットキャンディーマジック/NO.5ブラック/lens.jpg</v>
      </c>
      <c r="AC318" s="110" t="str">
        <f t="shared" si="461"/>
        <v>/Users/asano/Desktop/data_sample/images/1day/シークレットキャンディーマジック/NO.5ブラック/黒目/black.jpg</v>
      </c>
      <c r="AD318" s="110" t="str">
        <f t="shared" si="462"/>
        <v>/Users/asano/Desktop/data_sample/images/1day/シークレットキャンディーマジック/NO.5ブラック/茶目/brown.jpg</v>
      </c>
      <c r="AE318" s="346" t="str">
        <f t="shared" ref="AE318:AF318" si="657">IFERROR(XLOOKUP($E318&amp;$F318,import!$A:$A,import!I:I),""
)</f>
        <v/>
      </c>
      <c r="AF318" s="346" t="str">
        <f t="shared" si="657"/>
        <v/>
      </c>
      <c r="AG318" s="119" t="str">
        <f>IFERROR(__xludf.DUMMYFUNCTION(" IF(
  ISNUMBER(S318),
  ""度なし（±0.00）〜""&amp;IF(ABS(S318)&lt;100, TEXT(S318, ""0.00""), """"),
  IFERROR(""度なし（±0.00）〜""&amp;
    TEXT(
      VALUE(REGEXEXTRACT(ASC(TO_TEXT(S318)),
        ""(?:^|[^0-9])([+-]?\d{1,2}(?:\.\d+)?)(?:[^0-9]|$)""
      )),
      ""0.00"""&amp;"
    ),
    ""度なしのみ""
  )
)
"),"度なしのみ")</f>
        <v>度なしのみ</v>
      </c>
      <c r="AH318" s="347"/>
      <c r="AI318" s="347"/>
      <c r="AJ318" s="110"/>
      <c r="AK318" s="110" t="s">
        <v>3089</v>
      </c>
      <c r="AL318" s="358" t="str">
        <f t="shared" si="453"/>
        <v>#REF!</v>
      </c>
      <c r="AM318" s="110"/>
      <c r="AN318" s="110" t="str">
        <f t="shared" si="84"/>
        <v>NG</v>
      </c>
      <c r="AO318" s="343">
        <v>12.0</v>
      </c>
      <c r="AP318" s="110"/>
      <c r="AQ318" s="343">
        <v>12.0</v>
      </c>
      <c r="AR318" s="110"/>
    </row>
    <row r="319">
      <c r="A319" s="333" t="b">
        <v>1</v>
      </c>
      <c r="B319" s="357" t="b">
        <v>1</v>
      </c>
      <c r="C319" s="350" t="str">
        <f t="shared" si="66"/>
        <v>-</v>
      </c>
      <c r="D319" s="110"/>
      <c r="E319" s="110" t="s">
        <v>3060</v>
      </c>
      <c r="F319" s="110" t="s">
        <v>3090</v>
      </c>
      <c r="G319" s="335">
        <v>4477.0</v>
      </c>
      <c r="H319" s="110" t="s">
        <v>2566</v>
      </c>
      <c r="I319" s="110" t="s">
        <v>3062</v>
      </c>
      <c r="J319" s="110" t="s">
        <v>3091</v>
      </c>
      <c r="K319" s="337" t="s">
        <v>170</v>
      </c>
      <c r="L319" s="338" t="str">
        <f t="shared" si="354"/>
        <v>#REF!</v>
      </c>
      <c r="M319" s="339" t="str">
        <f>IFERROR(__xludf.DUMMYFUNCTION("REGEXEXTRACT(
  XLOOKUP($E319&amp;$F319, import!$A:$A, import!C:C),
  ""/(\d+)""
)
"),"#REF!")</f>
        <v>#REF!</v>
      </c>
      <c r="N319" s="340" t="str">
        <f t="shared" si="455"/>
        <v>#REF!</v>
      </c>
      <c r="O319" s="341" t="str">
        <f t="shared" ref="O319:Q319" si="658">VALUE(SUBSTITUTE(XLOOKUP($E319&amp;$F319,import!$A:$A,import!M:M),"mm",""))
</f>
        <v>#REF!</v>
      </c>
      <c r="P319" s="342" t="str">
        <f t="shared" si="658"/>
        <v>#REF!</v>
      </c>
      <c r="Q319" s="343" t="str">
        <f t="shared" si="658"/>
        <v>#REF!</v>
      </c>
      <c r="R319" s="341" t="str">
        <f t="shared" si="356"/>
        <v>#REF!</v>
      </c>
      <c r="S319" s="110" t="s">
        <v>956</v>
      </c>
      <c r="T31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TRIM(TRANSPOSE(SPLIT(S319,"",""))), 0))
        ),
      ""シリコン"",""シリコー"&amp;"ンハイドロゲル素材"")
    )
  ),
"""")
"),"モイスト,UVカット")</f>
        <v>モイスト,UVカット</v>
      </c>
      <c r="U319" s="354" t="str">
        <f t="shared" si="651"/>
        <v>#REF!</v>
      </c>
      <c r="V319" s="119" t="str">
        <f t="shared" si="9"/>
        <v>/Users/asano/Desktop/data_sample/Links/bandle.jpg</v>
      </c>
      <c r="W319" s="345" t="s">
        <v>3092</v>
      </c>
      <c r="X319" s="345" t="s">
        <v>3093</v>
      </c>
      <c r="Y319" s="345" t="s">
        <v>3094</v>
      </c>
      <c r="Z319" s="345" t="s">
        <v>3095</v>
      </c>
      <c r="AA319" s="110" t="str">
        <f t="shared" si="459"/>
        <v>/Users/asano/Desktop/data_sample/images/1day/シークレットキャンディーマジック/NO.6ブラウン/thumbnail.jpg</v>
      </c>
      <c r="AB319" s="110" t="str">
        <f t="shared" si="460"/>
        <v>/Users/asano/Desktop/data_sample/images/1day/シークレットキャンディーマジック/NO.6ブラウン/lens.jpg</v>
      </c>
      <c r="AC319" s="110" t="str">
        <f t="shared" si="461"/>
        <v>/Users/asano/Desktop/data_sample/images/1day/シークレットキャンディーマジック/NO.6ブラウン/黒目/black.jpg</v>
      </c>
      <c r="AD319" s="110" t="str">
        <f t="shared" si="462"/>
        <v>/Users/asano/Desktop/data_sample/images/1day/シークレットキャンディーマジック/NO.6ブラウン/茶目/brown.jpg</v>
      </c>
      <c r="AE319" s="346" t="str">
        <f t="shared" ref="AE319:AF319" si="659">IFERROR(XLOOKUP($E319&amp;$F319,import!$A:$A,import!I:I),""
)</f>
        <v/>
      </c>
      <c r="AF319" s="346" t="str">
        <f t="shared" si="659"/>
        <v/>
      </c>
      <c r="AG319" s="119" t="str">
        <f>IFERROR(__xludf.DUMMYFUNCTION(" IF(
  ISNUMBER(S319),
  ""度なし（±0.00）〜""&amp;IF(ABS(S319)&lt;100, TEXT(S319, ""0.00""), """"),
  IFERROR(""度なし（±0.00）〜""&amp;
    TEXT(
      VALUE(REGEXEXTRACT(ASC(TO_TEXT(S319)),
        ""(?:^|[^0-9])([+-]?\d{1,2}(?:\.\d+)?)(?:[^0-9]|$)""
      )),
      ""0.00"""&amp;"
    ),
    ""度なしのみ""
  )
)
"),"度なしのみ")</f>
        <v>度なしのみ</v>
      </c>
      <c r="AH319" s="347"/>
      <c r="AI319" s="347"/>
      <c r="AJ319" s="110"/>
      <c r="AK319" s="110" t="s">
        <v>3096</v>
      </c>
      <c r="AL319" s="358" t="str">
        <f t="shared" si="453"/>
        <v>#REF!</v>
      </c>
      <c r="AM319" s="110"/>
      <c r="AN319" s="110" t="str">
        <f t="shared" si="84"/>
        <v>NG</v>
      </c>
      <c r="AO319" s="343">
        <v>8.0</v>
      </c>
      <c r="AP319" s="110"/>
      <c r="AQ319" s="343">
        <v>8.0</v>
      </c>
      <c r="AR319" s="110"/>
    </row>
    <row r="320">
      <c r="A320" s="333" t="b">
        <v>1</v>
      </c>
      <c r="B320" s="357" t="b">
        <v>1</v>
      </c>
      <c r="C320" s="350" t="str">
        <f t="shared" si="66"/>
        <v>-</v>
      </c>
      <c r="D320" s="110"/>
      <c r="E320" s="110" t="s">
        <v>3060</v>
      </c>
      <c r="F320" s="110" t="s">
        <v>3097</v>
      </c>
      <c r="G320" s="335">
        <v>4478.0</v>
      </c>
      <c r="H320" s="110" t="s">
        <v>2566</v>
      </c>
      <c r="I320" s="110" t="s">
        <v>3062</v>
      </c>
      <c r="J320" s="110" t="s">
        <v>3098</v>
      </c>
      <c r="K320" s="337" t="s">
        <v>170</v>
      </c>
      <c r="L320" s="338" t="str">
        <f t="shared" si="354"/>
        <v>#REF!</v>
      </c>
      <c r="M320" s="339" t="str">
        <f>IFERROR(__xludf.DUMMYFUNCTION("REGEXEXTRACT(
  XLOOKUP($E320&amp;$F320, import!$A:$A, import!C:C),
  ""/(\d+)""
)
"),"#REF!")</f>
        <v>#REF!</v>
      </c>
      <c r="N320" s="340" t="str">
        <f t="shared" si="455"/>
        <v>#REF!</v>
      </c>
      <c r="O320" s="341" t="str">
        <f t="shared" ref="O320:Q320" si="660">VALUE(SUBSTITUTE(XLOOKUP($E320&amp;$F320,import!$A:$A,import!M:M),"mm",""))
</f>
        <v>#REF!</v>
      </c>
      <c r="P320" s="342" t="str">
        <f t="shared" si="660"/>
        <v>#REF!</v>
      </c>
      <c r="Q320" s="343" t="str">
        <f t="shared" si="660"/>
        <v>#REF!</v>
      </c>
      <c r="R320" s="341" t="str">
        <f t="shared" si="356"/>
        <v>#REF!</v>
      </c>
      <c r="S320" s="110" t="s">
        <v>956</v>
      </c>
      <c r="T32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TRIM(TRANSPOSE(SPLIT(S320,"",""))), 0))
        ),
      ""シリコン"",""シリコー"&amp;"ンハイドロゲル素材"")
    )
  ),
"""")
"),"モイスト,UVカット")</f>
        <v>モイスト,UVカット</v>
      </c>
      <c r="U320" s="354" t="str">
        <f t="shared" si="651"/>
        <v>#REF!</v>
      </c>
      <c r="V320" s="119" t="str">
        <f t="shared" si="9"/>
        <v>/Users/asano/Desktop/data_sample/Links/bandle.jpg</v>
      </c>
      <c r="W320" s="345" t="s">
        <v>3099</v>
      </c>
      <c r="X320" s="345" t="s">
        <v>3100</v>
      </c>
      <c r="Y320" s="345" t="s">
        <v>3101</v>
      </c>
      <c r="Z320" s="345" t="s">
        <v>3102</v>
      </c>
      <c r="AA320" s="110" t="str">
        <f t="shared" si="459"/>
        <v>/Users/asano/Desktop/data_sample/images/1day/シークレットキャンディーマジック/NO.9ブラウン/thumbnail.jpg</v>
      </c>
      <c r="AB320" s="110" t="str">
        <f t="shared" si="460"/>
        <v>/Users/asano/Desktop/data_sample/images/1day/シークレットキャンディーマジック/NO.9ブラウン/lens.jpg</v>
      </c>
      <c r="AC320" s="110" t="str">
        <f t="shared" si="461"/>
        <v>/Users/asano/Desktop/data_sample/images/1day/シークレットキャンディーマジック/NO.9ブラウン/黒目/black.jpg</v>
      </c>
      <c r="AD320" s="110" t="str">
        <f t="shared" si="462"/>
        <v>/Users/asano/Desktop/data_sample/images/1day/シークレットキャンディーマジック/NO.9ブラウン/茶目/brown.jpg</v>
      </c>
      <c r="AE320" s="346" t="str">
        <f t="shared" ref="AE320:AF320" si="661">IFERROR(XLOOKUP($E320&amp;$F320,import!$A:$A,import!I:I),""
)</f>
        <v/>
      </c>
      <c r="AF320" s="346" t="str">
        <f t="shared" si="661"/>
        <v/>
      </c>
      <c r="AG320" s="119" t="str">
        <f>IFERROR(__xludf.DUMMYFUNCTION(" IF(
  ISNUMBER(S320),
  ""度なし（±0.00）〜""&amp;IF(ABS(S320)&lt;100, TEXT(S320, ""0.00""), """"),
  IFERROR(""度なし（±0.00）〜""&amp;
    TEXT(
      VALUE(REGEXEXTRACT(ASC(TO_TEXT(S320)),
        ""(?:^|[^0-9])([+-]?\d{1,2}(?:\.\d+)?)(?:[^0-9]|$)""
      )),
      ""0.00"""&amp;"
    ),
    ""度なしのみ""
  )
)
"),"度なしのみ")</f>
        <v>度なしのみ</v>
      </c>
      <c r="AH320" s="347"/>
      <c r="AI320" s="347"/>
      <c r="AJ320" s="110"/>
      <c r="AK320" s="110" t="s">
        <v>3103</v>
      </c>
      <c r="AL320" s="358" t="str">
        <f t="shared" si="453"/>
        <v>#REF!</v>
      </c>
      <c r="AM320" s="110"/>
      <c r="AN320" s="110" t="str">
        <f t="shared" si="84"/>
        <v>NG</v>
      </c>
      <c r="AO320" s="343">
        <v>8.0</v>
      </c>
      <c r="AP320" s="110"/>
      <c r="AQ320" s="343">
        <v>8.0</v>
      </c>
      <c r="AR320" s="110"/>
    </row>
    <row r="321">
      <c r="A321" s="333" t="b">
        <v>1</v>
      </c>
      <c r="B321" s="357" t="b">
        <v>1</v>
      </c>
      <c r="C321" s="350" t="str">
        <f t="shared" si="66"/>
        <v>-</v>
      </c>
      <c r="D321" s="110"/>
      <c r="E321" s="110" t="s">
        <v>3060</v>
      </c>
      <c r="F321" s="110" t="s">
        <v>3104</v>
      </c>
      <c r="G321" s="335">
        <v>4479.0</v>
      </c>
      <c r="H321" s="110" t="s">
        <v>2566</v>
      </c>
      <c r="I321" s="110" t="s">
        <v>3062</v>
      </c>
      <c r="J321" s="110" t="s">
        <v>3105</v>
      </c>
      <c r="K321" s="337" t="s">
        <v>170</v>
      </c>
      <c r="L321" s="338" t="str">
        <f t="shared" si="354"/>
        <v>#REF!</v>
      </c>
      <c r="M321" s="339" t="str">
        <f>IFERROR(__xludf.DUMMYFUNCTION("REGEXEXTRACT(
  XLOOKUP($E321&amp;$F321, import!$A:$A, import!C:C),
  ""/(\d+)""
)
"),"#REF!")</f>
        <v>#REF!</v>
      </c>
      <c r="N321" s="340" t="str">
        <f t="shared" si="455"/>
        <v>#REF!</v>
      </c>
      <c r="O321" s="341" t="str">
        <f t="shared" ref="O321:Q321" si="662">VALUE(SUBSTITUTE(XLOOKUP($E321&amp;$F321,import!$A:$A,import!M:M),"mm",""))
</f>
        <v>#REF!</v>
      </c>
      <c r="P321" s="342" t="str">
        <f t="shared" si="662"/>
        <v>#REF!</v>
      </c>
      <c r="Q321" s="343" t="str">
        <f t="shared" si="662"/>
        <v>#REF!</v>
      </c>
      <c r="R321" s="341" t="str">
        <f t="shared" si="356"/>
        <v>#REF!</v>
      </c>
      <c r="S321" s="110" t="s">
        <v>956</v>
      </c>
      <c r="T32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TRIM(TRANSPOSE(SPLIT(S321,"",""))), 0))
        ),
      ""シリコン"",""シリコー"&amp;"ンハイドロゲル素材"")
    )
  ),
"""")
"),"モイスト,UVカット")</f>
        <v>モイスト,UVカット</v>
      </c>
      <c r="U321" s="354" t="str">
        <f t="shared" si="651"/>
        <v>#REF!</v>
      </c>
      <c r="V321" s="119" t="str">
        <f t="shared" si="9"/>
        <v>/Users/asano/Desktop/data_sample/Links/bandle.jpg</v>
      </c>
      <c r="W321" s="345" t="s">
        <v>3106</v>
      </c>
      <c r="X321" s="345" t="s">
        <v>3107</v>
      </c>
      <c r="Y321" s="345" t="s">
        <v>3108</v>
      </c>
      <c r="Z321" s="345" t="s">
        <v>3109</v>
      </c>
      <c r="AA321" s="110" t="str">
        <f t="shared" si="459"/>
        <v>/Users/asano/Desktop/data_sample/images/1day/シークレットキャンディーマジック/クリアグレー/thumbnail.jpg</v>
      </c>
      <c r="AB321" s="110" t="str">
        <f t="shared" si="460"/>
        <v>/Users/asano/Desktop/data_sample/images/1day/シークレットキャンディーマジック/クリアグレー/lens.jpg</v>
      </c>
      <c r="AC321" s="110" t="str">
        <f t="shared" si="461"/>
        <v>/Users/asano/Desktop/data_sample/images/1day/シークレットキャンディーマジック/クリアグレー/黒目/black.jpg</v>
      </c>
      <c r="AD321" s="110" t="str">
        <f t="shared" si="462"/>
        <v>/Users/asano/Desktop/data_sample/images/1day/シークレットキャンディーマジック/クリアグレー/茶目/brown.jpg</v>
      </c>
      <c r="AE321" s="346" t="str">
        <f t="shared" ref="AE321:AF321" si="663">IFERROR(XLOOKUP($E321&amp;$F321,import!$A:$A,import!I:I),""
)</f>
        <v/>
      </c>
      <c r="AF321" s="346" t="str">
        <f t="shared" si="663"/>
        <v/>
      </c>
      <c r="AG321" s="119" t="str">
        <f>IFERROR(__xludf.DUMMYFUNCTION(" IF(
  ISNUMBER(S321),
  ""度なし（±0.00）〜""&amp;IF(ABS(S321)&lt;100, TEXT(S321, ""0.00""), """"),
  IFERROR(""度なし（±0.00）〜""&amp;
    TEXT(
      VALUE(REGEXEXTRACT(ASC(TO_TEXT(S321)),
        ""(?:^|[^0-9])([+-]?\d{1,2}(?:\.\d+)?)(?:[^0-9]|$)""
      )),
      ""0.00"""&amp;"
    ),
    ""度なしのみ""
  )
)
"),"度なしのみ")</f>
        <v>度なしのみ</v>
      </c>
      <c r="AH321" s="347"/>
      <c r="AI321" s="347"/>
      <c r="AJ321" s="110"/>
      <c r="AK321" s="110" t="s">
        <v>3110</v>
      </c>
      <c r="AL321" s="358" t="str">
        <f t="shared" si="453"/>
        <v>#REF!</v>
      </c>
      <c r="AM321" s="110"/>
      <c r="AN321" s="110" t="str">
        <f t="shared" si="84"/>
        <v>NG</v>
      </c>
      <c r="AO321" s="343">
        <v>8.0</v>
      </c>
      <c r="AP321" s="110"/>
      <c r="AQ321" s="343">
        <v>8.0</v>
      </c>
      <c r="AR321" s="110"/>
    </row>
    <row r="322">
      <c r="A322" s="333" t="b">
        <v>1</v>
      </c>
      <c r="B322" s="357" t="b">
        <v>1</v>
      </c>
      <c r="C322" s="350" t="str">
        <f t="shared" si="66"/>
        <v>-</v>
      </c>
      <c r="D322" s="110"/>
      <c r="E322" s="110" t="s">
        <v>3060</v>
      </c>
      <c r="F322" s="110" t="s">
        <v>3111</v>
      </c>
      <c r="G322" s="335">
        <v>4480.0</v>
      </c>
      <c r="H322" s="110" t="s">
        <v>2566</v>
      </c>
      <c r="I322" s="110" t="s">
        <v>3062</v>
      </c>
      <c r="J322" s="110" t="s">
        <v>3112</v>
      </c>
      <c r="K322" s="337" t="s">
        <v>170</v>
      </c>
      <c r="L322" s="338" t="str">
        <f t="shared" si="354"/>
        <v>#REF!</v>
      </c>
      <c r="M322" s="339" t="str">
        <f>IFERROR(__xludf.DUMMYFUNCTION("REGEXEXTRACT(
  XLOOKUP($E322&amp;$F322, import!$A:$A, import!C:C),
  ""/(\d+)""
)
"),"#REF!")</f>
        <v>#REF!</v>
      </c>
      <c r="N322" s="340" t="str">
        <f t="shared" si="455"/>
        <v>#REF!</v>
      </c>
      <c r="O322" s="341" t="str">
        <f t="shared" ref="O322:Q322" si="664">VALUE(SUBSTITUTE(XLOOKUP($E322&amp;$F322,import!$A:$A,import!M:M),"mm",""))
</f>
        <v>#REF!</v>
      </c>
      <c r="P322" s="342" t="str">
        <f t="shared" si="664"/>
        <v>#REF!</v>
      </c>
      <c r="Q322" s="343" t="str">
        <f t="shared" si="664"/>
        <v>#REF!</v>
      </c>
      <c r="R322" s="341" t="str">
        <f t="shared" si="356"/>
        <v>#REF!</v>
      </c>
      <c r="S322" s="110" t="s">
        <v>956</v>
      </c>
      <c r="T32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TRIM(TRANSPOSE(SPLIT(S322,"",""))), 0))
        ),
      ""シリコン"",""シリコー"&amp;"ンハイドロゲル素材"")
    )
  ),
"""")
"),"モイスト,UVカット")</f>
        <v>モイスト,UVカット</v>
      </c>
      <c r="U322" s="354" t="str">
        <f t="shared" si="651"/>
        <v>#REF!</v>
      </c>
      <c r="V322" s="119" t="str">
        <f t="shared" si="9"/>
        <v>/Users/asano/Desktop/data_sample/Links/bandle.jpg</v>
      </c>
      <c r="W322" s="345" t="s">
        <v>3113</v>
      </c>
      <c r="X322" s="345" t="s">
        <v>3114</v>
      </c>
      <c r="Y322" s="345" t="s">
        <v>3115</v>
      </c>
      <c r="Z322" s="345" t="s">
        <v>3116</v>
      </c>
      <c r="AA322" s="110" t="str">
        <f t="shared" si="459"/>
        <v>/Users/asano/Desktop/data_sample/images/1day/シークレットキャンディーマジック/グレージュ/thumbnail.jpg</v>
      </c>
      <c r="AB322" s="110" t="str">
        <f t="shared" si="460"/>
        <v>/Users/asano/Desktop/data_sample/images/1day/シークレットキャンディーマジック/グレージュ/lens.jpg</v>
      </c>
      <c r="AC322" s="110" t="str">
        <f t="shared" si="461"/>
        <v>/Users/asano/Desktop/data_sample/images/1day/シークレットキャンディーマジック/グレージュ/黒目/black.jpg</v>
      </c>
      <c r="AD322" s="110" t="str">
        <f t="shared" si="462"/>
        <v>/Users/asano/Desktop/data_sample/images/1day/シークレットキャンディーマジック/グレージュ/茶目/brown.jpg</v>
      </c>
      <c r="AE322" s="346" t="str">
        <f t="shared" ref="AE322:AF322" si="665">IFERROR(XLOOKUP($E322&amp;$F322,import!$A:$A,import!I:I),""
)</f>
        <v/>
      </c>
      <c r="AF322" s="346" t="str">
        <f t="shared" si="665"/>
        <v/>
      </c>
      <c r="AG322" s="119" t="str">
        <f>IFERROR(__xludf.DUMMYFUNCTION(" IF(
  ISNUMBER(S322),
  ""度なし（±0.00）〜""&amp;IF(ABS(S322)&lt;100, TEXT(S322, ""0.00""), """"),
  IFERROR(""度なし（±0.00）〜""&amp;
    TEXT(
      VALUE(REGEXEXTRACT(ASC(TO_TEXT(S322)),
        ""(?:^|[^0-9])([+-]?\d{1,2}(?:\.\d+)?)(?:[^0-9]|$)""
      )),
      ""0.00"""&amp;"
    ),
    ""度なしのみ""
  )
)
"),"度なしのみ")</f>
        <v>度なしのみ</v>
      </c>
      <c r="AH322" s="347"/>
      <c r="AI322" s="347"/>
      <c r="AJ322" s="110"/>
      <c r="AK322" s="110" t="s">
        <v>3117</v>
      </c>
      <c r="AL322" s="358" t="str">
        <f t="shared" si="453"/>
        <v>#REF!</v>
      </c>
      <c r="AM322" s="110"/>
      <c r="AN322" s="110" t="str">
        <f t="shared" si="84"/>
        <v>NG</v>
      </c>
      <c r="AO322" s="343">
        <v>8.0</v>
      </c>
      <c r="AP322" s="110"/>
      <c r="AQ322" s="343">
        <v>8.0</v>
      </c>
      <c r="AR322" s="110"/>
    </row>
    <row r="323">
      <c r="A323" s="333" t="b">
        <v>1</v>
      </c>
      <c r="B323" s="357" t="b">
        <v>1</v>
      </c>
      <c r="C323" s="350" t="str">
        <f t="shared" si="66"/>
        <v>-</v>
      </c>
      <c r="D323" s="110"/>
      <c r="E323" s="110" t="s">
        <v>3060</v>
      </c>
      <c r="F323" s="110" t="s">
        <v>3118</v>
      </c>
      <c r="G323" s="335">
        <v>4481.0</v>
      </c>
      <c r="H323" s="110" t="s">
        <v>2566</v>
      </c>
      <c r="I323" s="110" t="s">
        <v>3062</v>
      </c>
      <c r="J323" s="110" t="s">
        <v>3119</v>
      </c>
      <c r="K323" s="337" t="s">
        <v>170</v>
      </c>
      <c r="L323" s="338" t="str">
        <f t="shared" si="354"/>
        <v>#REF!</v>
      </c>
      <c r="M323" s="339" t="str">
        <f>IFERROR(__xludf.DUMMYFUNCTION("REGEXEXTRACT(
  XLOOKUP($E323&amp;$F323, import!$A:$A, import!C:C),
  ""/(\d+)""
)
"),"#REF!")</f>
        <v>#REF!</v>
      </c>
      <c r="N323" s="340" t="str">
        <f t="shared" si="455"/>
        <v>#REF!</v>
      </c>
      <c r="O323" s="341" t="str">
        <f t="shared" ref="O323:Q323" si="666">VALUE(SUBSTITUTE(XLOOKUP($E323&amp;$F323,import!$A:$A,import!M:M),"mm",""))
</f>
        <v>#REF!</v>
      </c>
      <c r="P323" s="342" t="str">
        <f t="shared" si="666"/>
        <v>#REF!</v>
      </c>
      <c r="Q323" s="343" t="str">
        <f t="shared" si="666"/>
        <v>#REF!</v>
      </c>
      <c r="R323" s="341" t="str">
        <f t="shared" si="356"/>
        <v>#REF!</v>
      </c>
      <c r="S323" s="110" t="s">
        <v>956</v>
      </c>
      <c r="T32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TRIM(TRANSPOSE(SPLIT(S323,"",""))), 0))
        ),
      ""シリコン"",""シリコー"&amp;"ンハイドロゲル素材"")
    )
  ),
"""")
"),"モイスト,UVカット")</f>
        <v>モイスト,UVカット</v>
      </c>
      <c r="U323" s="354" t="str">
        <f t="shared" si="651"/>
        <v>#REF!</v>
      </c>
      <c r="V323" s="119" t="str">
        <f t="shared" si="9"/>
        <v>/Users/asano/Desktop/data_sample/Links/bandle.jpg</v>
      </c>
      <c r="W323" s="345" t="s">
        <v>3120</v>
      </c>
      <c r="X323" s="345" t="s">
        <v>3121</v>
      </c>
      <c r="Y323" s="345" t="s">
        <v>3122</v>
      </c>
      <c r="Z323" s="345" t="s">
        <v>3123</v>
      </c>
      <c r="AA323" s="110" t="str">
        <f t="shared" si="459"/>
        <v>/Users/asano/Desktop/data_sample/images/1day/シークレットキャンディーマジック/シマーブラウン/thumbnail.jpg</v>
      </c>
      <c r="AB323" s="110" t="str">
        <f t="shared" si="460"/>
        <v>/Users/asano/Desktop/data_sample/images/1day/シークレットキャンディーマジック/シマーブラウン/lens.jpg</v>
      </c>
      <c r="AC323" s="110" t="str">
        <f t="shared" si="461"/>
        <v>/Users/asano/Desktop/data_sample/images/1day/シークレットキャンディーマジック/シマーブラウン/黒目/black.jpg</v>
      </c>
      <c r="AD323" s="110" t="str">
        <f t="shared" si="462"/>
        <v>/Users/asano/Desktop/data_sample/images/1day/シークレットキャンディーマジック/シマーブラウン/茶目/brown.jpg</v>
      </c>
      <c r="AE323" s="346" t="str">
        <f t="shared" ref="AE323:AF323" si="667">IFERROR(XLOOKUP($E323&amp;$F323,import!$A:$A,import!I:I),""
)</f>
        <v/>
      </c>
      <c r="AF323" s="346" t="str">
        <f t="shared" si="667"/>
        <v/>
      </c>
      <c r="AG323" s="119" t="str">
        <f>IFERROR(__xludf.DUMMYFUNCTION(" IF(
  ISNUMBER(S323),
  ""度なし（±0.00）〜""&amp;IF(ABS(S323)&lt;100, TEXT(S323, ""0.00""), """"),
  IFERROR(""度なし（±0.00）〜""&amp;
    TEXT(
      VALUE(REGEXEXTRACT(ASC(TO_TEXT(S323)),
        ""(?:^|[^0-9])([+-]?\d{1,2}(?:\.\d+)?)(?:[^0-9]|$)""
      )),
      ""0.00"""&amp;"
    ),
    ""度なしのみ""
  )
)
"),"度なしのみ")</f>
        <v>度なしのみ</v>
      </c>
      <c r="AH323" s="347"/>
      <c r="AI323" s="347"/>
      <c r="AJ323" s="110"/>
      <c r="AK323" s="110" t="s">
        <v>3124</v>
      </c>
      <c r="AL323" s="358" t="str">
        <f t="shared" si="453"/>
        <v>#REF!</v>
      </c>
      <c r="AM323" s="110"/>
      <c r="AN323" s="110" t="str">
        <f t="shared" si="84"/>
        <v>NG</v>
      </c>
      <c r="AO323" s="343">
        <v>8.0</v>
      </c>
      <c r="AP323" s="110"/>
      <c r="AQ323" s="343">
        <v>8.0</v>
      </c>
      <c r="AR323" s="110"/>
    </row>
    <row r="324">
      <c r="A324" s="333" t="b">
        <v>1</v>
      </c>
      <c r="B324" s="357" t="b">
        <v>1</v>
      </c>
      <c r="C324" s="350" t="str">
        <f t="shared" si="66"/>
        <v>-</v>
      </c>
      <c r="D324" s="110"/>
      <c r="E324" s="110" t="s">
        <v>3060</v>
      </c>
      <c r="F324" s="110" t="s">
        <v>2799</v>
      </c>
      <c r="G324" s="335">
        <v>4482.0</v>
      </c>
      <c r="H324" s="110" t="s">
        <v>2566</v>
      </c>
      <c r="I324" s="110" t="s">
        <v>3062</v>
      </c>
      <c r="J324" s="110" t="s">
        <v>2800</v>
      </c>
      <c r="K324" s="337" t="s">
        <v>170</v>
      </c>
      <c r="L324" s="338" t="str">
        <f t="shared" si="354"/>
        <v>#REF!</v>
      </c>
      <c r="M324" s="339" t="str">
        <f>IFERROR(__xludf.DUMMYFUNCTION("REGEXEXTRACT(
  XLOOKUP($E324&amp;$F324, import!$A:$A, import!C:C),
  ""/(\d+)""
)
"),"#REF!")</f>
        <v>#REF!</v>
      </c>
      <c r="N324" s="340" t="str">
        <f t="shared" si="455"/>
        <v>#REF!</v>
      </c>
      <c r="O324" s="341" t="str">
        <f t="shared" ref="O324:Q324" si="668">VALUE(SUBSTITUTE(XLOOKUP($E324&amp;$F324,import!$A:$A,import!M:M),"mm",""))
</f>
        <v>#REF!</v>
      </c>
      <c r="P324" s="342" t="str">
        <f t="shared" si="668"/>
        <v>#REF!</v>
      </c>
      <c r="Q324" s="343" t="str">
        <f t="shared" si="668"/>
        <v>#REF!</v>
      </c>
      <c r="R324" s="341" t="str">
        <f t="shared" si="356"/>
        <v>#REF!</v>
      </c>
      <c r="S324" s="110" t="str">
        <f t="shared" ref="S324:S326" si="671">XLOOKUP($E324&amp;$F324,import!$A:$A,import!T:T)</f>
        <v>#REF!</v>
      </c>
      <c r="T32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TRIM(TRANSPOSE(SPLIT(S324,"",""))), 0))
        ),
      ""シリコン"",""シリコー"&amp;"ンハイドロゲル素材"")
    )
  ),
"""")
"),"")</f>
        <v/>
      </c>
      <c r="U324" s="354" t="str">
        <f t="shared" si="651"/>
        <v>#REF!</v>
      </c>
      <c r="V324" s="119" t="str">
        <f t="shared" si="9"/>
        <v>/Users/asano/Desktop/data_sample/Links/bandle.jpg</v>
      </c>
      <c r="W324" s="345" t="s">
        <v>3125</v>
      </c>
      <c r="X324" s="345" t="s">
        <v>3126</v>
      </c>
      <c r="Y324" s="345" t="s">
        <v>3127</v>
      </c>
      <c r="Z324" s="345" t="s">
        <v>3128</v>
      </c>
      <c r="AA324" s="110" t="str">
        <f t="shared" si="459"/>
        <v>/Users/asano/Desktop/data_sample/images/1day/シークレットキャンディーマジック/ダークモカ/thumbnail.jpg</v>
      </c>
      <c r="AB324" s="110" t="str">
        <f t="shared" si="460"/>
        <v>/Users/asano/Desktop/data_sample/images/1day/シークレットキャンディーマジック/ダークモカ/lens.jpg</v>
      </c>
      <c r="AC324" s="110" t="str">
        <f t="shared" si="461"/>
        <v>/Users/asano/Desktop/data_sample/images/1day/シークレットキャンディーマジック/ダークモカ/黒目/black.jpg</v>
      </c>
      <c r="AD324" s="110" t="str">
        <f t="shared" si="462"/>
        <v>/Users/asano/Desktop/data_sample/images/1day/シークレットキャンディーマジック/ダークモカ/茶目/brown.jpg</v>
      </c>
      <c r="AE324" s="346" t="str">
        <f t="shared" ref="AE324:AF324" si="669">IFERROR(XLOOKUP($E324&amp;$F324,import!$A:$A,import!I:I),""
)</f>
        <v/>
      </c>
      <c r="AF324" s="346" t="str">
        <f t="shared" si="669"/>
        <v/>
      </c>
      <c r="AG324" s="119" t="str">
        <f>IFERROR(__xludf.DUMMYFUNCTION(" IF(
  ISNUMBER(S324),
  ""度なし（±0.00）〜""&amp;IF(ABS(S324)&lt;100, TEXT(S324, ""0.00""), """"),
  IFERROR(""度なし（±0.00）〜""&amp;
    TEXT(
      VALUE(REGEXEXTRACT(ASC(TO_TEXT(S324)),
        ""(?:^|[^0-9])([+-]?\d{1,2}(?:\.\d+)?)(?:[^0-9]|$)""
      )),
      ""0.00"""&amp;"
    ),
    ""度なしのみ""
  )
)
"),"度なしのみ")</f>
        <v>度なしのみ</v>
      </c>
      <c r="AH324" s="347"/>
      <c r="AI324" s="347"/>
      <c r="AJ324" s="110"/>
      <c r="AK324" s="110" t="s">
        <v>3129</v>
      </c>
      <c r="AL324" s="358" t="str">
        <f t="shared" si="453"/>
        <v>#REF!</v>
      </c>
      <c r="AM324" s="110"/>
      <c r="AN324" s="110" t="str">
        <f t="shared" si="84"/>
        <v>NG</v>
      </c>
      <c r="AO324" s="343">
        <v>12.0</v>
      </c>
      <c r="AP324" s="110"/>
      <c r="AQ324" s="343">
        <v>12.0</v>
      </c>
      <c r="AR324" s="110"/>
    </row>
    <row r="325">
      <c r="A325" s="333" t="b">
        <v>1</v>
      </c>
      <c r="B325" s="357" t="b">
        <v>1</v>
      </c>
      <c r="C325" s="350" t="str">
        <f t="shared" si="66"/>
        <v>-</v>
      </c>
      <c r="D325" s="110"/>
      <c r="E325" s="110" t="s">
        <v>3060</v>
      </c>
      <c r="F325" s="110" t="s">
        <v>3130</v>
      </c>
      <c r="G325" s="335">
        <v>4483.0</v>
      </c>
      <c r="H325" s="110" t="s">
        <v>2566</v>
      </c>
      <c r="I325" s="110" t="s">
        <v>3062</v>
      </c>
      <c r="J325" s="110" t="s">
        <v>3131</v>
      </c>
      <c r="K325" s="337" t="s">
        <v>170</v>
      </c>
      <c r="L325" s="338" t="str">
        <f t="shared" si="354"/>
        <v>#REF!</v>
      </c>
      <c r="M325" s="339" t="str">
        <f>IFERROR(__xludf.DUMMYFUNCTION("REGEXEXTRACT(
  XLOOKUP($E325&amp;$F325, import!$A:$A, import!C:C),
  ""/(\d+)""
)
"),"#REF!")</f>
        <v>#REF!</v>
      </c>
      <c r="N325" s="340" t="str">
        <f t="shared" si="455"/>
        <v>#REF!</v>
      </c>
      <c r="O325" s="341" t="str">
        <f t="shared" ref="O325:Q325" si="670">VALUE(SUBSTITUTE(XLOOKUP($E325&amp;$F325,import!$A:$A,import!M:M),"mm",""))
</f>
        <v>#REF!</v>
      </c>
      <c r="P325" s="342" t="str">
        <f t="shared" si="670"/>
        <v>#REF!</v>
      </c>
      <c r="Q325" s="343" t="str">
        <f t="shared" si="670"/>
        <v>#REF!</v>
      </c>
      <c r="R325" s="341" t="str">
        <f t="shared" si="356"/>
        <v>#REF!</v>
      </c>
      <c r="S325" s="110" t="str">
        <f t="shared" si="671"/>
        <v>#REF!</v>
      </c>
      <c r="T32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TRIM(TRANSPOSE(SPLIT(S325,"",""))), 0))
        ),
      ""シリコン"",""シリコー"&amp;"ンハイドロゲル素材"")
    )
  ),
"""")
"),"")</f>
        <v/>
      </c>
      <c r="U325" s="354" t="str">
        <f t="shared" si="651"/>
        <v>#REF!</v>
      </c>
      <c r="V325" s="119" t="str">
        <f t="shared" si="9"/>
        <v>/Users/asano/Desktop/data_sample/Links/bandle.jpg</v>
      </c>
      <c r="W325" s="345" t="s">
        <v>3132</v>
      </c>
      <c r="X325" s="345" t="s">
        <v>3133</v>
      </c>
      <c r="Y325" s="345" t="s">
        <v>3134</v>
      </c>
      <c r="Z325" s="345" t="s">
        <v>3135</v>
      </c>
      <c r="AA325" s="110" t="str">
        <f t="shared" si="459"/>
        <v>/Users/asano/Desktop/data_sample/images/1day/シークレットキャンディーマジック/バターブラウン/thumbnail.jpg</v>
      </c>
      <c r="AB325" s="110" t="str">
        <f t="shared" si="460"/>
        <v>/Users/asano/Desktop/data_sample/images/1day/シークレットキャンディーマジック/バターブラウン/lens.jpg</v>
      </c>
      <c r="AC325" s="110" t="str">
        <f t="shared" si="461"/>
        <v>/Users/asano/Desktop/data_sample/images/1day/シークレットキャンディーマジック/バターブラウン/黒目/black.jpg</v>
      </c>
      <c r="AD325" s="110" t="str">
        <f t="shared" si="462"/>
        <v>/Users/asano/Desktop/data_sample/images/1day/シークレットキャンディーマジック/バターブラウン/茶目/brown.jpg</v>
      </c>
      <c r="AE325" s="346" t="str">
        <f t="shared" ref="AE325:AF325" si="672">IFERROR(XLOOKUP($E325&amp;$F325,import!$A:$A,import!I:I),""
)</f>
        <v/>
      </c>
      <c r="AF325" s="346" t="str">
        <f t="shared" si="672"/>
        <v/>
      </c>
      <c r="AG325" s="119" t="str">
        <f>IFERROR(__xludf.DUMMYFUNCTION(" IF(
  ISNUMBER(S325),
  ""度なし（±0.00）〜""&amp;IF(ABS(S325)&lt;100, TEXT(S325, ""0.00""), """"),
  IFERROR(""度なし（±0.00）〜""&amp;
    TEXT(
      VALUE(REGEXEXTRACT(ASC(TO_TEXT(S325)),
        ""(?:^|[^0-9])([+-]?\d{1,2}(?:\.\d+)?)(?:[^0-9]|$)""
      )),
      ""0.00"""&amp;"
    ),
    ""度なしのみ""
  )
)
"),"度なしのみ")</f>
        <v>度なしのみ</v>
      </c>
      <c r="AH325" s="347"/>
      <c r="AI325" s="347"/>
      <c r="AJ325" s="110"/>
      <c r="AK325" s="110" t="s">
        <v>3136</v>
      </c>
      <c r="AL325" s="358" t="str">
        <f t="shared" si="453"/>
        <v>#REF!</v>
      </c>
      <c r="AM325" s="110"/>
      <c r="AN325" s="110" t="str">
        <f t="shared" si="84"/>
        <v>NG</v>
      </c>
      <c r="AO325" s="343">
        <v>12.0</v>
      </c>
      <c r="AP325" s="110" t="s">
        <v>953</v>
      </c>
      <c r="AQ325" s="343">
        <v>18.0</v>
      </c>
      <c r="AR325" s="110"/>
    </row>
    <row r="326">
      <c r="A326" s="333" t="b">
        <v>1</v>
      </c>
      <c r="B326" s="357" t="b">
        <v>1</v>
      </c>
      <c r="C326" s="350" t="str">
        <f t="shared" si="66"/>
        <v>-</v>
      </c>
      <c r="D326" s="110"/>
      <c r="E326" s="110" t="s">
        <v>3060</v>
      </c>
      <c r="F326" s="110" t="s">
        <v>3137</v>
      </c>
      <c r="G326" s="335">
        <v>4484.0</v>
      </c>
      <c r="H326" s="110" t="s">
        <v>2566</v>
      </c>
      <c r="I326" s="110" t="s">
        <v>3062</v>
      </c>
      <c r="J326" s="110" t="s">
        <v>3138</v>
      </c>
      <c r="K326" s="337" t="s">
        <v>170</v>
      </c>
      <c r="L326" s="338" t="str">
        <f t="shared" si="354"/>
        <v>#REF!</v>
      </c>
      <c r="M326" s="339" t="str">
        <f>IFERROR(__xludf.DUMMYFUNCTION("REGEXEXTRACT(
  XLOOKUP($E326&amp;$F326, import!$A:$A, import!C:C),
  ""/(\d+)""
)
"),"#REF!")</f>
        <v>#REF!</v>
      </c>
      <c r="N326" s="340" t="str">
        <f t="shared" si="455"/>
        <v>#REF!</v>
      </c>
      <c r="O326" s="341" t="str">
        <f t="shared" ref="O326:Q326" si="673">VALUE(SUBSTITUTE(XLOOKUP($E326&amp;$F326,import!$A:$A,import!M:M),"mm",""))
</f>
        <v>#REF!</v>
      </c>
      <c r="P326" s="342" t="str">
        <f t="shared" si="673"/>
        <v>#REF!</v>
      </c>
      <c r="Q326" s="343" t="str">
        <f t="shared" si="673"/>
        <v>#REF!</v>
      </c>
      <c r="R326" s="341" t="str">
        <f t="shared" si="356"/>
        <v>#REF!</v>
      </c>
      <c r="S326" s="110" t="str">
        <f t="shared" si="671"/>
        <v>#REF!</v>
      </c>
      <c r="T32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TRIM(TRANSPOSE(SPLIT(S326,"",""))), 0))
        ),
      ""シリコン"",""シリコー"&amp;"ンハイドロゲル素材"")
    )
  ),
"""")
"),"")</f>
        <v/>
      </c>
      <c r="U326" s="354" t="str">
        <f t="shared" si="651"/>
        <v>#REF!</v>
      </c>
      <c r="V326" s="119" t="str">
        <f t="shared" si="9"/>
        <v>/Users/asano/Desktop/data_sample/Links/bandle.jpg</v>
      </c>
      <c r="W326" s="345" t="s">
        <v>3139</v>
      </c>
      <c r="X326" s="345" t="s">
        <v>3140</v>
      </c>
      <c r="Y326" s="345" t="s">
        <v>3141</v>
      </c>
      <c r="Z326" s="345" t="s">
        <v>3142</v>
      </c>
      <c r="AA326" s="110" t="str">
        <f t="shared" si="459"/>
        <v>/Users/asano/Desktop/data_sample/images/1day/シークレットキャンディーマジック/バニラブラウン/thumbnail.jpg</v>
      </c>
      <c r="AB326" s="110" t="str">
        <f t="shared" si="460"/>
        <v>/Users/asano/Desktop/data_sample/images/1day/シークレットキャンディーマジック/バニラブラウン/lens.jpg</v>
      </c>
      <c r="AC326" s="110" t="str">
        <f t="shared" si="461"/>
        <v>/Users/asano/Desktop/data_sample/images/1day/シークレットキャンディーマジック/バニラブラウン/黒目/black.jpg</v>
      </c>
      <c r="AD326" s="110" t="str">
        <f t="shared" si="462"/>
        <v>/Users/asano/Desktop/data_sample/images/1day/シークレットキャンディーマジック/バニラブラウン/茶目/brown.jpg</v>
      </c>
      <c r="AE326" s="346" t="str">
        <f t="shared" ref="AE326:AF326" si="674">IFERROR(XLOOKUP($E326&amp;$F326,import!$A:$A,import!I:I),""
)</f>
        <v/>
      </c>
      <c r="AF326" s="346" t="str">
        <f t="shared" si="674"/>
        <v/>
      </c>
      <c r="AG326" s="119" t="str">
        <f>IFERROR(__xludf.DUMMYFUNCTION(" IF(
  ISNUMBER(S326),
  ""度なし（±0.00）〜""&amp;IF(ABS(S326)&lt;100, TEXT(S326, ""0.00""), """"),
  IFERROR(""度なし（±0.00）〜""&amp;
    TEXT(
      VALUE(REGEXEXTRACT(ASC(TO_TEXT(S326)),
        ""(?:^|[^0-9])([+-]?\d{1,2}(?:\.\d+)?)(?:[^0-9]|$)""
      )),
      ""0.00"""&amp;"
    ),
    ""度なしのみ""
  )
)
"),"度なしのみ")</f>
        <v>度なしのみ</v>
      </c>
      <c r="AH326" s="347"/>
      <c r="AI326" s="347"/>
      <c r="AJ326" s="110"/>
      <c r="AK326" s="110" t="s">
        <v>3143</v>
      </c>
      <c r="AL326" s="358" t="str">
        <f t="shared" si="453"/>
        <v>#REF!</v>
      </c>
      <c r="AM326" s="110"/>
      <c r="AN326" s="110" t="str">
        <f t="shared" si="84"/>
        <v>NG</v>
      </c>
      <c r="AO326" s="343">
        <v>12.0</v>
      </c>
      <c r="AP326" s="110" t="s">
        <v>953</v>
      </c>
      <c r="AQ326" s="343">
        <v>18.0</v>
      </c>
      <c r="AR326" s="110"/>
    </row>
    <row r="327">
      <c r="A327" s="333" t="b">
        <v>1</v>
      </c>
      <c r="B327" s="357" t="b">
        <v>1</v>
      </c>
      <c r="C327" s="350" t="str">
        <f t="shared" si="66"/>
        <v>-</v>
      </c>
      <c r="D327" s="110"/>
      <c r="E327" s="110" t="s">
        <v>3060</v>
      </c>
      <c r="F327" s="110" t="s">
        <v>3144</v>
      </c>
      <c r="G327" s="335">
        <v>4485.0</v>
      </c>
      <c r="H327" s="110" t="s">
        <v>2566</v>
      </c>
      <c r="I327" s="110" t="s">
        <v>3062</v>
      </c>
      <c r="J327" s="110" t="s">
        <v>3145</v>
      </c>
      <c r="K327" s="337" t="s">
        <v>170</v>
      </c>
      <c r="L327" s="338" t="str">
        <f t="shared" si="354"/>
        <v>#REF!</v>
      </c>
      <c r="M327" s="339" t="str">
        <f>IFERROR(__xludf.DUMMYFUNCTION("REGEXEXTRACT(
  XLOOKUP($E327&amp;$F327, import!$A:$A, import!C:C),
  ""/(\d+)""
)
"),"#REF!")</f>
        <v>#REF!</v>
      </c>
      <c r="N327" s="340" t="str">
        <f t="shared" si="455"/>
        <v>#REF!</v>
      </c>
      <c r="O327" s="341" t="str">
        <f t="shared" ref="O327:Q327" si="675">VALUE(SUBSTITUTE(XLOOKUP($E327&amp;$F327,import!$A:$A,import!M:M),"mm",""))
</f>
        <v>#REF!</v>
      </c>
      <c r="P327" s="342" t="str">
        <f t="shared" si="675"/>
        <v>#REF!</v>
      </c>
      <c r="Q327" s="343" t="str">
        <f t="shared" si="675"/>
        <v>#REF!</v>
      </c>
      <c r="R327" s="341" t="str">
        <f t="shared" si="356"/>
        <v>#REF!</v>
      </c>
      <c r="S327" s="110" t="s">
        <v>956</v>
      </c>
      <c r="T32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TRIM(TRANSPOSE(SPLIT(S327,"",""))), 0))
        ),
      ""シリコン"",""シリコー"&amp;"ンハイドロゲル素材"")
    )
  ),
"""")
"),"モイスト,UVカット")</f>
        <v>モイスト,UVカット</v>
      </c>
      <c r="U327" s="354" t="str">
        <f t="shared" si="651"/>
        <v>#REF!</v>
      </c>
      <c r="V327" s="119" t="str">
        <f t="shared" si="9"/>
        <v>/Users/asano/Desktop/data_sample/Links/bandle.jpg</v>
      </c>
      <c r="W327" s="345" t="s">
        <v>3146</v>
      </c>
      <c r="X327" s="345" t="s">
        <v>3147</v>
      </c>
      <c r="Y327" s="345" t="s">
        <v>3148</v>
      </c>
      <c r="Z327" s="345" t="s">
        <v>3149</v>
      </c>
      <c r="AA327" s="110" t="str">
        <f t="shared" si="459"/>
        <v>/Users/asano/Desktop/data_sample/images/1day/シークレットキャンディーマジック/ピンクベージュ/thumbnail.jpg</v>
      </c>
      <c r="AB327" s="110" t="str">
        <f t="shared" si="460"/>
        <v>/Users/asano/Desktop/data_sample/images/1day/シークレットキャンディーマジック/ピンクベージュ/lens.jpg</v>
      </c>
      <c r="AC327" s="110" t="str">
        <f t="shared" si="461"/>
        <v>/Users/asano/Desktop/data_sample/images/1day/シークレットキャンディーマジック/ピンクベージュ/黒目/black.jpg</v>
      </c>
      <c r="AD327" s="110" t="str">
        <f t="shared" si="462"/>
        <v>/Users/asano/Desktop/data_sample/images/1day/シークレットキャンディーマジック/ピンクベージュ/茶目/brown.jpg</v>
      </c>
      <c r="AE327" s="346" t="str">
        <f t="shared" ref="AE327:AF327" si="676">IFERROR(XLOOKUP($E327&amp;$F327,import!$A:$A,import!I:I),""
)</f>
        <v/>
      </c>
      <c r="AF327" s="346" t="str">
        <f t="shared" si="676"/>
        <v/>
      </c>
      <c r="AG327" s="119" t="str">
        <f>IFERROR(__xludf.DUMMYFUNCTION(" IF(
  ISNUMBER(S327),
  ""度なし（±0.00）〜""&amp;IF(ABS(S327)&lt;100, TEXT(S327, ""0.00""), """"),
  IFERROR(""度なし（±0.00）〜""&amp;
    TEXT(
      VALUE(REGEXEXTRACT(ASC(TO_TEXT(S327)),
        ""(?:^|[^0-9])([+-]?\d{1,2}(?:\.\d+)?)(?:[^0-9]|$)""
      )),
      ""0.00"""&amp;"
    ),
    ""度なしのみ""
  )
)
"),"度なしのみ")</f>
        <v>度なしのみ</v>
      </c>
      <c r="AH327" s="347"/>
      <c r="AI327" s="347"/>
      <c r="AJ327" s="110"/>
      <c r="AK327" s="110" t="s">
        <v>3150</v>
      </c>
      <c r="AL327" s="358" t="str">
        <f t="shared" si="453"/>
        <v>#REF!</v>
      </c>
      <c r="AM327" s="110"/>
      <c r="AN327" s="110" t="str">
        <f t="shared" si="84"/>
        <v>NG</v>
      </c>
      <c r="AO327" s="343">
        <v>8.0</v>
      </c>
      <c r="AP327" s="110"/>
      <c r="AQ327" s="343">
        <v>8.0</v>
      </c>
      <c r="AR327" s="110"/>
    </row>
    <row r="328">
      <c r="A328" s="333" t="b">
        <v>1</v>
      </c>
      <c r="B328" s="357" t="b">
        <v>1</v>
      </c>
      <c r="C328" s="350" t="str">
        <f t="shared" si="66"/>
        <v>-</v>
      </c>
      <c r="D328" s="110"/>
      <c r="E328" s="110" t="s">
        <v>3060</v>
      </c>
      <c r="F328" s="110" t="s">
        <v>3151</v>
      </c>
      <c r="G328" s="335">
        <v>4486.0</v>
      </c>
      <c r="H328" s="110" t="s">
        <v>2566</v>
      </c>
      <c r="I328" s="110" t="s">
        <v>3062</v>
      </c>
      <c r="J328" s="110" t="s">
        <v>3152</v>
      </c>
      <c r="K328" s="337" t="s">
        <v>170</v>
      </c>
      <c r="L328" s="338" t="str">
        <f t="shared" si="354"/>
        <v>#REF!</v>
      </c>
      <c r="M328" s="339" t="str">
        <f>IFERROR(__xludf.DUMMYFUNCTION("REGEXEXTRACT(
  XLOOKUP($E328&amp;$F328, import!$A:$A, import!C:C),
  ""/(\d+)""
)
"),"#REF!")</f>
        <v>#REF!</v>
      </c>
      <c r="N328" s="340" t="str">
        <f t="shared" si="455"/>
        <v>#REF!</v>
      </c>
      <c r="O328" s="341" t="str">
        <f t="shared" ref="O328:Q328" si="677">VALUE(SUBSTITUTE(XLOOKUP($E328&amp;$F328,import!$A:$A,import!M:M),"mm",""))
</f>
        <v>#REF!</v>
      </c>
      <c r="P328" s="342" t="str">
        <f t="shared" si="677"/>
        <v>#REF!</v>
      </c>
      <c r="Q328" s="343" t="str">
        <f t="shared" si="677"/>
        <v>#REF!</v>
      </c>
      <c r="R328" s="341" t="str">
        <f t="shared" si="356"/>
        <v>#REF!</v>
      </c>
      <c r="S328" s="110" t="str">
        <f t="array" ref="S328">XLOOKUP($E328&amp;$F328,import!$A:$A,import!T:T)</f>
        <v>#REF!</v>
      </c>
      <c r="T32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TRIM(TRANSPOSE(SPLIT(S328,"",""))), 0))
        ),
      ""シリコン"",""シリコー"&amp;"ンハイドロゲル素材"")
    )
  ),
"""")
"),"")</f>
        <v/>
      </c>
      <c r="U328" s="354" t="str">
        <f t="shared" si="651"/>
        <v>#REF!</v>
      </c>
      <c r="V328" s="119" t="str">
        <f t="shared" si="9"/>
        <v>/Users/asano/Desktop/data_sample/Links/bandle.jpg</v>
      </c>
      <c r="W328" s="345" t="s">
        <v>3153</v>
      </c>
      <c r="X328" s="345" t="s">
        <v>3154</v>
      </c>
      <c r="Y328" s="345" t="s">
        <v>3155</v>
      </c>
      <c r="Z328" s="345" t="s">
        <v>3156</v>
      </c>
      <c r="AA328" s="110" t="str">
        <f t="shared" si="459"/>
        <v>/Users/asano/Desktop/data_sample/images/1day/シークレットキャンディーマジック/プルモグレー/thumbnail.jpg</v>
      </c>
      <c r="AB328" s="110" t="str">
        <f t="shared" si="460"/>
        <v>/Users/asano/Desktop/data_sample/images/1day/シークレットキャンディーマジック/プルモグレー/lens.jpg</v>
      </c>
      <c r="AC328" s="110" t="str">
        <f t="shared" si="461"/>
        <v>/Users/asano/Desktop/data_sample/images/1day/シークレットキャンディーマジック/プルモグレー/黒目/black.jpg</v>
      </c>
      <c r="AD328" s="110" t="str">
        <f t="shared" si="462"/>
        <v>/Users/asano/Desktop/data_sample/images/1day/シークレットキャンディーマジック/プルモグレー/茶目/brown.jpg</v>
      </c>
      <c r="AE328" s="346" t="str">
        <f t="shared" ref="AE328:AF328" si="678">IFERROR(XLOOKUP($E328&amp;$F328,import!$A:$A,import!I:I),""
)</f>
        <v/>
      </c>
      <c r="AF328" s="346" t="str">
        <f t="shared" si="678"/>
        <v/>
      </c>
      <c r="AG328" s="119" t="str">
        <f>IFERROR(__xludf.DUMMYFUNCTION(" IF(
  ISNUMBER(S328),
  ""度なし（±0.00）〜""&amp;IF(ABS(S328)&lt;100, TEXT(S328, ""0.00""), """"),
  IFERROR(""度なし（±0.00）〜""&amp;
    TEXT(
      VALUE(REGEXEXTRACT(ASC(TO_TEXT(S328)),
        ""(?:^|[^0-9])([+-]?\d{1,2}(?:\.\d+)?)(?:[^0-9]|$)""
      )),
      ""0.00"""&amp;"
    ),
    ""度なしのみ""
  )
)
"),"度なしのみ")</f>
        <v>度なしのみ</v>
      </c>
      <c r="AH328" s="347"/>
      <c r="AI328" s="347"/>
      <c r="AJ328" s="110"/>
      <c r="AK328" s="110" t="s">
        <v>3157</v>
      </c>
      <c r="AL328" s="358" t="str">
        <f t="shared" si="453"/>
        <v>#REF!</v>
      </c>
      <c r="AM328" s="110"/>
      <c r="AN328" s="110" t="str">
        <f t="shared" si="84"/>
        <v>NG</v>
      </c>
      <c r="AO328" s="343">
        <v>12.0</v>
      </c>
      <c r="AP328" s="110" t="s">
        <v>953</v>
      </c>
      <c r="AQ328" s="343">
        <v>18.0</v>
      </c>
      <c r="AR328" s="110"/>
    </row>
    <row r="329">
      <c r="A329" s="333" t="b">
        <v>1</v>
      </c>
      <c r="B329" s="357" t="b">
        <v>1</v>
      </c>
      <c r="C329" s="350" t="str">
        <f t="shared" si="66"/>
        <v>-</v>
      </c>
      <c r="D329" s="110"/>
      <c r="E329" s="110" t="s">
        <v>3060</v>
      </c>
      <c r="F329" s="110" t="s">
        <v>3158</v>
      </c>
      <c r="G329" s="335">
        <v>4487.0</v>
      </c>
      <c r="H329" s="110" t="s">
        <v>2566</v>
      </c>
      <c r="I329" s="110" t="s">
        <v>3062</v>
      </c>
      <c r="J329" s="110" t="s">
        <v>3159</v>
      </c>
      <c r="K329" s="337" t="s">
        <v>170</v>
      </c>
      <c r="L329" s="338" t="str">
        <f t="shared" si="354"/>
        <v>#REF!</v>
      </c>
      <c r="M329" s="339" t="str">
        <f>IFERROR(__xludf.DUMMYFUNCTION("REGEXEXTRACT(
  XLOOKUP($E329&amp;$F329, import!$A:$A, import!C:C),
  ""/(\d+)""
)
"),"#REF!")</f>
        <v>#REF!</v>
      </c>
      <c r="N329" s="340" t="str">
        <f t="shared" si="455"/>
        <v>#REF!</v>
      </c>
      <c r="O329" s="341" t="str">
        <f t="shared" ref="O329:Q329" si="679">VALUE(SUBSTITUTE(XLOOKUP($E329&amp;$F329,import!$A:$A,import!M:M),"mm",""))
</f>
        <v>#REF!</v>
      </c>
      <c r="P329" s="342" t="str">
        <f t="shared" si="679"/>
        <v>#REF!</v>
      </c>
      <c r="Q329" s="343" t="str">
        <f t="shared" si="679"/>
        <v>#REF!</v>
      </c>
      <c r="R329" s="341" t="str">
        <f t="shared" si="356"/>
        <v>#REF!</v>
      </c>
      <c r="S329" s="110" t="s">
        <v>956</v>
      </c>
      <c r="T32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TRIM(TRANSPOSE(SPLIT(S329,"",""))), 0))
        ),
      ""シリコン"",""シリコー"&amp;"ンハイドロゲル素材"")
    )
  ),
"""")
"),"モイスト,UVカット")</f>
        <v>モイスト,UVカット</v>
      </c>
      <c r="U329" s="354" t="str">
        <f t="shared" si="651"/>
        <v>#REF!</v>
      </c>
      <c r="V329" s="119" t="str">
        <f t="shared" si="9"/>
        <v>/Users/asano/Desktop/data_sample/Links/bandle.jpg</v>
      </c>
      <c r="W329" s="345" t="s">
        <v>3160</v>
      </c>
      <c r="X329" s="345" t="s">
        <v>3161</v>
      </c>
      <c r="Y329" s="345" t="s">
        <v>3162</v>
      </c>
      <c r="Z329" s="345" t="s">
        <v>3163</v>
      </c>
      <c r="AA329" s="110" t="str">
        <f t="shared" si="459"/>
        <v>/Users/asano/Desktop/data_sample/images/1day/シークレットキャンディーマジック/モモピンク/thumbnail.jpg</v>
      </c>
      <c r="AB329" s="110" t="str">
        <f t="shared" si="460"/>
        <v>/Users/asano/Desktop/data_sample/images/1day/シークレットキャンディーマジック/モモピンク/lens.jpg</v>
      </c>
      <c r="AC329" s="110" t="str">
        <f t="shared" si="461"/>
        <v>/Users/asano/Desktop/data_sample/images/1day/シークレットキャンディーマジック/モモピンク/黒目/black.jpg</v>
      </c>
      <c r="AD329" s="110" t="str">
        <f t="shared" si="462"/>
        <v>/Users/asano/Desktop/data_sample/images/1day/シークレットキャンディーマジック/モモピンク/茶目/brown.jpg</v>
      </c>
      <c r="AE329" s="346" t="str">
        <f t="shared" ref="AE329:AF329" si="680">IFERROR(XLOOKUP($E329&amp;$F329,import!$A:$A,import!I:I),""
)</f>
        <v/>
      </c>
      <c r="AF329" s="346" t="str">
        <f t="shared" si="680"/>
        <v/>
      </c>
      <c r="AG329" s="119" t="str">
        <f>IFERROR(__xludf.DUMMYFUNCTION(" IF(
  ISNUMBER(S329),
  ""度なし（±0.00）〜""&amp;IF(ABS(S329)&lt;100, TEXT(S329, ""0.00""), """"),
  IFERROR(""度なし（±0.00）〜""&amp;
    TEXT(
      VALUE(REGEXEXTRACT(ASC(TO_TEXT(S329)),
        ""(?:^|[^0-9])([+-]?\d{1,2}(?:\.\d+)?)(?:[^0-9]|$)""
      )),
      ""0.00"""&amp;"
    ),
    ""度なしのみ""
  )
)
"),"度なしのみ")</f>
        <v>度なしのみ</v>
      </c>
      <c r="AH329" s="347"/>
      <c r="AI329" s="347"/>
      <c r="AJ329" s="110"/>
      <c r="AK329" s="110" t="s">
        <v>3164</v>
      </c>
      <c r="AL329" s="358" t="str">
        <f t="shared" si="453"/>
        <v>#REF!</v>
      </c>
      <c r="AM329" s="110"/>
      <c r="AN329" s="110" t="str">
        <f t="shared" si="84"/>
        <v>NG</v>
      </c>
      <c r="AO329" s="343">
        <v>8.0</v>
      </c>
      <c r="AP329" s="110"/>
      <c r="AQ329" s="343">
        <v>8.0</v>
      </c>
      <c r="AR329" s="110"/>
    </row>
    <row r="330">
      <c r="A330" s="333" t="b">
        <v>1</v>
      </c>
      <c r="B330" s="357" t="b">
        <v>1</v>
      </c>
      <c r="C330" s="350" t="str">
        <f t="shared" si="66"/>
        <v>-</v>
      </c>
      <c r="D330" s="110"/>
      <c r="E330" s="110" t="s">
        <v>3060</v>
      </c>
      <c r="F330" s="110" t="s">
        <v>3165</v>
      </c>
      <c r="G330" s="335">
        <v>4488.0</v>
      </c>
      <c r="H330" s="110" t="s">
        <v>2566</v>
      </c>
      <c r="I330" s="110" t="s">
        <v>3062</v>
      </c>
      <c r="J330" s="110" t="s">
        <v>3166</v>
      </c>
      <c r="K330" s="337" t="s">
        <v>170</v>
      </c>
      <c r="L330" s="338" t="str">
        <f t="shared" si="354"/>
        <v>#REF!</v>
      </c>
      <c r="M330" s="339" t="str">
        <f>IFERROR(__xludf.DUMMYFUNCTION("REGEXEXTRACT(
  XLOOKUP($E330&amp;$F330, import!$A:$A, import!C:C),
  ""/(\d+)""
)
"),"#REF!")</f>
        <v>#REF!</v>
      </c>
      <c r="N330" s="340" t="str">
        <f t="shared" si="455"/>
        <v>#REF!</v>
      </c>
      <c r="O330" s="341" t="str">
        <f t="shared" ref="O330:Q330" si="681">VALUE(SUBSTITUTE(XLOOKUP($E330&amp;$F330,import!$A:$A,import!M:M),"mm",""))
</f>
        <v>#REF!</v>
      </c>
      <c r="P330" s="342" t="str">
        <f t="shared" si="681"/>
        <v>#REF!</v>
      </c>
      <c r="Q330" s="343" t="str">
        <f t="shared" si="681"/>
        <v>#REF!</v>
      </c>
      <c r="R330" s="341" t="str">
        <f t="shared" si="356"/>
        <v>#REF!</v>
      </c>
      <c r="S330" s="110" t="str">
        <f t="shared" ref="S330:S332" si="684">XLOOKUP($E330&amp;$F330,import!$A:$A,import!T:T)</f>
        <v>#REF!</v>
      </c>
      <c r="T33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TRIM(TRANSPOSE(SPLIT(S330,"",""))), 0))
        ),
      ""シリコン"",""シリコー"&amp;"ンハイドロゲル素材"")
    )
  ),
"""")
"),"")</f>
        <v/>
      </c>
      <c r="U330" s="354" t="str">
        <f t="shared" si="651"/>
        <v>#REF!</v>
      </c>
      <c r="V330" s="119" t="str">
        <f t="shared" si="9"/>
        <v>/Users/asano/Desktop/data_sample/Links/bandle.jpg</v>
      </c>
      <c r="W330" s="345" t="s">
        <v>3167</v>
      </c>
      <c r="X330" s="345" t="s">
        <v>3168</v>
      </c>
      <c r="Y330" s="345" t="s">
        <v>3169</v>
      </c>
      <c r="Z330" s="345" t="s">
        <v>3170</v>
      </c>
      <c r="AA330" s="110" t="str">
        <f t="shared" si="459"/>
        <v>/Users/asano/Desktop/data_sample/images/1day/シークレットキャンディーマジック/ラテベージュ/thumbnail.jpg</v>
      </c>
      <c r="AB330" s="110" t="str">
        <f t="shared" si="460"/>
        <v>/Users/asano/Desktop/data_sample/images/1day/シークレットキャンディーマジック/ラテベージュ/lens.jpg</v>
      </c>
      <c r="AC330" s="110" t="str">
        <f t="shared" si="461"/>
        <v>/Users/asano/Desktop/data_sample/images/1day/シークレットキャンディーマジック/ラテベージュ/黒目/black.jpg</v>
      </c>
      <c r="AD330" s="110" t="str">
        <f t="shared" si="462"/>
        <v>/Users/asano/Desktop/data_sample/images/1day/シークレットキャンディーマジック/ラテベージュ/茶目/brown.jpg</v>
      </c>
      <c r="AE330" s="346" t="str">
        <f t="shared" ref="AE330:AF330" si="682">IFERROR(XLOOKUP($E330&amp;$F330,import!$A:$A,import!I:I),""
)</f>
        <v/>
      </c>
      <c r="AF330" s="346" t="str">
        <f t="shared" si="682"/>
        <v/>
      </c>
      <c r="AG330" s="119" t="str">
        <f>IFERROR(__xludf.DUMMYFUNCTION(" IF(
  ISNUMBER(S330),
  ""度なし（±0.00）〜""&amp;IF(ABS(S330)&lt;100, TEXT(S330, ""0.00""), """"),
  IFERROR(""度なし（±0.00）〜""&amp;
    TEXT(
      VALUE(REGEXEXTRACT(ASC(TO_TEXT(S330)),
        ""(?:^|[^0-9])([+-]?\d{1,2}(?:\.\d+)?)(?:[^0-9]|$)""
      )),
      ""0.00"""&amp;"
    ),
    ""度なしのみ""
  )
)
"),"度なしのみ")</f>
        <v>度なしのみ</v>
      </c>
      <c r="AH330" s="347"/>
      <c r="AI330" s="347"/>
      <c r="AJ330" s="110"/>
      <c r="AK330" s="110" t="s">
        <v>3171</v>
      </c>
      <c r="AL330" s="358" t="str">
        <f t="shared" si="453"/>
        <v>#REF!</v>
      </c>
      <c r="AM330" s="110"/>
      <c r="AN330" s="110" t="str">
        <f t="shared" si="84"/>
        <v>NG</v>
      </c>
      <c r="AO330" s="343">
        <v>12.0</v>
      </c>
      <c r="AP330" s="110"/>
      <c r="AQ330" s="343">
        <v>12.0</v>
      </c>
      <c r="AR330" s="110"/>
    </row>
    <row r="331">
      <c r="A331" s="333" t="b">
        <v>1</v>
      </c>
      <c r="B331" s="349" t="b">
        <v>0</v>
      </c>
      <c r="C331" s="350" t="str">
        <f t="shared" si="66"/>
        <v>-</v>
      </c>
      <c r="D331" s="110"/>
      <c r="E331" s="348" t="s">
        <v>3172</v>
      </c>
      <c r="F331" s="348" t="s">
        <v>3061</v>
      </c>
      <c r="G331" s="372">
        <v>4489.0</v>
      </c>
      <c r="H331" s="348" t="s">
        <v>2566</v>
      </c>
      <c r="I331" s="348" t="s">
        <v>3062</v>
      </c>
      <c r="J331" s="348" t="s">
        <v>3063</v>
      </c>
      <c r="K331" s="348" t="s">
        <v>292</v>
      </c>
      <c r="L331" s="338" t="str">
        <f t="shared" si="354"/>
        <v>#REF!</v>
      </c>
      <c r="M331" s="339" t="str">
        <f>IFERROR(__xludf.DUMMYFUNCTION("REGEXEXTRACT(
  XLOOKUP($E331&amp;$F331, import!$A:$A, import!C:C),
  ""/(\d+)""
)
"),"#REF!")</f>
        <v>#REF!</v>
      </c>
      <c r="N331" s="340" t="str">
        <f t="shared" si="455"/>
        <v>#REF!</v>
      </c>
      <c r="O331" s="341" t="str">
        <f t="shared" ref="O331:Q331" si="683">VALUE(SUBSTITUTE(XLOOKUP($E331&amp;$F331,import!$A:$A,import!M:M),"mm",""))
</f>
        <v>#REF!</v>
      </c>
      <c r="P331" s="342" t="str">
        <f t="shared" si="683"/>
        <v>#REF!</v>
      </c>
      <c r="Q331" s="343" t="str">
        <f t="shared" si="683"/>
        <v>#REF!</v>
      </c>
      <c r="R331" s="341" t="str">
        <f t="shared" si="356"/>
        <v>#REF!</v>
      </c>
      <c r="S331" s="110" t="str">
        <f t="shared" si="684"/>
        <v>#REF!</v>
      </c>
      <c r="T33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TRIM(TRANSPOSE(SPLIT(S331,"",""))), 0))
        ),
      ""シリコン"",""シリコー"&amp;"ンハイドロゲル素材"")
    )
  ),
"""")
"),"")</f>
        <v/>
      </c>
      <c r="U331" s="371" t="s">
        <v>3043</v>
      </c>
      <c r="V331" s="119" t="str">
        <f t="shared" si="9"/>
        <v>/Users/asano/Desktop/data_sample/Links/bandle.jpg</v>
      </c>
      <c r="W331" s="345" t="s">
        <v>3173</v>
      </c>
      <c r="X331" s="345" t="s">
        <v>3174</v>
      </c>
      <c r="Y331" s="345" t="s">
        <v>3175</v>
      </c>
      <c r="Z331" s="345" t="s">
        <v>3176</v>
      </c>
      <c r="AA331" s="110" t="str">
        <f t="shared" si="459"/>
        <v>/Users/asano/Desktop/data_sample/images/1month/シークレットキャンディーマジック/NO.14ヘーゼル/thumbnail.jpg</v>
      </c>
      <c r="AB331" s="110" t="str">
        <f t="shared" si="460"/>
        <v>/Users/asano/Desktop/data_sample/images/1month/シークレットキャンディーマジック/NO.14ヘーゼル/lens.jpg</v>
      </c>
      <c r="AC331" s="110" t="str">
        <f t="shared" si="461"/>
        <v>/Users/asano/Desktop/data_sample/images/1month/シークレットキャンディーマジック/NO.14ヘーゼル/黒目/black.jpg</v>
      </c>
      <c r="AD331" s="110" t="str">
        <f t="shared" si="462"/>
        <v>/Users/asano/Desktop/data_sample/images/1month/シークレットキャンディーマジック/NO.14ヘーゼル/茶目/brown.jpg</v>
      </c>
      <c r="AE331" s="346" t="str">
        <f t="shared" ref="AE331:AF331" si="685">IFERROR(XLOOKUP($E331&amp;$F331,import!$A:$A,import!I:I),""
)</f>
        <v/>
      </c>
      <c r="AF331" s="346" t="str">
        <f t="shared" si="685"/>
        <v/>
      </c>
      <c r="AG331" s="119" t="str">
        <f>IFERROR(__xludf.DUMMYFUNCTION(" IF(
  ISNUMBER(S331),
  ""度なし（±0.00）〜""&amp;IF(ABS(S331)&lt;100, TEXT(S331, ""0.00""), """"),
  IFERROR(""度なし（±0.00）〜""&amp;
    TEXT(
      VALUE(REGEXEXTRACT(ASC(TO_TEXT(S331)),
        ""(?:^|[^0-9])([+-]?\d{1,2}(?:\.\d+)?)(?:[^0-9]|$)""
      )),
      ""0.00"""&amp;"
    ),
    ""度なしのみ""
  )
)
"),"度なしのみ")</f>
        <v>度なしのみ</v>
      </c>
      <c r="AH331" s="347"/>
      <c r="AI331" s="347"/>
      <c r="AJ331" s="110"/>
      <c r="AK331" s="110" t="s">
        <v>3068</v>
      </c>
      <c r="AL331" s="110" t="str">
        <f t="shared" si="453"/>
        <v>#REF!</v>
      </c>
      <c r="AM331" s="110"/>
      <c r="AN331" s="110" t="str">
        <f t="shared" si="84"/>
        <v>NG</v>
      </c>
      <c r="AO331" s="343">
        <v>8.0</v>
      </c>
      <c r="AP331" s="110"/>
      <c r="AQ331" s="343">
        <v>8.0</v>
      </c>
      <c r="AR331" s="110"/>
    </row>
    <row r="332">
      <c r="A332" s="333" t="b">
        <v>1</v>
      </c>
      <c r="B332" s="349" t="b">
        <v>0</v>
      </c>
      <c r="C332" s="350" t="str">
        <f t="shared" si="66"/>
        <v>-</v>
      </c>
      <c r="D332" s="110"/>
      <c r="E332" s="348" t="s">
        <v>3172</v>
      </c>
      <c r="F332" s="348" t="s">
        <v>3069</v>
      </c>
      <c r="G332" s="372">
        <v>4490.0</v>
      </c>
      <c r="H332" s="348" t="s">
        <v>2566</v>
      </c>
      <c r="I332" s="348" t="s">
        <v>3062</v>
      </c>
      <c r="J332" s="348" t="s">
        <v>3070</v>
      </c>
      <c r="K332" s="348" t="s">
        <v>292</v>
      </c>
      <c r="L332" s="338" t="str">
        <f t="shared" si="354"/>
        <v>#REF!</v>
      </c>
      <c r="M332" s="339" t="str">
        <f>IFERROR(__xludf.DUMMYFUNCTION("REGEXEXTRACT(
  XLOOKUP($E332&amp;$F332, import!$A:$A, import!C:C),
  ""/(\d+)""
)
"),"#REF!")</f>
        <v>#REF!</v>
      </c>
      <c r="N332" s="340" t="str">
        <f t="shared" si="455"/>
        <v>#REF!</v>
      </c>
      <c r="O332" s="341" t="str">
        <f t="shared" ref="O332:Q332" si="686">VALUE(SUBSTITUTE(XLOOKUP($E332&amp;$F332,import!$A:$A,import!M:M),"mm",""))
</f>
        <v>#REF!</v>
      </c>
      <c r="P332" s="342" t="str">
        <f t="shared" si="686"/>
        <v>#REF!</v>
      </c>
      <c r="Q332" s="343" t="str">
        <f t="shared" si="686"/>
        <v>#REF!</v>
      </c>
      <c r="R332" s="341" t="str">
        <f t="shared" si="356"/>
        <v>#REF!</v>
      </c>
      <c r="S332" s="110" t="str">
        <f t="shared" si="684"/>
        <v>#REF!</v>
      </c>
      <c r="T33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TRIM(TRANSPOSE(SPLIT(S332,"",""))), 0))
        ),
      ""シリコン"",""シリコー"&amp;"ンハイドロゲル素材"")
    )
  ),
"""")
"),"")</f>
        <v/>
      </c>
      <c r="U332" s="371" t="s">
        <v>3043</v>
      </c>
      <c r="V332" s="119" t="str">
        <f t="shared" si="9"/>
        <v>/Users/asano/Desktop/data_sample/Links/bandle.jpg</v>
      </c>
      <c r="W332" s="345" t="s">
        <v>3177</v>
      </c>
      <c r="X332" s="345" t="s">
        <v>3178</v>
      </c>
      <c r="Y332" s="345" t="s">
        <v>3179</v>
      </c>
      <c r="Z332" s="345" t="s">
        <v>3180</v>
      </c>
      <c r="AA332" s="110" t="str">
        <f t="shared" si="459"/>
        <v>/Users/asano/Desktop/data_sample/images/1month/シークレットキャンディーマジック/NO.1チョコレート/thumbnail.jpg</v>
      </c>
      <c r="AB332" s="110" t="str">
        <f t="shared" si="460"/>
        <v>/Users/asano/Desktop/data_sample/images/1month/シークレットキャンディーマジック/NO.1チョコレート/lens.jpg</v>
      </c>
      <c r="AC332" s="110" t="str">
        <f t="shared" si="461"/>
        <v>/Users/asano/Desktop/data_sample/images/1month/シークレットキャンディーマジック/NO.1チョコレート/黒目/black.jpg</v>
      </c>
      <c r="AD332" s="110" t="str">
        <f t="shared" si="462"/>
        <v>/Users/asano/Desktop/data_sample/images/1month/シークレットキャンディーマジック/NO.1チョコレート/茶目/brown.jpg</v>
      </c>
      <c r="AE332" s="346" t="str">
        <f t="shared" ref="AE332:AF332" si="687">IFERROR(XLOOKUP($E332&amp;$F332,import!$A:$A,import!I:I),""
)</f>
        <v/>
      </c>
      <c r="AF332" s="346" t="str">
        <f t="shared" si="687"/>
        <v/>
      </c>
      <c r="AG332" s="119" t="str">
        <f>IFERROR(__xludf.DUMMYFUNCTION(" IF(
  ISNUMBER(S332),
  ""度なし（±0.00）〜""&amp;IF(ABS(S332)&lt;100, TEXT(S332, ""0.00""), """"),
  IFERROR(""度なし（±0.00）〜""&amp;
    TEXT(
      VALUE(REGEXEXTRACT(ASC(TO_TEXT(S332)),
        ""(?:^|[^0-9])([+-]?\d{1,2}(?:\.\d+)?)(?:[^0-9]|$)""
      )),
      ""0.00"""&amp;"
    ),
    ""度なしのみ""
  )
)
"),"度なしのみ")</f>
        <v>度なしのみ</v>
      </c>
      <c r="AH332" s="347"/>
      <c r="AI332" s="347"/>
      <c r="AJ332" s="110"/>
      <c r="AK332" s="110" t="s">
        <v>3075</v>
      </c>
      <c r="AL332" s="110" t="str">
        <f t="shared" si="453"/>
        <v>#REF!</v>
      </c>
      <c r="AM332" s="110"/>
      <c r="AN332" s="110" t="str">
        <f t="shared" si="84"/>
        <v>NG</v>
      </c>
      <c r="AO332" s="343">
        <v>8.0</v>
      </c>
      <c r="AP332" s="110"/>
      <c r="AQ332" s="343">
        <v>8.0</v>
      </c>
      <c r="AR332" s="110"/>
    </row>
    <row r="333">
      <c r="A333" s="333" t="b">
        <v>1</v>
      </c>
      <c r="B333" s="349" t="b">
        <v>0</v>
      </c>
      <c r="C333" s="350" t="str">
        <f t="shared" si="66"/>
        <v>-</v>
      </c>
      <c r="D333" s="110"/>
      <c r="E333" s="348" t="s">
        <v>3172</v>
      </c>
      <c r="F333" s="348" t="s">
        <v>3076</v>
      </c>
      <c r="G333" s="372">
        <v>4491.0</v>
      </c>
      <c r="H333" s="348" t="s">
        <v>2566</v>
      </c>
      <c r="I333" s="348" t="s">
        <v>3062</v>
      </c>
      <c r="J333" s="348" t="s">
        <v>3077</v>
      </c>
      <c r="K333" s="348" t="s">
        <v>292</v>
      </c>
      <c r="L333" s="338" t="str">
        <f t="shared" si="354"/>
        <v>#REF!</v>
      </c>
      <c r="M333" s="339" t="str">
        <f>IFERROR(__xludf.DUMMYFUNCTION("REGEXEXTRACT(
  XLOOKUP($E333&amp;$F333, import!$A:$A, import!C:C),
  ""/(\d+)""
)
"),"#REF!")</f>
        <v>#REF!</v>
      </c>
      <c r="N333" s="340" t="str">
        <f t="shared" si="455"/>
        <v>#REF!</v>
      </c>
      <c r="O333" s="341" t="str">
        <f t="shared" ref="O333:Q333" si="688">VALUE(SUBSTITUTE(XLOOKUP($E333&amp;$F333,import!$A:$A,import!M:M),"mm",""))
</f>
        <v>#REF!</v>
      </c>
      <c r="P333" s="342" t="str">
        <f t="shared" si="688"/>
        <v>#REF!</v>
      </c>
      <c r="Q333" s="343" t="str">
        <f t="shared" si="688"/>
        <v>#REF!</v>
      </c>
      <c r="R333" s="341" t="str">
        <f t="shared" si="356"/>
        <v>#REF!</v>
      </c>
      <c r="S333" s="343">
        <v>8.0</v>
      </c>
      <c r="T33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TRIM(TRANSPOSE(SPLIT(S333,"",""))), 0))
        ),
      ""シリコン"",""シリコー"&amp;"ンハイドロゲル素材"")
    )
  ),
"""")
"),"")</f>
        <v/>
      </c>
      <c r="U333" s="371" t="s">
        <v>3043</v>
      </c>
      <c r="V333" s="119" t="str">
        <f t="shared" si="9"/>
        <v>/Users/asano/Desktop/data_sample/Links/bandle.jpg</v>
      </c>
      <c r="W333" s="110"/>
      <c r="X333" s="345" t="s">
        <v>3181</v>
      </c>
      <c r="Y333" s="345" t="s">
        <v>3182</v>
      </c>
      <c r="Z333" s="345" t="s">
        <v>3183</v>
      </c>
      <c r="AA333" s="110" t="str">
        <f t="shared" si="459"/>
        <v>/Users/asano/Desktop/data_sample/images/1month/シークレットキャンディーマジック/NO.3ブラウン/thumbnail.jpg</v>
      </c>
      <c r="AB333" s="110" t="str">
        <f t="shared" si="460"/>
        <v>/Users/asano/Desktop/data_sample/images/1month/シークレットキャンディーマジック/NO.3ブラウン/lens.jpg</v>
      </c>
      <c r="AC333" s="110" t="str">
        <f t="shared" si="461"/>
        <v>/Users/asano/Desktop/data_sample/images/1month/シークレットキャンディーマジック/NO.3ブラウン/黒目/black.jpg</v>
      </c>
      <c r="AD333" s="110" t="str">
        <f t="shared" si="462"/>
        <v>/Users/asano/Desktop/data_sample/images/1month/シークレットキャンディーマジック/NO.3ブラウン/茶目/brown.jpg</v>
      </c>
      <c r="AE333" s="346" t="str">
        <f t="shared" ref="AE333:AF333" si="689">IFERROR(XLOOKUP($E333&amp;$F333,import!$A:$A,import!I:I),""
)</f>
        <v/>
      </c>
      <c r="AF333" s="346" t="str">
        <f t="shared" si="689"/>
        <v/>
      </c>
      <c r="AG333" s="119" t="str">
        <f>IFERROR(__xludf.DUMMYFUNCTION(" IF(
  ISNUMBER(S333),
  ""度なし（±0.00）〜""&amp;IF(ABS(S333)&lt;100, TEXT(S333, ""0.00""), """"),
  IFERROR(""度なし（±0.00）〜""&amp;
    TEXT(
      VALUE(REGEXEXTRACT(ASC(TO_TEXT(S333)),
        ""(?:^|[^0-9])([+-]?\d{1,2}(?:\.\d+)?)(?:[^0-9]|$)""
      )),
      ""0.00"""&amp;"
    ),
    ""度なしのみ""
  )
)
"),"度なし（±0.00）〜8.00")</f>
        <v>度なし（±0.00）〜8.00</v>
      </c>
      <c r="AH333" s="347"/>
      <c r="AI333" s="347"/>
      <c r="AJ333" s="110"/>
      <c r="AK333" s="110" t="s">
        <v>3082</v>
      </c>
      <c r="AL333" s="110" t="str">
        <f t="shared" si="453"/>
        <v>#REF!</v>
      </c>
      <c r="AM333" s="110"/>
      <c r="AN333" s="110" t="str">
        <f t="shared" si="84"/>
        <v>NG</v>
      </c>
      <c r="AO333" s="343">
        <v>12.0</v>
      </c>
      <c r="AP333" s="110"/>
      <c r="AQ333" s="343">
        <v>12.0</v>
      </c>
      <c r="AR333" s="110"/>
    </row>
    <row r="334">
      <c r="A334" s="333" t="b">
        <v>1</v>
      </c>
      <c r="B334" s="349" t="b">
        <v>0</v>
      </c>
      <c r="C334" s="350" t="str">
        <f t="shared" si="66"/>
        <v>-</v>
      </c>
      <c r="D334" s="110"/>
      <c r="E334" s="348" t="s">
        <v>3172</v>
      </c>
      <c r="F334" s="348" t="s">
        <v>3083</v>
      </c>
      <c r="G334" s="372">
        <v>4492.0</v>
      </c>
      <c r="H334" s="348" t="s">
        <v>2566</v>
      </c>
      <c r="I334" s="348" t="s">
        <v>3062</v>
      </c>
      <c r="J334" s="348" t="s">
        <v>3084</v>
      </c>
      <c r="K334" s="348" t="s">
        <v>292</v>
      </c>
      <c r="L334" s="338" t="str">
        <f t="shared" si="354"/>
        <v>#REF!</v>
      </c>
      <c r="M334" s="339" t="str">
        <f>IFERROR(__xludf.DUMMYFUNCTION("REGEXEXTRACT(
  XLOOKUP($E334&amp;$F334, import!$A:$A, import!C:C),
  ""/(\d+)""
)
"),"#REF!")</f>
        <v>#REF!</v>
      </c>
      <c r="N334" s="340" t="str">
        <f t="shared" si="455"/>
        <v>#REF!</v>
      </c>
      <c r="O334" s="341" t="str">
        <f t="shared" ref="O334:Q334" si="690">VALUE(SUBSTITUTE(XLOOKUP($E334&amp;$F334,import!$A:$A,import!M:M),"mm",""))
</f>
        <v>#REF!</v>
      </c>
      <c r="P334" s="342" t="str">
        <f t="shared" si="690"/>
        <v>#REF!</v>
      </c>
      <c r="Q334" s="343" t="str">
        <f t="shared" si="690"/>
        <v>#REF!</v>
      </c>
      <c r="R334" s="341" t="str">
        <f t="shared" si="356"/>
        <v>#REF!</v>
      </c>
      <c r="S334" s="343">
        <v>8.0</v>
      </c>
      <c r="T33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TRIM(TRANSPOSE(SPLIT(S334,"",""))), 0))
        ),
      ""シリコン"",""シリコー"&amp;"ンハイドロゲル素材"")
    )
  ),
"""")
"),"")</f>
        <v/>
      </c>
      <c r="U334" s="371" t="s">
        <v>3043</v>
      </c>
      <c r="V334" s="119" t="str">
        <f t="shared" si="9"/>
        <v>/Users/asano/Desktop/data_sample/Links/bandle.jpg</v>
      </c>
      <c r="W334" s="345" t="s">
        <v>3184</v>
      </c>
      <c r="X334" s="345" t="s">
        <v>3185</v>
      </c>
      <c r="Y334" s="345" t="s">
        <v>3186</v>
      </c>
      <c r="Z334" s="345" t="s">
        <v>3187</v>
      </c>
      <c r="AA334" s="110" t="str">
        <f t="shared" si="459"/>
        <v>/Users/asano/Desktop/data_sample/images/1month/シークレットキャンディーマジック/NO.5ブラック/thumbnail.jpg</v>
      </c>
      <c r="AB334" s="110" t="str">
        <f t="shared" si="460"/>
        <v>/Users/asano/Desktop/data_sample/images/1month/シークレットキャンディーマジック/NO.5ブラック/lens.jpg</v>
      </c>
      <c r="AC334" s="110" t="str">
        <f t="shared" si="461"/>
        <v>/Users/asano/Desktop/data_sample/images/1month/シークレットキャンディーマジック/NO.5ブラック/黒目/black.jpg</v>
      </c>
      <c r="AD334" s="110" t="str">
        <f t="shared" si="462"/>
        <v>/Users/asano/Desktop/data_sample/images/1month/シークレットキャンディーマジック/NO.5ブラック/茶目/brown.jpg</v>
      </c>
      <c r="AE334" s="346" t="str">
        <f t="shared" ref="AE334:AF334" si="691">IFERROR(XLOOKUP($E334&amp;$F334,import!$A:$A,import!I:I),""
)</f>
        <v/>
      </c>
      <c r="AF334" s="346" t="str">
        <f t="shared" si="691"/>
        <v/>
      </c>
      <c r="AG334" s="119" t="str">
        <f>IFERROR(__xludf.DUMMYFUNCTION(" IF(
  ISNUMBER(S334),
  ""度なし（±0.00）〜""&amp;IF(ABS(S334)&lt;100, TEXT(S334, ""0.00""), """"),
  IFERROR(""度なし（±0.00）〜""&amp;
    TEXT(
      VALUE(REGEXEXTRACT(ASC(TO_TEXT(S334)),
        ""(?:^|[^0-9])([+-]?\d{1,2}(?:\.\d+)?)(?:[^0-9]|$)""
      )),
      ""0.00"""&amp;"
    ),
    ""度なしのみ""
  )
)
"),"度なし（±0.00）〜8.00")</f>
        <v>度なし（±0.00）〜8.00</v>
      </c>
      <c r="AH334" s="347"/>
      <c r="AI334" s="347"/>
      <c r="AJ334" s="110"/>
      <c r="AK334" s="110" t="s">
        <v>3089</v>
      </c>
      <c r="AL334" s="110" t="str">
        <f t="shared" si="453"/>
        <v>#REF!</v>
      </c>
      <c r="AM334" s="110"/>
      <c r="AN334" s="110" t="str">
        <f t="shared" si="84"/>
        <v>NG</v>
      </c>
      <c r="AO334" s="343">
        <v>12.0</v>
      </c>
      <c r="AP334" s="110"/>
      <c r="AQ334" s="343">
        <v>12.0</v>
      </c>
      <c r="AR334" s="110"/>
    </row>
    <row r="335">
      <c r="A335" s="333" t="b">
        <v>1</v>
      </c>
      <c r="B335" s="349" t="b">
        <v>0</v>
      </c>
      <c r="C335" s="350" t="str">
        <f t="shared" si="66"/>
        <v>-</v>
      </c>
      <c r="D335" s="110"/>
      <c r="E335" s="348" t="s">
        <v>3172</v>
      </c>
      <c r="F335" s="348" t="s">
        <v>3090</v>
      </c>
      <c r="G335" s="372">
        <v>4493.0</v>
      </c>
      <c r="H335" s="348" t="s">
        <v>2566</v>
      </c>
      <c r="I335" s="348" t="s">
        <v>3062</v>
      </c>
      <c r="J335" s="348" t="s">
        <v>3091</v>
      </c>
      <c r="K335" s="348" t="s">
        <v>292</v>
      </c>
      <c r="L335" s="338" t="str">
        <f t="shared" si="354"/>
        <v>#REF!</v>
      </c>
      <c r="M335" s="339" t="str">
        <f>IFERROR(__xludf.DUMMYFUNCTION("REGEXEXTRACT(
  XLOOKUP($E335&amp;$F335, import!$A:$A, import!C:C),
  ""/(\d+)""
)
"),"#REF!")</f>
        <v>#REF!</v>
      </c>
      <c r="N335" s="340" t="str">
        <f t="shared" si="455"/>
        <v>#REF!</v>
      </c>
      <c r="O335" s="341" t="str">
        <f t="shared" ref="O335:Q335" si="692">VALUE(SUBSTITUTE(XLOOKUP($E335&amp;$F335,import!$A:$A,import!M:M),"mm",""))
</f>
        <v>#REF!</v>
      </c>
      <c r="P335" s="342" t="str">
        <f t="shared" si="692"/>
        <v>#REF!</v>
      </c>
      <c r="Q335" s="343" t="str">
        <f t="shared" si="692"/>
        <v>#REF!</v>
      </c>
      <c r="R335" s="341" t="str">
        <f t="shared" si="356"/>
        <v>#REF!</v>
      </c>
      <c r="S335" s="110" t="str">
        <f t="shared" ref="S335:S340" si="695">XLOOKUP($E335&amp;$F335,import!$A:$A,import!T:T)</f>
        <v>#REF!</v>
      </c>
      <c r="T33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TRIM(TRANSPOSE(SPLIT(S335,"",""))), 0))
        ),
      ""シリコン"",""シリコー"&amp;"ンハイドロゲル素材"")
    )
  ),
"""")
"),"")</f>
        <v/>
      </c>
      <c r="U335" s="371" t="s">
        <v>3043</v>
      </c>
      <c r="V335" s="119" t="str">
        <f t="shared" si="9"/>
        <v>/Users/asano/Desktop/data_sample/Links/bandle.jpg</v>
      </c>
      <c r="W335" s="345" t="s">
        <v>3188</v>
      </c>
      <c r="X335" s="345" t="s">
        <v>3189</v>
      </c>
      <c r="Y335" s="345" t="s">
        <v>3190</v>
      </c>
      <c r="Z335" s="345" t="s">
        <v>3191</v>
      </c>
      <c r="AA335" s="110" t="str">
        <f t="shared" si="459"/>
        <v>/Users/asano/Desktop/data_sample/images/1month/シークレットキャンディーマジック/NO.6ブラウン/thumbnail.jpg</v>
      </c>
      <c r="AB335" s="110" t="str">
        <f t="shared" si="460"/>
        <v>/Users/asano/Desktop/data_sample/images/1month/シークレットキャンディーマジック/NO.6ブラウン/lens.jpg</v>
      </c>
      <c r="AC335" s="110" t="str">
        <f t="shared" si="461"/>
        <v>/Users/asano/Desktop/data_sample/images/1month/シークレットキャンディーマジック/NO.6ブラウン/黒目/black.jpg</v>
      </c>
      <c r="AD335" s="110" t="str">
        <f t="shared" si="462"/>
        <v>/Users/asano/Desktop/data_sample/images/1month/シークレットキャンディーマジック/NO.6ブラウン/茶目/brown.jpg</v>
      </c>
      <c r="AE335" s="346" t="str">
        <f t="shared" ref="AE335:AF335" si="693">IFERROR(XLOOKUP($E335&amp;$F335,import!$A:$A,import!I:I),""
)</f>
        <v/>
      </c>
      <c r="AF335" s="346" t="str">
        <f t="shared" si="693"/>
        <v/>
      </c>
      <c r="AG335" s="119" t="str">
        <f>IFERROR(__xludf.DUMMYFUNCTION(" IF(
  ISNUMBER(S335),
  ""度なし（±0.00）〜""&amp;IF(ABS(S335)&lt;100, TEXT(S335, ""0.00""), """"),
  IFERROR(""度なし（±0.00）〜""&amp;
    TEXT(
      VALUE(REGEXEXTRACT(ASC(TO_TEXT(S335)),
        ""(?:^|[^0-9])([+-]?\d{1,2}(?:\.\d+)?)(?:[^0-9]|$)""
      )),
      ""0.00"""&amp;"
    ),
    ""度なしのみ""
  )
)
"),"度なしのみ")</f>
        <v>度なしのみ</v>
      </c>
      <c r="AH335" s="347"/>
      <c r="AI335" s="347"/>
      <c r="AJ335" s="110"/>
      <c r="AK335" s="110" t="s">
        <v>3096</v>
      </c>
      <c r="AL335" s="110" t="str">
        <f t="shared" si="453"/>
        <v>#REF!</v>
      </c>
      <c r="AM335" s="110"/>
      <c r="AN335" s="110" t="str">
        <f t="shared" si="84"/>
        <v>NG</v>
      </c>
      <c r="AO335" s="343">
        <v>8.0</v>
      </c>
      <c r="AP335" s="110"/>
      <c r="AQ335" s="343">
        <v>8.0</v>
      </c>
      <c r="AR335" s="110"/>
    </row>
    <row r="336">
      <c r="A336" s="333" t="b">
        <v>1</v>
      </c>
      <c r="B336" s="349" t="b">
        <v>0</v>
      </c>
      <c r="C336" s="350" t="str">
        <f t="shared" si="66"/>
        <v>-</v>
      </c>
      <c r="D336" s="110"/>
      <c r="E336" s="348" t="s">
        <v>3172</v>
      </c>
      <c r="F336" s="348" t="s">
        <v>3097</v>
      </c>
      <c r="G336" s="372">
        <v>4494.0</v>
      </c>
      <c r="H336" s="348" t="s">
        <v>2566</v>
      </c>
      <c r="I336" s="348" t="s">
        <v>3062</v>
      </c>
      <c r="J336" s="348" t="s">
        <v>3098</v>
      </c>
      <c r="K336" s="348" t="s">
        <v>292</v>
      </c>
      <c r="L336" s="338" t="str">
        <f t="shared" si="354"/>
        <v>#REF!</v>
      </c>
      <c r="M336" s="339" t="str">
        <f>IFERROR(__xludf.DUMMYFUNCTION("REGEXEXTRACT(
  XLOOKUP($E336&amp;$F336, import!$A:$A, import!C:C),
  ""/(\d+)""
)
"),"#REF!")</f>
        <v>#REF!</v>
      </c>
      <c r="N336" s="340" t="str">
        <f t="shared" si="455"/>
        <v>#REF!</v>
      </c>
      <c r="O336" s="341" t="str">
        <f t="shared" ref="O336:Q336" si="694">VALUE(SUBSTITUTE(XLOOKUP($E336&amp;$F336,import!$A:$A,import!M:M),"mm",""))
</f>
        <v>#REF!</v>
      </c>
      <c r="P336" s="342" t="str">
        <f t="shared" si="694"/>
        <v>#REF!</v>
      </c>
      <c r="Q336" s="343" t="str">
        <f t="shared" si="694"/>
        <v>#REF!</v>
      </c>
      <c r="R336" s="341" t="str">
        <f t="shared" si="356"/>
        <v>#REF!</v>
      </c>
      <c r="S336" s="110" t="str">
        <f t="shared" si="695"/>
        <v>#REF!</v>
      </c>
      <c r="T33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TRIM(TRANSPOSE(SPLIT(S336,"",""))), 0))
        ),
      ""シリコン"",""シリコー"&amp;"ンハイドロゲル素材"")
    )
  ),
"""")
"),"")</f>
        <v/>
      </c>
      <c r="U336" s="371" t="s">
        <v>3043</v>
      </c>
      <c r="V336" s="119" t="str">
        <f t="shared" si="9"/>
        <v>/Users/asano/Desktop/data_sample/Links/bandle.jpg</v>
      </c>
      <c r="W336" s="345" t="s">
        <v>3192</v>
      </c>
      <c r="X336" s="345" t="s">
        <v>3193</v>
      </c>
      <c r="Y336" s="345" t="s">
        <v>3194</v>
      </c>
      <c r="Z336" s="345" t="s">
        <v>3195</v>
      </c>
      <c r="AA336" s="110" t="str">
        <f t="shared" si="459"/>
        <v>/Users/asano/Desktop/data_sample/images/1month/シークレットキャンディーマジック/NO.9ブラウン/thumbnail.jpg</v>
      </c>
      <c r="AB336" s="110" t="str">
        <f t="shared" si="460"/>
        <v>/Users/asano/Desktop/data_sample/images/1month/シークレットキャンディーマジック/NO.9ブラウン/lens.jpg</v>
      </c>
      <c r="AC336" s="110" t="str">
        <f t="shared" si="461"/>
        <v>/Users/asano/Desktop/data_sample/images/1month/シークレットキャンディーマジック/NO.9ブラウン/黒目/black.jpg</v>
      </c>
      <c r="AD336" s="110" t="str">
        <f t="shared" si="462"/>
        <v>/Users/asano/Desktop/data_sample/images/1month/シークレットキャンディーマジック/NO.9ブラウン/茶目/brown.jpg</v>
      </c>
      <c r="AE336" s="346" t="str">
        <f t="shared" ref="AE336:AF336" si="696">IFERROR(XLOOKUP($E336&amp;$F336,import!$A:$A,import!I:I),""
)</f>
        <v/>
      </c>
      <c r="AF336" s="346" t="str">
        <f t="shared" si="696"/>
        <v/>
      </c>
      <c r="AG336" s="119" t="str">
        <f>IFERROR(__xludf.DUMMYFUNCTION(" IF(
  ISNUMBER(S336),
  ""度なし（±0.00）〜""&amp;IF(ABS(S336)&lt;100, TEXT(S336, ""0.00""), """"),
  IFERROR(""度なし（±0.00）〜""&amp;
    TEXT(
      VALUE(REGEXEXTRACT(ASC(TO_TEXT(S336)),
        ""(?:^|[^0-9])([+-]?\d{1,2}(?:\.\d+)?)(?:[^0-9]|$)""
      )),
      ""0.00"""&amp;"
    ),
    ""度なしのみ""
  )
)
"),"度なしのみ")</f>
        <v>度なしのみ</v>
      </c>
      <c r="AH336" s="347"/>
      <c r="AI336" s="347"/>
      <c r="AJ336" s="110"/>
      <c r="AK336" s="110" t="s">
        <v>3103</v>
      </c>
      <c r="AL336" s="110" t="str">
        <f t="shared" si="453"/>
        <v>#REF!</v>
      </c>
      <c r="AM336" s="110"/>
      <c r="AN336" s="110" t="str">
        <f t="shared" si="84"/>
        <v>NG</v>
      </c>
      <c r="AO336" s="343">
        <v>8.0</v>
      </c>
      <c r="AP336" s="110"/>
      <c r="AQ336" s="343">
        <v>8.0</v>
      </c>
      <c r="AR336" s="110"/>
    </row>
    <row r="337">
      <c r="A337" s="333" t="b">
        <v>1</v>
      </c>
      <c r="B337" s="349" t="b">
        <v>0</v>
      </c>
      <c r="C337" s="350" t="str">
        <f t="shared" si="66"/>
        <v>-</v>
      </c>
      <c r="D337" s="110"/>
      <c r="E337" s="348" t="s">
        <v>3172</v>
      </c>
      <c r="F337" s="348" t="s">
        <v>3104</v>
      </c>
      <c r="G337" s="372">
        <v>4495.0</v>
      </c>
      <c r="H337" s="348" t="s">
        <v>2566</v>
      </c>
      <c r="I337" s="348" t="s">
        <v>3062</v>
      </c>
      <c r="J337" s="348" t="s">
        <v>3105</v>
      </c>
      <c r="K337" s="348" t="s">
        <v>292</v>
      </c>
      <c r="L337" s="338" t="str">
        <f t="shared" si="354"/>
        <v>#REF!</v>
      </c>
      <c r="M337" s="339" t="str">
        <f>IFERROR(__xludf.DUMMYFUNCTION("REGEXEXTRACT(
  XLOOKUP($E337&amp;$F337, import!$A:$A, import!C:C),
  ""/(\d+)""
)
"),"#REF!")</f>
        <v>#REF!</v>
      </c>
      <c r="N337" s="340" t="str">
        <f t="shared" si="455"/>
        <v>#REF!</v>
      </c>
      <c r="O337" s="341" t="str">
        <f t="shared" ref="O337:Q337" si="697">VALUE(SUBSTITUTE(XLOOKUP($E337&amp;$F337,import!$A:$A,import!M:M),"mm",""))
</f>
        <v>#REF!</v>
      </c>
      <c r="P337" s="342" t="str">
        <f t="shared" si="697"/>
        <v>#REF!</v>
      </c>
      <c r="Q337" s="343" t="str">
        <f t="shared" si="697"/>
        <v>#REF!</v>
      </c>
      <c r="R337" s="341" t="str">
        <f t="shared" si="356"/>
        <v>#REF!</v>
      </c>
      <c r="S337" s="110" t="str">
        <f t="shared" si="695"/>
        <v>#REF!</v>
      </c>
      <c r="T33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TRIM(TRANSPOSE(SPLIT(S337,"",""))), 0))
        ),
      ""シリコン"",""シリコー"&amp;"ンハイドロゲル素材"")
    )
  ),
"""")
"),"")</f>
        <v/>
      </c>
      <c r="U337" s="371" t="s">
        <v>3043</v>
      </c>
      <c r="V337" s="119" t="str">
        <f t="shared" si="9"/>
        <v>/Users/asano/Desktop/data_sample/Links/bandle.jpg</v>
      </c>
      <c r="W337" s="345" t="s">
        <v>3196</v>
      </c>
      <c r="X337" s="345" t="s">
        <v>3197</v>
      </c>
      <c r="Y337" s="345" t="s">
        <v>3198</v>
      </c>
      <c r="Z337" s="345" t="s">
        <v>3199</v>
      </c>
      <c r="AA337" s="110" t="str">
        <f t="shared" si="459"/>
        <v>/Users/asano/Desktop/data_sample/images/1month/シークレットキャンディーマジック/クリアグレー/thumbnail.jpg</v>
      </c>
      <c r="AB337" s="110" t="str">
        <f t="shared" si="460"/>
        <v>/Users/asano/Desktop/data_sample/images/1month/シークレットキャンディーマジック/クリアグレー/lens.jpg</v>
      </c>
      <c r="AC337" s="110" t="str">
        <f t="shared" si="461"/>
        <v>/Users/asano/Desktop/data_sample/images/1month/シークレットキャンディーマジック/クリアグレー/黒目/black.jpg</v>
      </c>
      <c r="AD337" s="110" t="str">
        <f t="shared" si="462"/>
        <v>/Users/asano/Desktop/data_sample/images/1month/シークレットキャンディーマジック/クリアグレー/茶目/brown.jpg</v>
      </c>
      <c r="AE337" s="346" t="str">
        <f t="shared" ref="AE337:AF337" si="698">IFERROR(XLOOKUP($E337&amp;$F337,import!$A:$A,import!I:I),""
)</f>
        <v/>
      </c>
      <c r="AF337" s="346" t="str">
        <f t="shared" si="698"/>
        <v/>
      </c>
      <c r="AG337" s="119" t="str">
        <f>IFERROR(__xludf.DUMMYFUNCTION(" IF(
  ISNUMBER(S337),
  ""度なし（±0.00）〜""&amp;IF(ABS(S337)&lt;100, TEXT(S337, ""0.00""), """"),
  IFERROR(""度なし（±0.00）〜""&amp;
    TEXT(
      VALUE(REGEXEXTRACT(ASC(TO_TEXT(S337)),
        ""(?:^|[^0-9])([+-]?\d{1,2}(?:\.\d+)?)(?:[^0-9]|$)""
      )),
      ""0.00"""&amp;"
    ),
    ""度なしのみ""
  )
)
"),"度なしのみ")</f>
        <v>度なしのみ</v>
      </c>
      <c r="AH337" s="347"/>
      <c r="AI337" s="347"/>
      <c r="AJ337" s="110"/>
      <c r="AK337" s="110" t="s">
        <v>3110</v>
      </c>
      <c r="AL337" s="110" t="str">
        <f t="shared" si="453"/>
        <v>#REF!</v>
      </c>
      <c r="AM337" s="110"/>
      <c r="AN337" s="110" t="str">
        <f t="shared" si="84"/>
        <v>NG</v>
      </c>
      <c r="AO337" s="343">
        <v>8.0</v>
      </c>
      <c r="AP337" s="110"/>
      <c r="AQ337" s="343">
        <v>8.0</v>
      </c>
      <c r="AR337" s="110"/>
    </row>
    <row r="338">
      <c r="A338" s="333" t="b">
        <v>1</v>
      </c>
      <c r="B338" s="349" t="b">
        <v>0</v>
      </c>
      <c r="C338" s="350" t="str">
        <f t="shared" si="66"/>
        <v>-</v>
      </c>
      <c r="D338" s="110"/>
      <c r="E338" s="348" t="s">
        <v>3200</v>
      </c>
      <c r="F338" s="348" t="s">
        <v>3111</v>
      </c>
      <c r="G338" s="372">
        <v>4496.0</v>
      </c>
      <c r="H338" s="348" t="s">
        <v>2566</v>
      </c>
      <c r="I338" s="348" t="s">
        <v>3062</v>
      </c>
      <c r="J338" s="348" t="s">
        <v>3112</v>
      </c>
      <c r="K338" s="348" t="s">
        <v>292</v>
      </c>
      <c r="L338" s="338" t="str">
        <f t="shared" si="354"/>
        <v>#REF!</v>
      </c>
      <c r="M338" s="339" t="str">
        <f>IFERROR(__xludf.DUMMYFUNCTION("REGEXEXTRACT(
  XLOOKUP($E338&amp;$F338, import!$A:$A, import!C:C),
  ""/(\d+)""
)
"),"#REF!")</f>
        <v>#REF!</v>
      </c>
      <c r="N338" s="340" t="str">
        <f t="shared" si="455"/>
        <v>#REF!</v>
      </c>
      <c r="O338" s="341" t="str">
        <f t="shared" ref="O338:Q338" si="699">VALUE(SUBSTITUTE(XLOOKUP($E338&amp;$F338,import!$A:$A,import!M:M),"mm",""))
</f>
        <v>#REF!</v>
      </c>
      <c r="P338" s="342" t="str">
        <f t="shared" si="699"/>
        <v>#REF!</v>
      </c>
      <c r="Q338" s="343" t="str">
        <f t="shared" si="699"/>
        <v>#REF!</v>
      </c>
      <c r="R338" s="341" t="str">
        <f t="shared" si="356"/>
        <v>#REF!</v>
      </c>
      <c r="S338" s="110" t="str">
        <f t="shared" si="695"/>
        <v>#REF!</v>
      </c>
      <c r="T33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TRIM(TRANSPOSE(SPLIT(S338,"",""))), 0))
        ),
      ""シリコン"",""シリコー"&amp;"ンハイドロゲル素材"")
    )
  ),
"""")
"),"")</f>
        <v/>
      </c>
      <c r="U338" s="371" t="s">
        <v>3043</v>
      </c>
      <c r="V338" s="119" t="str">
        <f t="shared" si="9"/>
        <v>/Users/asano/Desktop/data_sample/Links/bandle.jpg</v>
      </c>
      <c r="W338" s="345" t="s">
        <v>3201</v>
      </c>
      <c r="X338" s="345" t="s">
        <v>3202</v>
      </c>
      <c r="Y338" s="345" t="s">
        <v>3203</v>
      </c>
      <c r="Z338" s="345" t="s">
        <v>3204</v>
      </c>
      <c r="AA338" s="110" t="str">
        <f t="shared" si="459"/>
        <v>/Users/asano/Desktop/data_sample/images/1month/シークレットキャンディーマジック/グレージュ/thumbnail.jpg</v>
      </c>
      <c r="AB338" s="110" t="str">
        <f t="shared" si="460"/>
        <v>/Users/asano/Desktop/data_sample/images/1month/シークレットキャンディーマジック/グレージュ/lens.jpg</v>
      </c>
      <c r="AC338" s="110" t="str">
        <f t="shared" si="461"/>
        <v>/Users/asano/Desktop/data_sample/images/1month/シークレットキャンディーマジック/グレージュ/黒目/black.jpg</v>
      </c>
      <c r="AD338" s="110" t="str">
        <f t="shared" si="462"/>
        <v>/Users/asano/Desktop/data_sample/images/1month/シークレットキャンディーマジック/グレージュ/茶目/brown.jpg</v>
      </c>
      <c r="AE338" s="346" t="str">
        <f t="shared" ref="AE338:AF338" si="700">IFERROR(XLOOKUP($E338&amp;$F338,import!$A:$A,import!I:I),""
)</f>
        <v/>
      </c>
      <c r="AF338" s="346" t="str">
        <f t="shared" si="700"/>
        <v/>
      </c>
      <c r="AG338" s="119" t="str">
        <f>IFERROR(__xludf.DUMMYFUNCTION(" IF(
  ISNUMBER(S338),
  ""度なし（±0.00）〜""&amp;IF(ABS(S338)&lt;100, TEXT(S338, ""0.00""), """"),
  IFERROR(""度なし（±0.00）〜""&amp;
    TEXT(
      VALUE(REGEXEXTRACT(ASC(TO_TEXT(S338)),
        ""(?:^|[^0-9])([+-]?\d{1,2}(?:\.\d+)?)(?:[^0-9]|$)""
      )),
      ""0.00"""&amp;"
    ),
    ""度なしのみ""
  )
)
"),"度なしのみ")</f>
        <v>度なしのみ</v>
      </c>
      <c r="AH338" s="347"/>
      <c r="AI338" s="347"/>
      <c r="AJ338" s="110"/>
      <c r="AK338" s="110" t="s">
        <v>3117</v>
      </c>
      <c r="AL338" s="110" t="str">
        <f t="shared" si="453"/>
        <v>#REF!</v>
      </c>
      <c r="AM338" s="110"/>
      <c r="AN338" s="110" t="str">
        <f t="shared" si="84"/>
        <v>NG</v>
      </c>
      <c r="AO338" s="343">
        <v>8.0</v>
      </c>
      <c r="AP338" s="110"/>
      <c r="AQ338" s="343">
        <v>8.0</v>
      </c>
      <c r="AR338" s="110"/>
    </row>
    <row r="339">
      <c r="A339" s="333" t="b">
        <v>1</v>
      </c>
      <c r="B339" s="349" t="b">
        <v>0</v>
      </c>
      <c r="C339" s="350" t="str">
        <f t="shared" si="66"/>
        <v>-</v>
      </c>
      <c r="D339" s="110"/>
      <c r="E339" s="348" t="s">
        <v>3172</v>
      </c>
      <c r="F339" s="348" t="s">
        <v>3118</v>
      </c>
      <c r="G339" s="372">
        <v>4497.0</v>
      </c>
      <c r="H339" s="348" t="s">
        <v>2566</v>
      </c>
      <c r="I339" s="348" t="s">
        <v>3062</v>
      </c>
      <c r="J339" s="348" t="s">
        <v>3119</v>
      </c>
      <c r="K339" s="348" t="s">
        <v>292</v>
      </c>
      <c r="L339" s="338" t="str">
        <f t="shared" si="354"/>
        <v>#REF!</v>
      </c>
      <c r="M339" s="339" t="str">
        <f>IFERROR(__xludf.DUMMYFUNCTION("REGEXEXTRACT(
  XLOOKUP($E339&amp;$F339, import!$A:$A, import!C:C),
  ""/(\d+)""
)
"),"#REF!")</f>
        <v>#REF!</v>
      </c>
      <c r="N339" s="340" t="str">
        <f t="shared" si="455"/>
        <v>#REF!</v>
      </c>
      <c r="O339" s="341" t="str">
        <f t="shared" ref="O339:Q339" si="701">VALUE(SUBSTITUTE(XLOOKUP($E339&amp;$F339,import!$A:$A,import!M:M),"mm",""))
</f>
        <v>#REF!</v>
      </c>
      <c r="P339" s="342" t="str">
        <f t="shared" si="701"/>
        <v>#REF!</v>
      </c>
      <c r="Q339" s="343" t="str">
        <f t="shared" si="701"/>
        <v>#REF!</v>
      </c>
      <c r="R339" s="341" t="str">
        <f t="shared" si="356"/>
        <v>#REF!</v>
      </c>
      <c r="S339" s="110" t="str">
        <f t="shared" si="695"/>
        <v>#REF!</v>
      </c>
      <c r="T33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TRIM(TRANSPOSE(SPLIT(S339,"",""))), 0))
        ),
      ""シリコン"",""シリコー"&amp;"ンハイドロゲル素材"")
    )
  ),
"""")
"),"")</f>
        <v/>
      </c>
      <c r="U339" s="371" t="s">
        <v>3043</v>
      </c>
      <c r="V339" s="119" t="str">
        <f t="shared" si="9"/>
        <v>/Users/asano/Desktop/data_sample/Links/bandle.jpg</v>
      </c>
      <c r="W339" s="345" t="s">
        <v>3205</v>
      </c>
      <c r="X339" s="345" t="s">
        <v>3206</v>
      </c>
      <c r="Y339" s="345" t="s">
        <v>3207</v>
      </c>
      <c r="Z339" s="345" t="s">
        <v>3208</v>
      </c>
      <c r="AA339" s="110" t="str">
        <f t="shared" si="459"/>
        <v>/Users/asano/Desktop/data_sample/images/1month/シークレットキャンディーマジック/シマーブラウン/thumbnail.jpg</v>
      </c>
      <c r="AB339" s="110" t="str">
        <f t="shared" si="460"/>
        <v>/Users/asano/Desktop/data_sample/images/1month/シークレットキャンディーマジック/シマーブラウン/lens.jpg</v>
      </c>
      <c r="AC339" s="110" t="str">
        <f t="shared" si="461"/>
        <v>/Users/asano/Desktop/data_sample/images/1month/シークレットキャンディーマジック/シマーブラウン/黒目/black.jpg</v>
      </c>
      <c r="AD339" s="110" t="str">
        <f t="shared" si="462"/>
        <v>/Users/asano/Desktop/data_sample/images/1month/シークレットキャンディーマジック/シマーブラウン/茶目/brown.jpg</v>
      </c>
      <c r="AE339" s="346" t="str">
        <f t="shared" ref="AE339:AF339" si="702">IFERROR(XLOOKUP($E339&amp;$F339,import!$A:$A,import!I:I),""
)</f>
        <v/>
      </c>
      <c r="AF339" s="346" t="str">
        <f t="shared" si="702"/>
        <v/>
      </c>
      <c r="AG339" s="119" t="str">
        <f>IFERROR(__xludf.DUMMYFUNCTION(" IF(
  ISNUMBER(S339),
  ""度なし（±0.00）〜""&amp;IF(ABS(S339)&lt;100, TEXT(S339, ""0.00""), """"),
  IFERROR(""度なし（±0.00）〜""&amp;
    TEXT(
      VALUE(REGEXEXTRACT(ASC(TO_TEXT(S339)),
        ""(?:^|[^0-9])([+-]?\d{1,2}(?:\.\d+)?)(?:[^0-9]|$)""
      )),
      ""0.00"""&amp;"
    ),
    ""度なしのみ""
  )
)
"),"度なしのみ")</f>
        <v>度なしのみ</v>
      </c>
      <c r="AH339" s="347"/>
      <c r="AI339" s="347"/>
      <c r="AJ339" s="110"/>
      <c r="AK339" s="110" t="s">
        <v>3124</v>
      </c>
      <c r="AL339" s="110" t="str">
        <f t="shared" si="453"/>
        <v>#REF!</v>
      </c>
      <c r="AM339" s="110"/>
      <c r="AN339" s="110" t="str">
        <f t="shared" si="84"/>
        <v>NG</v>
      </c>
      <c r="AO339" s="343">
        <v>8.0</v>
      </c>
      <c r="AP339" s="110"/>
      <c r="AQ339" s="343">
        <v>8.0</v>
      </c>
      <c r="AR339" s="110"/>
    </row>
    <row r="340">
      <c r="A340" s="333" t="b">
        <v>1</v>
      </c>
      <c r="B340" s="349" t="b">
        <v>0</v>
      </c>
      <c r="C340" s="350" t="str">
        <f t="shared" si="66"/>
        <v>-</v>
      </c>
      <c r="D340" s="110"/>
      <c r="E340" s="348" t="s">
        <v>3200</v>
      </c>
      <c r="F340" s="348" t="s">
        <v>2799</v>
      </c>
      <c r="G340" s="372">
        <v>4498.0</v>
      </c>
      <c r="H340" s="348" t="s">
        <v>2566</v>
      </c>
      <c r="I340" s="348" t="s">
        <v>3062</v>
      </c>
      <c r="J340" s="348" t="s">
        <v>2800</v>
      </c>
      <c r="K340" s="348" t="s">
        <v>292</v>
      </c>
      <c r="L340" s="338" t="str">
        <f t="shared" si="354"/>
        <v>#REF!</v>
      </c>
      <c r="M340" s="339" t="str">
        <f>IFERROR(__xludf.DUMMYFUNCTION("REGEXEXTRACT(
  XLOOKUP($E340&amp;$F340, import!$A:$A, import!C:C),
  ""/(\d+)""
)
"),"#REF!")</f>
        <v>#REF!</v>
      </c>
      <c r="N340" s="340" t="str">
        <f t="shared" si="455"/>
        <v>#REF!</v>
      </c>
      <c r="O340" s="341" t="str">
        <f t="shared" ref="O340:Q340" si="703">VALUE(SUBSTITUTE(XLOOKUP($E340&amp;$F340,import!$A:$A,import!M:M),"mm",""))
</f>
        <v>#REF!</v>
      </c>
      <c r="P340" s="342" t="str">
        <f t="shared" si="703"/>
        <v>#REF!</v>
      </c>
      <c r="Q340" s="343" t="str">
        <f t="shared" si="703"/>
        <v>#REF!</v>
      </c>
      <c r="R340" s="341" t="str">
        <f t="shared" si="356"/>
        <v>#REF!</v>
      </c>
      <c r="S340" s="110" t="str">
        <f t="shared" si="695"/>
        <v>#REF!</v>
      </c>
      <c r="T34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TRIM(TRANSPOSE(SPLIT(S340,"",""))), 0))
        ),
      ""シリコン"",""シリコー"&amp;"ンハイドロゲル素材"")
    )
  ),
"""")
"),"")</f>
        <v/>
      </c>
      <c r="U340" s="371" t="s">
        <v>3043</v>
      </c>
      <c r="V340" s="119" t="str">
        <f t="shared" si="9"/>
        <v>/Users/asano/Desktop/data_sample/Links/bandle.jpg</v>
      </c>
      <c r="W340" s="345" t="s">
        <v>3209</v>
      </c>
      <c r="X340" s="345" t="s">
        <v>3210</v>
      </c>
      <c r="Y340" s="345" t="s">
        <v>3211</v>
      </c>
      <c r="Z340" s="345" t="s">
        <v>3212</v>
      </c>
      <c r="AA340" s="110" t="str">
        <f t="shared" si="459"/>
        <v>/Users/asano/Desktop/data_sample/images/1month/シークレットキャンディーマジック/ダークモカ/thumbnail.jpg</v>
      </c>
      <c r="AB340" s="110" t="str">
        <f t="shared" si="460"/>
        <v>/Users/asano/Desktop/data_sample/images/1month/シークレットキャンディーマジック/ダークモカ/lens.jpg</v>
      </c>
      <c r="AC340" s="110" t="str">
        <f t="shared" si="461"/>
        <v>/Users/asano/Desktop/data_sample/images/1month/シークレットキャンディーマジック/ダークモカ/黒目/black.jpg</v>
      </c>
      <c r="AD340" s="110" t="str">
        <f t="shared" si="462"/>
        <v>/Users/asano/Desktop/data_sample/images/1month/シークレットキャンディーマジック/ダークモカ/茶目/brown.jpg</v>
      </c>
      <c r="AE340" s="346" t="str">
        <f t="shared" ref="AE340:AF340" si="704">IFERROR(XLOOKUP($E340&amp;$F340,import!$A:$A,import!I:I),""
)</f>
        <v/>
      </c>
      <c r="AF340" s="346" t="str">
        <f t="shared" si="704"/>
        <v/>
      </c>
      <c r="AG340" s="119" t="str">
        <f>IFERROR(__xludf.DUMMYFUNCTION(" IF(
  ISNUMBER(S340),
  ""度なし（±0.00）〜""&amp;IF(ABS(S340)&lt;100, TEXT(S340, ""0.00""), """"),
  IFERROR(""度なし（±0.00）〜""&amp;
    TEXT(
      VALUE(REGEXEXTRACT(ASC(TO_TEXT(S340)),
        ""(?:^|[^0-9])([+-]?\d{1,2}(?:\.\d+)?)(?:[^0-9]|$)""
      )),
      ""0.00"""&amp;"
    ),
    ""度なしのみ""
  )
)
"),"度なしのみ")</f>
        <v>度なしのみ</v>
      </c>
      <c r="AH340" s="347"/>
      <c r="AI340" s="347"/>
      <c r="AJ340" s="110"/>
      <c r="AK340" s="110" t="s">
        <v>3129</v>
      </c>
      <c r="AL340" s="110" t="str">
        <f t="shared" si="453"/>
        <v>#REF!</v>
      </c>
      <c r="AM340" s="110"/>
      <c r="AN340" s="110" t="str">
        <f t="shared" si="84"/>
        <v>NG</v>
      </c>
      <c r="AO340" s="343">
        <v>8.0</v>
      </c>
      <c r="AP340" s="110"/>
      <c r="AQ340" s="343">
        <v>8.0</v>
      </c>
      <c r="AR340" s="110"/>
    </row>
    <row r="341">
      <c r="A341" s="333" t="b">
        <v>1</v>
      </c>
      <c r="B341" s="349" t="b">
        <v>0</v>
      </c>
      <c r="C341" s="350" t="str">
        <f t="shared" si="66"/>
        <v>-</v>
      </c>
      <c r="D341" s="110"/>
      <c r="E341" s="348" t="s">
        <v>3172</v>
      </c>
      <c r="F341" s="348" t="s">
        <v>3130</v>
      </c>
      <c r="G341" s="372">
        <v>4499.0</v>
      </c>
      <c r="H341" s="348" t="s">
        <v>2566</v>
      </c>
      <c r="I341" s="348" t="s">
        <v>3062</v>
      </c>
      <c r="J341" s="348" t="s">
        <v>3131</v>
      </c>
      <c r="K341" s="348" t="s">
        <v>292</v>
      </c>
      <c r="L341" s="338" t="str">
        <f t="shared" si="354"/>
        <v>#REF!</v>
      </c>
      <c r="M341" s="339" t="str">
        <f>IFERROR(__xludf.DUMMYFUNCTION("REGEXEXTRACT(
  XLOOKUP($E341&amp;$F341, import!$A:$A, import!C:C),
  ""/(\d+)""
)
"),"#REF!")</f>
        <v>#REF!</v>
      </c>
      <c r="N341" s="340" t="str">
        <f t="shared" si="455"/>
        <v>#REF!</v>
      </c>
      <c r="O341" s="341" t="str">
        <f t="shared" ref="O341:Q341" si="705">VALUE(SUBSTITUTE(XLOOKUP($E341&amp;$F341,import!$A:$A,import!M:M),"mm",""))
</f>
        <v>#REF!</v>
      </c>
      <c r="P341" s="342" t="str">
        <f t="shared" si="705"/>
        <v>#REF!</v>
      </c>
      <c r="Q341" s="343" t="str">
        <f t="shared" si="705"/>
        <v>#REF!</v>
      </c>
      <c r="R341" s="341" t="str">
        <f t="shared" si="356"/>
        <v>#REF!</v>
      </c>
      <c r="S341" s="343">
        <v>8.0</v>
      </c>
      <c r="T34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TRIM(TRANSPOSE(SPLIT(S341,"",""))), 0))
        ),
      ""シリコン"",""シリコー"&amp;"ンハイドロゲル素材"")
    )
  ),
"""")
"),"")</f>
        <v/>
      </c>
      <c r="U341" s="371" t="s">
        <v>3043</v>
      </c>
      <c r="V341" s="119" t="str">
        <f t="shared" si="9"/>
        <v>/Users/asano/Desktop/data_sample/Links/bandle.jpg</v>
      </c>
      <c r="W341" s="345" t="s">
        <v>3213</v>
      </c>
      <c r="X341" s="345" t="s">
        <v>3214</v>
      </c>
      <c r="Y341" s="345" t="s">
        <v>3215</v>
      </c>
      <c r="Z341" s="345" t="s">
        <v>3216</v>
      </c>
      <c r="AA341" s="110" t="str">
        <f t="shared" si="459"/>
        <v>/Users/asano/Desktop/data_sample/images/1month/シークレットキャンディーマジック/バターブラウン/thumbnail.jpg</v>
      </c>
      <c r="AB341" s="110" t="str">
        <f t="shared" si="460"/>
        <v>/Users/asano/Desktop/data_sample/images/1month/シークレットキャンディーマジック/バターブラウン/lens.jpg</v>
      </c>
      <c r="AC341" s="110" t="str">
        <f t="shared" si="461"/>
        <v>/Users/asano/Desktop/data_sample/images/1month/シークレットキャンディーマジック/バターブラウン/黒目/black.jpg</v>
      </c>
      <c r="AD341" s="110" t="str">
        <f t="shared" si="462"/>
        <v>/Users/asano/Desktop/data_sample/images/1month/シークレットキャンディーマジック/バターブラウン/茶目/brown.jpg</v>
      </c>
      <c r="AE341" s="346" t="str">
        <f t="shared" ref="AE341:AF341" si="706">IFERROR(XLOOKUP($E341&amp;$F341,import!$A:$A,import!I:I),""
)</f>
        <v/>
      </c>
      <c r="AF341" s="346" t="str">
        <f t="shared" si="706"/>
        <v/>
      </c>
      <c r="AG341" s="119" t="str">
        <f>IFERROR(__xludf.DUMMYFUNCTION(" IF(
  ISNUMBER(S341),
  ""度なし（±0.00）〜""&amp;IF(ABS(S341)&lt;100, TEXT(S341, ""0.00""), """"),
  IFERROR(""度なし（±0.00）〜""&amp;
    TEXT(
      VALUE(REGEXEXTRACT(ASC(TO_TEXT(S341)),
        ""(?:^|[^0-9])([+-]?\d{1,2}(?:\.\d+)?)(?:[^0-9]|$)""
      )),
      ""0.00"""&amp;"
    ),
    ""度なしのみ""
  )
)
"),"度なし（±0.00）〜8.00")</f>
        <v>度なし（±0.00）〜8.00</v>
      </c>
      <c r="AH341" s="347"/>
      <c r="AI341" s="347"/>
      <c r="AJ341" s="110"/>
      <c r="AK341" s="110" t="s">
        <v>3136</v>
      </c>
      <c r="AL341" s="110" t="str">
        <f t="shared" si="453"/>
        <v>#REF!</v>
      </c>
      <c r="AM341" s="110"/>
      <c r="AN341" s="110" t="str">
        <f t="shared" si="84"/>
        <v>NG</v>
      </c>
      <c r="AO341" s="343">
        <v>12.0</v>
      </c>
      <c r="AP341" s="110"/>
      <c r="AQ341" s="343">
        <v>12.0</v>
      </c>
      <c r="AR341" s="110"/>
    </row>
    <row r="342">
      <c r="A342" s="333" t="b">
        <v>1</v>
      </c>
      <c r="B342" s="349" t="b">
        <v>0</v>
      </c>
      <c r="C342" s="350" t="str">
        <f t="shared" si="66"/>
        <v>-</v>
      </c>
      <c r="D342" s="110"/>
      <c r="E342" s="348" t="s">
        <v>3172</v>
      </c>
      <c r="F342" s="348" t="s">
        <v>3137</v>
      </c>
      <c r="G342" s="372">
        <v>4500.0</v>
      </c>
      <c r="H342" s="348" t="s">
        <v>2566</v>
      </c>
      <c r="I342" s="348" t="s">
        <v>3062</v>
      </c>
      <c r="J342" s="348" t="s">
        <v>3138</v>
      </c>
      <c r="K342" s="348" t="s">
        <v>292</v>
      </c>
      <c r="L342" s="338" t="str">
        <f t="shared" si="354"/>
        <v>#REF!</v>
      </c>
      <c r="M342" s="339" t="str">
        <f>IFERROR(__xludf.DUMMYFUNCTION("REGEXEXTRACT(
  XLOOKUP($E342&amp;$F342, import!$A:$A, import!C:C),
  ""/(\d+)""
)
"),"#REF!")</f>
        <v>#REF!</v>
      </c>
      <c r="N342" s="340" t="str">
        <f t="shared" si="455"/>
        <v>#REF!</v>
      </c>
      <c r="O342" s="341" t="str">
        <f t="shared" ref="O342:Q342" si="707">VALUE(SUBSTITUTE(XLOOKUP($E342&amp;$F342,import!$A:$A,import!M:M),"mm",""))
</f>
        <v>#REF!</v>
      </c>
      <c r="P342" s="342" t="str">
        <f t="shared" si="707"/>
        <v>#REF!</v>
      </c>
      <c r="Q342" s="343" t="str">
        <f t="shared" si="707"/>
        <v>#REF!</v>
      </c>
      <c r="R342" s="341" t="str">
        <f t="shared" si="356"/>
        <v>#REF!</v>
      </c>
      <c r="S342" s="343">
        <v>8.0</v>
      </c>
      <c r="T34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TRIM(TRANSPOSE(SPLIT(S342,"",""))), 0))
        ),
      ""シリコン"",""シリコー"&amp;"ンハイドロゲル素材"")
    )
  ),
"""")
"),"")</f>
        <v/>
      </c>
      <c r="U342" s="371" t="s">
        <v>3043</v>
      </c>
      <c r="V342" s="119" t="str">
        <f t="shared" si="9"/>
        <v>/Users/asano/Desktop/data_sample/Links/bandle.jpg</v>
      </c>
      <c r="W342" s="345" t="s">
        <v>3217</v>
      </c>
      <c r="X342" s="345" t="s">
        <v>3218</v>
      </c>
      <c r="Y342" s="345" t="s">
        <v>3219</v>
      </c>
      <c r="Z342" s="345" t="s">
        <v>3220</v>
      </c>
      <c r="AA342" s="110" t="str">
        <f t="shared" si="459"/>
        <v>/Users/asano/Desktop/data_sample/images/1month/シークレットキャンディーマジック/バニラブラウン/thumbnail.jpg</v>
      </c>
      <c r="AB342" s="110" t="str">
        <f t="shared" si="460"/>
        <v>/Users/asano/Desktop/data_sample/images/1month/シークレットキャンディーマジック/バニラブラウン/lens.jpg</v>
      </c>
      <c r="AC342" s="110" t="str">
        <f t="shared" si="461"/>
        <v>/Users/asano/Desktop/data_sample/images/1month/シークレットキャンディーマジック/バニラブラウン/黒目/black.jpg</v>
      </c>
      <c r="AD342" s="110" t="str">
        <f t="shared" si="462"/>
        <v>/Users/asano/Desktop/data_sample/images/1month/シークレットキャンディーマジック/バニラブラウン/茶目/brown.jpg</v>
      </c>
      <c r="AE342" s="346" t="str">
        <f t="shared" ref="AE342:AF342" si="708">IFERROR(XLOOKUP($E342&amp;$F342,import!$A:$A,import!I:I),""
)</f>
        <v/>
      </c>
      <c r="AF342" s="346" t="str">
        <f t="shared" si="708"/>
        <v/>
      </c>
      <c r="AG342" s="119" t="str">
        <f>IFERROR(__xludf.DUMMYFUNCTION(" IF(
  ISNUMBER(S342),
  ""度なし（±0.00）〜""&amp;IF(ABS(S342)&lt;100, TEXT(S342, ""0.00""), """"),
  IFERROR(""度なし（±0.00）〜""&amp;
    TEXT(
      VALUE(REGEXEXTRACT(ASC(TO_TEXT(S342)),
        ""(?:^|[^0-9])([+-]?\d{1,2}(?:\.\d+)?)(?:[^0-9]|$)""
      )),
      ""0.00"""&amp;"
    ),
    ""度なしのみ""
  )
)
"),"度なし（±0.00）〜8.00")</f>
        <v>度なし（±0.00）〜8.00</v>
      </c>
      <c r="AH342" s="347"/>
      <c r="AI342" s="347"/>
      <c r="AJ342" s="110"/>
      <c r="AK342" s="110" t="s">
        <v>3143</v>
      </c>
      <c r="AL342" s="110" t="str">
        <f t="shared" si="453"/>
        <v>#REF!</v>
      </c>
      <c r="AM342" s="110"/>
      <c r="AN342" s="110" t="str">
        <f t="shared" si="84"/>
        <v>NG</v>
      </c>
      <c r="AO342" s="343">
        <v>12.0</v>
      </c>
      <c r="AP342" s="110"/>
      <c r="AQ342" s="343">
        <v>12.0</v>
      </c>
      <c r="AR342" s="110"/>
    </row>
    <row r="343">
      <c r="A343" s="333" t="b">
        <v>1</v>
      </c>
      <c r="B343" s="349" t="b">
        <v>0</v>
      </c>
      <c r="C343" s="350" t="str">
        <f t="shared" si="66"/>
        <v>-</v>
      </c>
      <c r="D343" s="110"/>
      <c r="E343" s="348" t="s">
        <v>3172</v>
      </c>
      <c r="F343" s="348" t="s">
        <v>3144</v>
      </c>
      <c r="G343" s="372">
        <v>4501.0</v>
      </c>
      <c r="H343" s="348" t="s">
        <v>2566</v>
      </c>
      <c r="I343" s="348" t="s">
        <v>3062</v>
      </c>
      <c r="J343" s="348" t="s">
        <v>3145</v>
      </c>
      <c r="K343" s="348" t="s">
        <v>292</v>
      </c>
      <c r="L343" s="338" t="str">
        <f t="shared" si="354"/>
        <v>#REF!</v>
      </c>
      <c r="M343" s="339" t="str">
        <f>IFERROR(__xludf.DUMMYFUNCTION("REGEXEXTRACT(
  XLOOKUP($E343&amp;$F343, import!$A:$A, import!C:C),
  ""/(\d+)""
)
"),"#REF!")</f>
        <v>#REF!</v>
      </c>
      <c r="N343" s="340" t="str">
        <f t="shared" si="455"/>
        <v>#REF!</v>
      </c>
      <c r="O343" s="341" t="str">
        <f t="shared" ref="O343:Q343" si="709">VALUE(SUBSTITUTE(XLOOKUP($E343&amp;$F343,import!$A:$A,import!M:M),"mm",""))
</f>
        <v>#REF!</v>
      </c>
      <c r="P343" s="342" t="str">
        <f t="shared" si="709"/>
        <v>#REF!</v>
      </c>
      <c r="Q343" s="343" t="str">
        <f t="shared" si="709"/>
        <v>#REF!</v>
      </c>
      <c r="R343" s="341" t="str">
        <f t="shared" si="356"/>
        <v>#REF!</v>
      </c>
      <c r="S343" s="110" t="str">
        <f t="shared" ref="S343:S345" si="712">XLOOKUP($E343&amp;$F343,import!$A:$A,import!T:T)</f>
        <v>#REF!</v>
      </c>
      <c r="T34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TRIM(TRANSPOSE(SPLIT(S343,"",""))), 0))
        ),
      ""シリコン"",""シリコー"&amp;"ンハイドロゲル素材"")
    )
  ),
"""")
"),"")</f>
        <v/>
      </c>
      <c r="U343" s="371" t="s">
        <v>3043</v>
      </c>
      <c r="V343" s="119" t="str">
        <f t="shared" si="9"/>
        <v>/Users/asano/Desktop/data_sample/Links/bandle.jpg</v>
      </c>
      <c r="W343" s="345" t="s">
        <v>3221</v>
      </c>
      <c r="X343" s="345" t="s">
        <v>3222</v>
      </c>
      <c r="Y343" s="345" t="s">
        <v>3223</v>
      </c>
      <c r="Z343" s="345" t="s">
        <v>3224</v>
      </c>
      <c r="AA343" s="110" t="str">
        <f t="shared" si="459"/>
        <v>/Users/asano/Desktop/data_sample/images/1month/シークレットキャンディーマジック/ピンクベージュ/thumbnail.jpg</v>
      </c>
      <c r="AB343" s="110" t="str">
        <f t="shared" si="460"/>
        <v>/Users/asano/Desktop/data_sample/images/1month/シークレットキャンディーマジック/ピンクベージュ/lens.jpg</v>
      </c>
      <c r="AC343" s="110" t="str">
        <f t="shared" si="461"/>
        <v>/Users/asano/Desktop/data_sample/images/1month/シークレットキャンディーマジック/ピンクベージュ/黒目/black.jpg</v>
      </c>
      <c r="AD343" s="110" t="str">
        <f t="shared" si="462"/>
        <v>/Users/asano/Desktop/data_sample/images/1month/シークレットキャンディーマジック/ピンクベージュ/茶目/brown.jpg</v>
      </c>
      <c r="AE343" s="346" t="str">
        <f t="shared" ref="AE343:AF343" si="710">IFERROR(XLOOKUP($E343&amp;$F343,import!$A:$A,import!I:I),""
)</f>
        <v/>
      </c>
      <c r="AF343" s="346" t="str">
        <f t="shared" si="710"/>
        <v/>
      </c>
      <c r="AG343" s="119" t="str">
        <f>IFERROR(__xludf.DUMMYFUNCTION(" IF(
  ISNUMBER(S343),
  ""度なし（±0.00）〜""&amp;IF(ABS(S343)&lt;100, TEXT(S343, ""0.00""), """"),
  IFERROR(""度なし（±0.00）〜""&amp;
    TEXT(
      VALUE(REGEXEXTRACT(ASC(TO_TEXT(S343)),
        ""(?:^|[^0-9])([+-]?\d{1,2}(?:\.\d+)?)(?:[^0-9]|$)""
      )),
      ""0.00"""&amp;"
    ),
    ""度なしのみ""
  )
)
"),"度なしのみ")</f>
        <v>度なしのみ</v>
      </c>
      <c r="AH343" s="347"/>
      <c r="AI343" s="347"/>
      <c r="AJ343" s="110"/>
      <c r="AK343" s="110" t="s">
        <v>3150</v>
      </c>
      <c r="AL343" s="110" t="str">
        <f t="shared" si="453"/>
        <v>#REF!</v>
      </c>
      <c r="AM343" s="110"/>
      <c r="AN343" s="110" t="str">
        <f t="shared" si="84"/>
        <v>NG</v>
      </c>
      <c r="AO343" s="343">
        <v>8.0</v>
      </c>
      <c r="AP343" s="110"/>
      <c r="AQ343" s="343">
        <v>8.0</v>
      </c>
      <c r="AR343" s="110"/>
    </row>
    <row r="344">
      <c r="A344" s="333" t="b">
        <v>1</v>
      </c>
      <c r="B344" s="349" t="b">
        <v>0</v>
      </c>
      <c r="C344" s="350" t="str">
        <f t="shared" si="66"/>
        <v>-</v>
      </c>
      <c r="D344" s="110"/>
      <c r="E344" s="348" t="s">
        <v>3172</v>
      </c>
      <c r="F344" s="348" t="s">
        <v>3151</v>
      </c>
      <c r="G344" s="372">
        <v>4502.0</v>
      </c>
      <c r="H344" s="348" t="s">
        <v>2566</v>
      </c>
      <c r="I344" s="348" t="s">
        <v>3062</v>
      </c>
      <c r="J344" s="348" t="s">
        <v>3152</v>
      </c>
      <c r="K344" s="348" t="s">
        <v>292</v>
      </c>
      <c r="L344" s="338" t="str">
        <f t="shared" si="354"/>
        <v>#REF!</v>
      </c>
      <c r="M344" s="339" t="str">
        <f>IFERROR(__xludf.DUMMYFUNCTION("REGEXEXTRACT(
  XLOOKUP($E344&amp;$F344, import!$A:$A, import!C:C),
  ""/(\d+)""
)
"),"#REF!")</f>
        <v>#REF!</v>
      </c>
      <c r="N344" s="340" t="str">
        <f t="shared" si="455"/>
        <v>#REF!</v>
      </c>
      <c r="O344" s="341" t="str">
        <f t="shared" ref="O344:Q344" si="711">VALUE(SUBSTITUTE(XLOOKUP($E344&amp;$F344,import!$A:$A,import!M:M),"mm",""))
</f>
        <v>#REF!</v>
      </c>
      <c r="P344" s="342" t="str">
        <f t="shared" si="711"/>
        <v>#REF!</v>
      </c>
      <c r="Q344" s="343" t="str">
        <f t="shared" si="711"/>
        <v>#REF!</v>
      </c>
      <c r="R344" s="341" t="str">
        <f t="shared" si="356"/>
        <v>#REF!</v>
      </c>
      <c r="S344" s="110" t="str">
        <f t="shared" si="712"/>
        <v>#REF!</v>
      </c>
      <c r="T34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TRIM(TRANSPOSE(SPLIT(S344,"",""))), 0))
        ),
      ""シリコン"",""シリコー"&amp;"ンハイドロゲル素材"")
    )
  ),
"""")
"),"")</f>
        <v/>
      </c>
      <c r="U344" s="371" t="s">
        <v>3043</v>
      </c>
      <c r="V344" s="119" t="str">
        <f t="shared" si="9"/>
        <v>/Users/asano/Desktop/data_sample/Links/bandle.jpg</v>
      </c>
      <c r="W344" s="345" t="s">
        <v>3225</v>
      </c>
      <c r="X344" s="345" t="s">
        <v>3226</v>
      </c>
      <c r="Y344" s="345" t="s">
        <v>3227</v>
      </c>
      <c r="Z344" s="345" t="s">
        <v>3228</v>
      </c>
      <c r="AA344" s="110" t="str">
        <f t="shared" si="459"/>
        <v>/Users/asano/Desktop/data_sample/images/1month/シークレットキャンディーマジック/プルモグレー/thumbnail.jpg</v>
      </c>
      <c r="AB344" s="110" t="str">
        <f t="shared" si="460"/>
        <v>/Users/asano/Desktop/data_sample/images/1month/シークレットキャンディーマジック/プルモグレー/lens.jpg</v>
      </c>
      <c r="AC344" s="110" t="str">
        <f t="shared" si="461"/>
        <v>/Users/asano/Desktop/data_sample/images/1month/シークレットキャンディーマジック/プルモグレー/黒目/black.jpg</v>
      </c>
      <c r="AD344" s="110" t="str">
        <f t="shared" si="462"/>
        <v>/Users/asano/Desktop/data_sample/images/1month/シークレットキャンディーマジック/プルモグレー/茶目/brown.jpg</v>
      </c>
      <c r="AE344" s="346" t="str">
        <f t="shared" ref="AE344:AF344" si="713">IFERROR(XLOOKUP($E344&amp;$F344,import!$A:$A,import!I:I),""
)</f>
        <v/>
      </c>
      <c r="AF344" s="346" t="str">
        <f t="shared" si="713"/>
        <v/>
      </c>
      <c r="AG344" s="119" t="str">
        <f>IFERROR(__xludf.DUMMYFUNCTION(" IF(
  ISNUMBER(S344),
  ""度なし（±0.00）〜""&amp;IF(ABS(S344)&lt;100, TEXT(S344, ""0.00""), """"),
  IFERROR(""度なし（±0.00）〜""&amp;
    TEXT(
      VALUE(REGEXEXTRACT(ASC(TO_TEXT(S344)),
        ""(?:^|[^0-9])([+-]?\d{1,2}(?:\.\d+)?)(?:[^0-9]|$)""
      )),
      ""0.00"""&amp;"
    ),
    ""度なしのみ""
  )
)
"),"度なしのみ")</f>
        <v>度なしのみ</v>
      </c>
      <c r="AH344" s="347"/>
      <c r="AI344" s="347"/>
      <c r="AJ344" s="110"/>
      <c r="AK344" s="110" t="s">
        <v>3157</v>
      </c>
      <c r="AL344" s="110" t="str">
        <f t="shared" si="453"/>
        <v>#REF!</v>
      </c>
      <c r="AM344" s="110"/>
      <c r="AN344" s="110" t="str">
        <f t="shared" si="84"/>
        <v>NG</v>
      </c>
      <c r="AO344" s="343">
        <v>8.0</v>
      </c>
      <c r="AP344" s="110"/>
      <c r="AQ344" s="343">
        <v>8.0</v>
      </c>
      <c r="AR344" s="110"/>
    </row>
    <row r="345">
      <c r="A345" s="333" t="b">
        <v>1</v>
      </c>
      <c r="B345" s="349" t="b">
        <v>0</v>
      </c>
      <c r="C345" s="350" t="str">
        <f t="shared" si="66"/>
        <v>-</v>
      </c>
      <c r="D345" s="110"/>
      <c r="E345" s="348" t="s">
        <v>3172</v>
      </c>
      <c r="F345" s="348" t="s">
        <v>3158</v>
      </c>
      <c r="G345" s="372">
        <v>4503.0</v>
      </c>
      <c r="H345" s="348" t="s">
        <v>2566</v>
      </c>
      <c r="I345" s="348" t="s">
        <v>3062</v>
      </c>
      <c r="J345" s="348" t="s">
        <v>3159</v>
      </c>
      <c r="K345" s="348" t="s">
        <v>292</v>
      </c>
      <c r="L345" s="338" t="str">
        <f t="shared" si="354"/>
        <v>#REF!</v>
      </c>
      <c r="M345" s="339" t="str">
        <f>IFERROR(__xludf.DUMMYFUNCTION("REGEXEXTRACT(
  XLOOKUP($E345&amp;$F345, import!$A:$A, import!C:C),
  ""/(\d+)""
)
"),"#REF!")</f>
        <v>#REF!</v>
      </c>
      <c r="N345" s="340" t="str">
        <f t="shared" si="455"/>
        <v>#REF!</v>
      </c>
      <c r="O345" s="341" t="str">
        <f t="shared" ref="O345:Q345" si="714">VALUE(SUBSTITUTE(XLOOKUP($E345&amp;$F345,import!$A:$A,import!M:M),"mm",""))
</f>
        <v>#REF!</v>
      </c>
      <c r="P345" s="342" t="str">
        <f t="shared" si="714"/>
        <v>#REF!</v>
      </c>
      <c r="Q345" s="343" t="str">
        <f t="shared" si="714"/>
        <v>#REF!</v>
      </c>
      <c r="R345" s="341" t="str">
        <f t="shared" si="356"/>
        <v>#REF!</v>
      </c>
      <c r="S345" s="110" t="str">
        <f t="shared" si="712"/>
        <v>#REF!</v>
      </c>
      <c r="T34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TRIM(TRANSPOSE(SPLIT(S345,"",""))), 0))
        ),
      ""シリコン"",""シリコー"&amp;"ンハイドロゲル素材"")
    )
  ),
"""")
"),"")</f>
        <v/>
      </c>
      <c r="U345" s="371" t="s">
        <v>3043</v>
      </c>
      <c r="V345" s="119" t="str">
        <f t="shared" si="9"/>
        <v>/Users/asano/Desktop/data_sample/Links/bandle.jpg</v>
      </c>
      <c r="W345" s="345" t="s">
        <v>3229</v>
      </c>
      <c r="X345" s="345" t="s">
        <v>3230</v>
      </c>
      <c r="Y345" s="345" t="s">
        <v>3231</v>
      </c>
      <c r="Z345" s="345" t="s">
        <v>3232</v>
      </c>
      <c r="AA345" s="110" t="str">
        <f t="shared" si="459"/>
        <v>/Users/asano/Desktop/data_sample/images/1month/シークレットキャンディーマジック/モモピンク/thumbnail.jpg</v>
      </c>
      <c r="AB345" s="110" t="str">
        <f t="shared" si="460"/>
        <v>/Users/asano/Desktop/data_sample/images/1month/シークレットキャンディーマジック/モモピンク/lens.jpg</v>
      </c>
      <c r="AC345" s="110" t="str">
        <f t="shared" si="461"/>
        <v>/Users/asano/Desktop/data_sample/images/1month/シークレットキャンディーマジック/モモピンク/黒目/black.jpg</v>
      </c>
      <c r="AD345" s="110" t="str">
        <f t="shared" si="462"/>
        <v>/Users/asano/Desktop/data_sample/images/1month/シークレットキャンディーマジック/モモピンク/茶目/brown.jpg</v>
      </c>
      <c r="AE345" s="346" t="str">
        <f t="shared" ref="AE345:AF345" si="715">IFERROR(XLOOKUP($E345&amp;$F345,import!$A:$A,import!I:I),""
)</f>
        <v/>
      </c>
      <c r="AF345" s="346" t="str">
        <f t="shared" si="715"/>
        <v/>
      </c>
      <c r="AG345" s="119" t="str">
        <f>IFERROR(__xludf.DUMMYFUNCTION(" IF(
  ISNUMBER(S345),
  ""度なし（±0.00）〜""&amp;IF(ABS(S345)&lt;100, TEXT(S345, ""0.00""), """"),
  IFERROR(""度なし（±0.00）〜""&amp;
    TEXT(
      VALUE(REGEXEXTRACT(ASC(TO_TEXT(S345)),
        ""(?:^|[^0-9])([+-]?\d{1,2}(?:\.\d+)?)(?:[^0-9]|$)""
      )),
      ""0.00"""&amp;"
    ),
    ""度なしのみ""
  )
)
"),"度なしのみ")</f>
        <v>度なしのみ</v>
      </c>
      <c r="AH345" s="347"/>
      <c r="AI345" s="347"/>
      <c r="AJ345" s="110"/>
      <c r="AK345" s="110" t="s">
        <v>3164</v>
      </c>
      <c r="AL345" s="110" t="str">
        <f t="shared" si="453"/>
        <v>#REF!</v>
      </c>
      <c r="AM345" s="110"/>
      <c r="AN345" s="110" t="str">
        <f t="shared" si="84"/>
        <v>NG</v>
      </c>
      <c r="AO345" s="343">
        <v>8.0</v>
      </c>
      <c r="AP345" s="110"/>
      <c r="AQ345" s="343">
        <v>8.0</v>
      </c>
      <c r="AR345" s="110"/>
    </row>
    <row r="346">
      <c r="A346" s="333" t="b">
        <v>1</v>
      </c>
      <c r="B346" s="349" t="b">
        <v>0</v>
      </c>
      <c r="C346" s="350" t="str">
        <f t="shared" si="66"/>
        <v>-</v>
      </c>
      <c r="D346" s="110"/>
      <c r="E346" s="348" t="s">
        <v>3172</v>
      </c>
      <c r="F346" s="348" t="s">
        <v>3165</v>
      </c>
      <c r="G346" s="372">
        <v>4504.0</v>
      </c>
      <c r="H346" s="348" t="s">
        <v>2566</v>
      </c>
      <c r="I346" s="348" t="s">
        <v>3062</v>
      </c>
      <c r="J346" s="348" t="s">
        <v>3166</v>
      </c>
      <c r="K346" s="348" t="s">
        <v>292</v>
      </c>
      <c r="L346" s="338" t="str">
        <f t="shared" si="354"/>
        <v>#REF!</v>
      </c>
      <c r="M346" s="339" t="str">
        <f>IFERROR(__xludf.DUMMYFUNCTION("REGEXEXTRACT(
  XLOOKUP($E346&amp;$F346, import!$A:$A, import!C:C),
  ""/(\d+)""
)
"),"#REF!")</f>
        <v>#REF!</v>
      </c>
      <c r="N346" s="340" t="str">
        <f t="shared" si="455"/>
        <v>#REF!</v>
      </c>
      <c r="O346" s="341" t="str">
        <f t="shared" ref="O346:Q346" si="716">VALUE(SUBSTITUTE(XLOOKUP($E346&amp;$F346,import!$A:$A,import!M:M),"mm",""))
</f>
        <v>#REF!</v>
      </c>
      <c r="P346" s="342" t="str">
        <f t="shared" si="716"/>
        <v>#REF!</v>
      </c>
      <c r="Q346" s="343" t="str">
        <f t="shared" si="716"/>
        <v>#REF!</v>
      </c>
      <c r="R346" s="341" t="str">
        <f t="shared" si="356"/>
        <v>#REF!</v>
      </c>
      <c r="S346" s="343">
        <v>8.0</v>
      </c>
      <c r="T34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TRIM(TRANSPOSE(SPLIT(S346,"",""))), 0))
        ),
      ""シリコン"",""シリコー"&amp;"ンハイドロゲル素材"")
    )
  ),
"""")
"),"")</f>
        <v/>
      </c>
      <c r="U346" s="371" t="s">
        <v>3043</v>
      </c>
      <c r="V346" s="119" t="str">
        <f t="shared" si="9"/>
        <v>/Users/asano/Desktop/data_sample/Links/bandle.jpg</v>
      </c>
      <c r="W346" s="345" t="s">
        <v>3233</v>
      </c>
      <c r="X346" s="345" t="s">
        <v>3234</v>
      </c>
      <c r="Y346" s="345" t="s">
        <v>3235</v>
      </c>
      <c r="Z346" s="345" t="s">
        <v>3236</v>
      </c>
      <c r="AA346" s="110" t="str">
        <f t="shared" si="459"/>
        <v>/Users/asano/Desktop/data_sample/images/1month/シークレットキャンディーマジック/ラテベージュ/thumbnail.jpg</v>
      </c>
      <c r="AB346" s="110" t="str">
        <f t="shared" si="460"/>
        <v>/Users/asano/Desktop/data_sample/images/1month/シークレットキャンディーマジック/ラテベージュ/lens.jpg</v>
      </c>
      <c r="AC346" s="110" t="str">
        <f t="shared" si="461"/>
        <v>/Users/asano/Desktop/data_sample/images/1month/シークレットキャンディーマジック/ラテベージュ/黒目/black.jpg</v>
      </c>
      <c r="AD346" s="110" t="str">
        <f t="shared" si="462"/>
        <v>/Users/asano/Desktop/data_sample/images/1month/シークレットキャンディーマジック/ラテベージュ/茶目/brown.jpg</v>
      </c>
      <c r="AE346" s="346" t="str">
        <f t="shared" ref="AE346:AF346" si="717">IFERROR(XLOOKUP($E346&amp;$F346,import!$A:$A,import!I:I),""
)</f>
        <v/>
      </c>
      <c r="AF346" s="346" t="str">
        <f t="shared" si="717"/>
        <v/>
      </c>
      <c r="AG346" s="119" t="str">
        <f>IFERROR(__xludf.DUMMYFUNCTION(" IF(
  ISNUMBER(S346),
  ""度なし（±0.00）〜""&amp;IF(ABS(S346)&lt;100, TEXT(S346, ""0.00""), """"),
  IFERROR(""度なし（±0.00）〜""&amp;
    TEXT(
      VALUE(REGEXEXTRACT(ASC(TO_TEXT(S346)),
        ""(?:^|[^0-9])([+-]?\d{1,2}(?:\.\d+)?)(?:[^0-9]|$)""
      )),
      ""0.00"""&amp;"
    ),
    ""度なしのみ""
  )
)
"),"度なし（±0.00）〜8.00")</f>
        <v>度なし（±0.00）〜8.00</v>
      </c>
      <c r="AH346" s="347"/>
      <c r="AI346" s="347"/>
      <c r="AJ346" s="110"/>
      <c r="AK346" s="110" t="s">
        <v>3171</v>
      </c>
      <c r="AL346" s="110" t="str">
        <f t="shared" si="453"/>
        <v>#REF!</v>
      </c>
      <c r="AM346" s="110"/>
      <c r="AN346" s="110" t="str">
        <f t="shared" si="84"/>
        <v>NG</v>
      </c>
      <c r="AO346" s="343">
        <v>12.0</v>
      </c>
      <c r="AP346" s="110"/>
      <c r="AQ346" s="343">
        <v>12.0</v>
      </c>
      <c r="AR346" s="110"/>
    </row>
    <row r="347">
      <c r="A347" s="332" t="b">
        <v>1</v>
      </c>
      <c r="B347" s="357" t="b">
        <v>1</v>
      </c>
      <c r="C347" s="350" t="str">
        <f t="shared" si="66"/>
        <v>-</v>
      </c>
      <c r="D347" s="110"/>
      <c r="E347" s="110" t="s">
        <v>3237</v>
      </c>
      <c r="F347" s="110" t="s">
        <v>3238</v>
      </c>
      <c r="G347" s="335">
        <v>4505.0</v>
      </c>
      <c r="H347" s="336" t="s">
        <v>2566</v>
      </c>
      <c r="I347" s="110" t="s">
        <v>3239</v>
      </c>
      <c r="J347" s="110" t="s">
        <v>3240</v>
      </c>
      <c r="K347" s="337" t="s">
        <v>170</v>
      </c>
      <c r="L347" s="338" t="str">
        <f t="shared" si="354"/>
        <v>#REF!</v>
      </c>
      <c r="M347" s="339" t="str">
        <f>IFERROR(__xludf.DUMMYFUNCTION("REGEXEXTRACT(
  XLOOKUP($E347&amp;$F347, import!$A:$A, import!C:C),
  ""/(\d+)""
)
"),"#REF!")</f>
        <v>#REF!</v>
      </c>
      <c r="N347" s="340" t="str">
        <f t="shared" si="455"/>
        <v>#REF!</v>
      </c>
      <c r="O347" s="341" t="str">
        <f t="shared" ref="O347:Q347" si="718">VALUE(SUBSTITUTE(XLOOKUP($E347&amp;$F347,import!$A:$A,import!M:M),"mm",""))
</f>
        <v>#REF!</v>
      </c>
      <c r="P347" s="342" t="str">
        <f t="shared" si="718"/>
        <v>#REF!</v>
      </c>
      <c r="Q347" s="343" t="str">
        <f t="shared" si="718"/>
        <v>#REF!</v>
      </c>
      <c r="R347" s="341" t="str">
        <f t="shared" si="356"/>
        <v>#REF!</v>
      </c>
      <c r="S347" s="110" t="s">
        <v>956</v>
      </c>
      <c r="T347" s="110" t="s">
        <v>3241</v>
      </c>
      <c r="U347" s="354" t="str">
        <f t="shared" ref="U347:U362" si="721">LET(pb,TRIM($H347),brand,TRIM($I347),d,LOWER(TRIM($K347)),dur,SWITCH(d,"1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347" s="119" t="str">
        <f t="shared" si="9"/>
        <v>/Users/asano/Desktop/data_sample/Links/bandle.jpg</v>
      </c>
      <c r="W347" s="345" t="s">
        <v>3242</v>
      </c>
      <c r="X347" s="345" t="s">
        <v>3243</v>
      </c>
      <c r="Y347" s="345" t="s">
        <v>3244</v>
      </c>
      <c r="Z347" s="345" t="s">
        <v>3245</v>
      </c>
      <c r="AA347" s="110" t="str">
        <f t="shared" si="459"/>
        <v>/Users/asano/Desktop/data_sample/images/1day/キャンディーマジック/アリアナヘーゼル/thumbnail.jpg</v>
      </c>
      <c r="AB347" s="110" t="str">
        <f t="shared" si="460"/>
        <v>/Users/asano/Desktop/data_sample/images/1day/キャンディーマジック/アリアナヘーゼル/lens.jpg</v>
      </c>
      <c r="AC347" s="110" t="str">
        <f t="shared" si="461"/>
        <v>/Users/asano/Desktop/data_sample/images/1day/キャンディーマジック/アリアナヘーゼル/黒目/black.jpg</v>
      </c>
      <c r="AD347" s="110" t="str">
        <f t="shared" si="462"/>
        <v>/Users/asano/Desktop/data_sample/images/1day/キャンディーマジック/アリアナヘーゼル/茶目/brown.jpg</v>
      </c>
      <c r="AE347" s="346" t="str">
        <f t="shared" ref="AE347:AF347" si="719">IFERROR(XLOOKUP($E347&amp;$F347,import!$A:$A,import!I:I),""
)</f>
        <v/>
      </c>
      <c r="AF347" s="346" t="str">
        <f t="shared" si="719"/>
        <v/>
      </c>
      <c r="AG347" s="119" t="str">
        <f>IFERROR(__xludf.DUMMYFUNCTION(" IF(
  ISNUMBER(S347),
  ""度なし（±0.00）〜""&amp;IF(ABS(S347)&lt;100, TEXT(S347, ""0.00""), """"),
  IFERROR(""度なし（±0.00）〜""&amp;
    TEXT(
      VALUE(REGEXEXTRACT(ASC(TO_TEXT(S347)),
        ""(?:^|[^0-9])([+-]?\d{1,2}(?:\.\d+)?)(?:[^0-9]|$)""
      )),
      ""0.00"""&amp;"
    ),
    ""度なしのみ""
  )
)
"),"度なしのみ")</f>
        <v>度なしのみ</v>
      </c>
      <c r="AH347" s="347"/>
      <c r="AI347" s="347"/>
      <c r="AJ347" s="110"/>
      <c r="AK347" s="110" t="s">
        <v>3246</v>
      </c>
      <c r="AL347" s="358" t="str">
        <f t="shared" si="453"/>
        <v>#REF!</v>
      </c>
      <c r="AM347" s="110"/>
      <c r="AN347" s="110" t="str">
        <f t="shared" si="84"/>
        <v>NG</v>
      </c>
      <c r="AO347" s="343">
        <v>8.0</v>
      </c>
      <c r="AP347" s="110"/>
      <c r="AQ347" s="343">
        <v>8.0</v>
      </c>
      <c r="AR347" s="110"/>
    </row>
    <row r="348">
      <c r="A348" s="332" t="b">
        <v>1</v>
      </c>
      <c r="B348" s="357" t="b">
        <v>1</v>
      </c>
      <c r="C348" s="350" t="str">
        <f t="shared" si="66"/>
        <v>-</v>
      </c>
      <c r="D348" s="110"/>
      <c r="E348" s="110" t="s">
        <v>3237</v>
      </c>
      <c r="F348" s="110" t="s">
        <v>3247</v>
      </c>
      <c r="G348" s="335">
        <v>4506.0</v>
      </c>
      <c r="H348" s="336" t="s">
        <v>2566</v>
      </c>
      <c r="I348" s="110" t="s">
        <v>3239</v>
      </c>
      <c r="J348" s="110" t="s">
        <v>3248</v>
      </c>
      <c r="K348" s="337" t="s">
        <v>170</v>
      </c>
      <c r="L348" s="338" t="str">
        <f t="shared" si="354"/>
        <v>#REF!</v>
      </c>
      <c r="M348" s="339" t="str">
        <f>IFERROR(__xludf.DUMMYFUNCTION("REGEXEXTRACT(
  XLOOKUP($E348&amp;$F348, import!$A:$A, import!C:C),
  ""/(\d+)""
)
"),"#REF!")</f>
        <v>#REF!</v>
      </c>
      <c r="N348" s="340" t="str">
        <f t="shared" si="455"/>
        <v>#REF!</v>
      </c>
      <c r="O348" s="341" t="str">
        <f t="shared" ref="O348:Q348" si="720">VALUE(SUBSTITUTE(XLOOKUP($E348&amp;$F348,import!$A:$A,import!M:M),"mm",""))
</f>
        <v>#REF!</v>
      </c>
      <c r="P348" s="342" t="str">
        <f t="shared" si="720"/>
        <v>#REF!</v>
      </c>
      <c r="Q348" s="343" t="str">
        <f t="shared" si="720"/>
        <v>#REF!</v>
      </c>
      <c r="R348" s="341" t="str">
        <f t="shared" si="356"/>
        <v>#REF!</v>
      </c>
      <c r="S348" s="110" t="s">
        <v>956</v>
      </c>
      <c r="T348" s="110" t="s">
        <v>3241</v>
      </c>
      <c r="U348" s="354" t="str">
        <f t="shared" si="721"/>
        <v>#REF!</v>
      </c>
      <c r="V348" s="119" t="str">
        <f t="shared" si="9"/>
        <v>/Users/asano/Desktop/data_sample/Links/bandle.jpg</v>
      </c>
      <c r="W348" s="345" t="s">
        <v>3249</v>
      </c>
      <c r="X348" s="345" t="s">
        <v>3250</v>
      </c>
      <c r="Y348" s="345" t="s">
        <v>3251</v>
      </c>
      <c r="Z348" s="345" t="s">
        <v>3252</v>
      </c>
      <c r="AA348" s="110" t="str">
        <f t="shared" si="459"/>
        <v>/Users/asano/Desktop/data_sample/images/1day/キャンディーマジック/キングブラウン/thumbnail.jpg</v>
      </c>
      <c r="AB348" s="110" t="str">
        <f t="shared" si="460"/>
        <v>/Users/asano/Desktop/data_sample/images/1day/キャンディーマジック/キングブラウン/lens.jpg</v>
      </c>
      <c r="AC348" s="110" t="str">
        <f t="shared" si="461"/>
        <v>/Users/asano/Desktop/data_sample/images/1day/キャンディーマジック/キングブラウン/黒目/black.jpg</v>
      </c>
      <c r="AD348" s="110" t="str">
        <f t="shared" si="462"/>
        <v>/Users/asano/Desktop/data_sample/images/1day/キャンディーマジック/キングブラウン/茶目/brown.jpg</v>
      </c>
      <c r="AE348" s="346" t="str">
        <f t="shared" ref="AE348:AF348" si="722">IFERROR(XLOOKUP($E348&amp;$F348,import!$A:$A,import!I:I),""
)</f>
        <v/>
      </c>
      <c r="AF348" s="346" t="str">
        <f t="shared" si="722"/>
        <v/>
      </c>
      <c r="AG348" s="119" t="str">
        <f>IFERROR(__xludf.DUMMYFUNCTION(" IF(
  ISNUMBER(S348),
  ""度なし（±0.00）〜""&amp;IF(ABS(S348)&lt;100, TEXT(S348, ""0.00""), """"),
  IFERROR(""度なし（±0.00）〜""&amp;
    TEXT(
      VALUE(REGEXEXTRACT(ASC(TO_TEXT(S348)),
        ""(?:^|[^0-9])([+-]?\d{1,2}(?:\.\d+)?)(?:[^0-9]|$)""
      )),
      ""0.00"""&amp;"
    ),
    ""度なしのみ""
  )
)
"),"度なしのみ")</f>
        <v>度なしのみ</v>
      </c>
      <c r="AH348" s="347"/>
      <c r="AI348" s="347"/>
      <c r="AJ348" s="110"/>
      <c r="AK348" s="110" t="s">
        <v>3253</v>
      </c>
      <c r="AL348" s="358" t="str">
        <f t="shared" si="453"/>
        <v>#REF!</v>
      </c>
      <c r="AM348" s="110"/>
      <c r="AN348" s="110" t="str">
        <f t="shared" si="84"/>
        <v>NG</v>
      </c>
      <c r="AO348" s="343">
        <v>8.0</v>
      </c>
      <c r="AP348" s="110"/>
      <c r="AQ348" s="343">
        <v>8.0</v>
      </c>
      <c r="AR348" s="110"/>
    </row>
    <row r="349">
      <c r="A349" s="332" t="b">
        <v>1</v>
      </c>
      <c r="B349" s="357" t="b">
        <v>1</v>
      </c>
      <c r="C349" s="350" t="str">
        <f t="shared" si="66"/>
        <v>-</v>
      </c>
      <c r="D349" s="110"/>
      <c r="E349" s="110" t="s">
        <v>3237</v>
      </c>
      <c r="F349" s="110" t="s">
        <v>3254</v>
      </c>
      <c r="G349" s="335">
        <v>4507.0</v>
      </c>
      <c r="H349" s="336" t="s">
        <v>2566</v>
      </c>
      <c r="I349" s="110" t="s">
        <v>3239</v>
      </c>
      <c r="J349" s="110" t="s">
        <v>3255</v>
      </c>
      <c r="K349" s="337" t="s">
        <v>170</v>
      </c>
      <c r="L349" s="338" t="str">
        <f t="shared" si="354"/>
        <v>#REF!</v>
      </c>
      <c r="M349" s="339" t="str">
        <f>IFERROR(__xludf.DUMMYFUNCTION("REGEXEXTRACT(
  XLOOKUP($E349&amp;$F349, import!$A:$A, import!C:C),
  ""/(\d+)""
)
"),"#REF!")</f>
        <v>#REF!</v>
      </c>
      <c r="N349" s="340" t="str">
        <f t="shared" si="455"/>
        <v>#REF!</v>
      </c>
      <c r="O349" s="341" t="str">
        <f t="shared" ref="O349:Q349" si="723">VALUE(SUBSTITUTE(XLOOKUP($E349&amp;$F349,import!$A:$A,import!M:M),"mm",""))
</f>
        <v>#REF!</v>
      </c>
      <c r="P349" s="342" t="str">
        <f t="shared" si="723"/>
        <v>#REF!</v>
      </c>
      <c r="Q349" s="343" t="str">
        <f t="shared" si="723"/>
        <v>#REF!</v>
      </c>
      <c r="R349" s="341" t="str">
        <f t="shared" si="356"/>
        <v>#REF!</v>
      </c>
      <c r="S349" s="110" t="s">
        <v>956</v>
      </c>
      <c r="T349" s="110" t="s">
        <v>3241</v>
      </c>
      <c r="U349" s="354" t="str">
        <f t="shared" si="721"/>
        <v>#REF!</v>
      </c>
      <c r="V349" s="119" t="str">
        <f t="shared" si="9"/>
        <v>/Users/asano/Desktop/data_sample/Links/bandle.jpg</v>
      </c>
      <c r="W349" s="345" t="s">
        <v>3256</v>
      </c>
      <c r="X349" s="345" t="s">
        <v>3257</v>
      </c>
      <c r="Y349" s="345" t="s">
        <v>3258</v>
      </c>
      <c r="Z349" s="345" t="s">
        <v>3259</v>
      </c>
      <c r="AA349" s="110" t="str">
        <f t="shared" si="459"/>
        <v>/Users/asano/Desktop/data_sample/images/1day/キャンディーマジック/グラスブラウン/thumbnail.jpg</v>
      </c>
      <c r="AB349" s="110" t="str">
        <f t="shared" si="460"/>
        <v>/Users/asano/Desktop/data_sample/images/1day/キャンディーマジック/グラスブラウン/lens.jpg</v>
      </c>
      <c r="AC349" s="110" t="str">
        <f t="shared" si="461"/>
        <v>/Users/asano/Desktop/data_sample/images/1day/キャンディーマジック/グラスブラウン/黒目/black.jpg</v>
      </c>
      <c r="AD349" s="110" t="str">
        <f t="shared" si="462"/>
        <v>/Users/asano/Desktop/data_sample/images/1day/キャンディーマジック/グラスブラウン/茶目/brown.jpg</v>
      </c>
      <c r="AE349" s="346" t="str">
        <f t="shared" ref="AE349:AF349" si="724">IFERROR(XLOOKUP($E349&amp;$F349,import!$A:$A,import!I:I),""
)</f>
        <v/>
      </c>
      <c r="AF349" s="346" t="str">
        <f t="shared" si="724"/>
        <v/>
      </c>
      <c r="AG349" s="119" t="str">
        <f>IFERROR(__xludf.DUMMYFUNCTION(" IF(
  ISNUMBER(S349),
  ""度なし（±0.00）〜""&amp;IF(ABS(S349)&lt;100, TEXT(S349, ""0.00""), """"),
  IFERROR(""度なし（±0.00）〜""&amp;
    TEXT(
      VALUE(REGEXEXTRACT(ASC(TO_TEXT(S349)),
        ""(?:^|[^0-9])([+-]?\d{1,2}(?:\.\d+)?)(?:[^0-9]|$)""
      )),
      ""0.00"""&amp;"
    ),
    ""度なしのみ""
  )
)
"),"度なしのみ")</f>
        <v>度なしのみ</v>
      </c>
      <c r="AH349" s="347"/>
      <c r="AI349" s="347"/>
      <c r="AJ349" s="110"/>
      <c r="AK349" s="110" t="s">
        <v>3260</v>
      </c>
      <c r="AL349" s="358" t="str">
        <f t="shared" si="453"/>
        <v>#REF!</v>
      </c>
      <c r="AM349" s="110"/>
      <c r="AN349" s="110" t="str">
        <f t="shared" si="84"/>
        <v>NG</v>
      </c>
      <c r="AO349" s="343">
        <v>8.0</v>
      </c>
      <c r="AP349" s="110"/>
      <c r="AQ349" s="343">
        <v>8.0</v>
      </c>
      <c r="AR349" s="110"/>
    </row>
    <row r="350">
      <c r="A350" s="332" t="b">
        <v>1</v>
      </c>
      <c r="B350" s="357" t="b">
        <v>1</v>
      </c>
      <c r="C350" s="350" t="str">
        <f t="shared" si="66"/>
        <v>-</v>
      </c>
      <c r="D350" s="110"/>
      <c r="E350" s="110" t="s">
        <v>3237</v>
      </c>
      <c r="F350" s="110" t="s">
        <v>3261</v>
      </c>
      <c r="G350" s="335">
        <v>4508.0</v>
      </c>
      <c r="H350" s="336" t="s">
        <v>2566</v>
      </c>
      <c r="I350" s="110" t="s">
        <v>3239</v>
      </c>
      <c r="J350" s="110" t="s">
        <v>3262</v>
      </c>
      <c r="K350" s="337" t="s">
        <v>170</v>
      </c>
      <c r="L350" s="338" t="str">
        <f t="shared" si="354"/>
        <v>#REF!</v>
      </c>
      <c r="M350" s="339" t="str">
        <f>IFERROR(__xludf.DUMMYFUNCTION("REGEXEXTRACT(
  XLOOKUP($E350&amp;$F350, import!$A:$A, import!C:C),
  ""/(\d+)""
)
"),"#REF!")</f>
        <v>#REF!</v>
      </c>
      <c r="N350" s="340" t="str">
        <f t="shared" si="455"/>
        <v>#REF!</v>
      </c>
      <c r="O350" s="341" t="str">
        <f t="shared" ref="O350:Q350" si="725">VALUE(SUBSTITUTE(XLOOKUP($E350&amp;$F350,import!$A:$A,import!M:M),"mm",""))
</f>
        <v>#REF!</v>
      </c>
      <c r="P350" s="342" t="str">
        <f t="shared" si="725"/>
        <v>#REF!</v>
      </c>
      <c r="Q350" s="343" t="str">
        <f t="shared" si="725"/>
        <v>#REF!</v>
      </c>
      <c r="R350" s="341" t="str">
        <f t="shared" si="356"/>
        <v>#REF!</v>
      </c>
      <c r="S350" s="110" t="s">
        <v>956</v>
      </c>
      <c r="T350" s="110" t="s">
        <v>3241</v>
      </c>
      <c r="U350" s="354" t="str">
        <f t="shared" si="721"/>
        <v>#REF!</v>
      </c>
      <c r="V350" s="119" t="str">
        <f t="shared" si="9"/>
        <v>/Users/asano/Desktop/data_sample/Links/bandle.jpg</v>
      </c>
      <c r="W350" s="345" t="s">
        <v>3263</v>
      </c>
      <c r="X350" s="345" t="s">
        <v>3264</v>
      </c>
      <c r="Y350" s="345" t="s">
        <v>3265</v>
      </c>
      <c r="Z350" s="345" t="s">
        <v>3266</v>
      </c>
      <c r="AA350" s="110" t="str">
        <f t="shared" si="459"/>
        <v>/Users/asano/Desktop/data_sample/images/1day/キャンディーマジック/シェリーグレージュ/thumbnail.jpg</v>
      </c>
      <c r="AB350" s="110" t="str">
        <f t="shared" si="460"/>
        <v>/Users/asano/Desktop/data_sample/images/1day/キャンディーマジック/シェリーグレージュ/lens.jpg</v>
      </c>
      <c r="AC350" s="110" t="str">
        <f t="shared" si="461"/>
        <v>/Users/asano/Desktop/data_sample/images/1day/キャンディーマジック/シェリーグレージュ/黒目/black.jpg</v>
      </c>
      <c r="AD350" s="110" t="str">
        <f t="shared" si="462"/>
        <v>/Users/asano/Desktop/data_sample/images/1day/キャンディーマジック/シェリーグレージュ/茶目/brown.jpg</v>
      </c>
      <c r="AE350" s="346" t="str">
        <f t="shared" ref="AE350:AF350" si="726">IFERROR(XLOOKUP($E350&amp;$F350,import!$A:$A,import!I:I),""
)</f>
        <v/>
      </c>
      <c r="AF350" s="346" t="str">
        <f t="shared" si="726"/>
        <v/>
      </c>
      <c r="AG350" s="119" t="str">
        <f>IFERROR(__xludf.DUMMYFUNCTION(" IF(
  ISNUMBER(S350),
  ""度なし（±0.00）〜""&amp;IF(ABS(S350)&lt;100, TEXT(S350, ""0.00""), """"),
  IFERROR(""度なし（±0.00）〜""&amp;
    TEXT(
      VALUE(REGEXEXTRACT(ASC(TO_TEXT(S350)),
        ""(?:^|[^0-9])([+-]?\d{1,2}(?:\.\d+)?)(?:[^0-9]|$)""
      )),
      ""0.00"""&amp;"
    ),
    ""度なしのみ""
  )
)
"),"度なしのみ")</f>
        <v>度なしのみ</v>
      </c>
      <c r="AH350" s="347"/>
      <c r="AI350" s="347"/>
      <c r="AJ350" s="110"/>
      <c r="AK350" s="110" t="s">
        <v>3267</v>
      </c>
      <c r="AL350" s="358" t="str">
        <f t="shared" si="453"/>
        <v>#REF!</v>
      </c>
      <c r="AM350" s="110"/>
      <c r="AN350" s="110" t="str">
        <f t="shared" si="84"/>
        <v>NG</v>
      </c>
      <c r="AO350" s="343">
        <v>8.0</v>
      </c>
      <c r="AP350" s="110"/>
      <c r="AQ350" s="343">
        <v>8.0</v>
      </c>
      <c r="AR350" s="110"/>
    </row>
    <row r="351">
      <c r="A351" s="332" t="b">
        <v>1</v>
      </c>
      <c r="B351" s="333" t="b">
        <v>1</v>
      </c>
      <c r="C351" s="350" t="str">
        <f t="shared" si="66"/>
        <v>-</v>
      </c>
      <c r="D351" s="110"/>
      <c r="E351" s="110" t="s">
        <v>3237</v>
      </c>
      <c r="F351" s="110" t="s">
        <v>3268</v>
      </c>
      <c r="G351" s="335">
        <v>4509.0</v>
      </c>
      <c r="H351" s="336" t="s">
        <v>2566</v>
      </c>
      <c r="I351" s="110" t="s">
        <v>3239</v>
      </c>
      <c r="J351" s="110" t="s">
        <v>3269</v>
      </c>
      <c r="K351" s="337" t="s">
        <v>170</v>
      </c>
      <c r="L351" s="338" t="str">
        <f t="shared" si="354"/>
        <v>#REF!</v>
      </c>
      <c r="M351" s="339" t="str">
        <f>IFERROR(__xludf.DUMMYFUNCTION("REGEXEXTRACT(
  XLOOKUP($E351&amp;$F351, import!$A:$A, import!C:C),
  ""/(\d+)""
)
"),"#REF!")</f>
        <v>#REF!</v>
      </c>
      <c r="N351" s="340" t="str">
        <f t="shared" si="455"/>
        <v>#REF!</v>
      </c>
      <c r="O351" s="341" t="str">
        <f t="shared" ref="O351:Q351" si="727">VALUE(SUBSTITUTE(XLOOKUP($E351&amp;$F351,import!$A:$A,import!M:M),"mm",""))
</f>
        <v>#REF!</v>
      </c>
      <c r="P351" s="342" t="str">
        <f t="shared" si="727"/>
        <v>#REF!</v>
      </c>
      <c r="Q351" s="343" t="str">
        <f t="shared" si="727"/>
        <v>#REF!</v>
      </c>
      <c r="R351" s="341" t="str">
        <f t="shared" si="356"/>
        <v>#REF!</v>
      </c>
      <c r="S351" s="110" t="s">
        <v>956</v>
      </c>
      <c r="T351" s="110" t="s">
        <v>3241</v>
      </c>
      <c r="U351" s="354" t="str">
        <f t="shared" si="721"/>
        <v>#REF!</v>
      </c>
      <c r="V351" s="119" t="str">
        <f t="shared" si="9"/>
        <v>/Users/asano/Desktop/data_sample/Links/bandle.jpg</v>
      </c>
      <c r="W351" s="345" t="s">
        <v>3270</v>
      </c>
      <c r="X351" s="345" t="s">
        <v>3271</v>
      </c>
      <c r="Y351" s="345" t="s">
        <v>3272</v>
      </c>
      <c r="Z351" s="345" t="s">
        <v>3273</v>
      </c>
      <c r="AA351" s="110" t="str">
        <f t="shared" si="459"/>
        <v>/Users/asano/Desktop/data_sample/images/1day/キャンディーマジック/チョコミュー/thumbnail.jpg</v>
      </c>
      <c r="AB351" s="110" t="str">
        <f t="shared" si="460"/>
        <v>/Users/asano/Desktop/data_sample/images/1day/キャンディーマジック/チョコミュー/lens.jpg</v>
      </c>
      <c r="AC351" s="110" t="str">
        <f t="shared" si="461"/>
        <v>/Users/asano/Desktop/data_sample/images/1day/キャンディーマジック/チョコミュー/黒目/black.jpg</v>
      </c>
      <c r="AD351" s="110" t="str">
        <f t="shared" si="462"/>
        <v>/Users/asano/Desktop/data_sample/images/1day/キャンディーマジック/チョコミュー/茶目/brown.jpg</v>
      </c>
      <c r="AE351" s="346" t="str">
        <f t="shared" ref="AE351:AF351" si="728">IFERROR(XLOOKUP($E351&amp;$F351,import!$A:$A,import!I:I),""
)</f>
        <v/>
      </c>
      <c r="AF351" s="346" t="str">
        <f t="shared" si="728"/>
        <v/>
      </c>
      <c r="AG351" s="119" t="str">
        <f>IFERROR(__xludf.DUMMYFUNCTION(" IF(
  ISNUMBER(S351),
  ""度なし（±0.00）〜""&amp;IF(ABS(S351)&lt;100, TEXT(S351, ""0.00""), """"),
  IFERROR(""度なし（±0.00）〜""&amp;
    TEXT(
      VALUE(REGEXEXTRACT(ASC(TO_TEXT(S351)),
        ""(?:^|[^0-9])([+-]?\d{1,2}(?:\.\d+)?)(?:[^0-9]|$)""
      )),
      ""0.00"""&amp;"
    ),
    ""度なしのみ""
  )
)
"),"度なしのみ")</f>
        <v>度なしのみ</v>
      </c>
      <c r="AH351" s="347"/>
      <c r="AI351" s="347"/>
      <c r="AJ351" s="110"/>
      <c r="AK351" s="110" t="s">
        <v>3274</v>
      </c>
      <c r="AL351" s="110" t="str">
        <f t="shared" si="453"/>
        <v>#REF!</v>
      </c>
      <c r="AM351" s="110"/>
      <c r="AN351" s="110" t="str">
        <f t="shared" si="84"/>
        <v>NG</v>
      </c>
      <c r="AO351" s="343">
        <v>8.0</v>
      </c>
      <c r="AP351" s="110"/>
      <c r="AQ351" s="343">
        <v>8.0</v>
      </c>
      <c r="AR351" s="110"/>
    </row>
    <row r="352">
      <c r="A352" s="332" t="b">
        <v>1</v>
      </c>
      <c r="B352" s="357" t="b">
        <v>1</v>
      </c>
      <c r="C352" s="350" t="str">
        <f t="shared" si="66"/>
        <v>-</v>
      </c>
      <c r="D352" s="110"/>
      <c r="E352" s="110" t="s">
        <v>3237</v>
      </c>
      <c r="F352" s="110" t="s">
        <v>3275</v>
      </c>
      <c r="G352" s="335">
        <v>4510.0</v>
      </c>
      <c r="H352" s="336" t="s">
        <v>2566</v>
      </c>
      <c r="I352" s="110" t="s">
        <v>3239</v>
      </c>
      <c r="J352" s="110" t="s">
        <v>3276</v>
      </c>
      <c r="K352" s="337" t="s">
        <v>170</v>
      </c>
      <c r="L352" s="338" t="str">
        <f t="shared" si="354"/>
        <v>#REF!</v>
      </c>
      <c r="M352" s="339" t="str">
        <f>IFERROR(__xludf.DUMMYFUNCTION("REGEXEXTRACT(
  XLOOKUP($E352&amp;$F352, import!$A:$A, import!C:C),
  ""/(\d+)""
)
"),"#REF!")</f>
        <v>#REF!</v>
      </c>
      <c r="N352" s="340" t="str">
        <f t="shared" si="455"/>
        <v>#REF!</v>
      </c>
      <c r="O352" s="341" t="str">
        <f t="shared" ref="O352:Q352" si="729">VALUE(SUBSTITUTE(XLOOKUP($E352&amp;$F352,import!$A:$A,import!M:M),"mm",""))
</f>
        <v>#REF!</v>
      </c>
      <c r="P352" s="342" t="str">
        <f t="shared" si="729"/>
        <v>#REF!</v>
      </c>
      <c r="Q352" s="343" t="str">
        <f t="shared" si="729"/>
        <v>#REF!</v>
      </c>
      <c r="R352" s="341" t="str">
        <f t="shared" si="356"/>
        <v>#REF!</v>
      </c>
      <c r="S352" s="110" t="s">
        <v>1074</v>
      </c>
      <c r="T352" s="110" t="s">
        <v>3241</v>
      </c>
      <c r="U352" s="354" t="str">
        <f t="shared" si="721"/>
        <v>#REF!</v>
      </c>
      <c r="V352" s="119" t="str">
        <f t="shared" si="9"/>
        <v>/Users/asano/Desktop/data_sample/Links/bandle.jpg</v>
      </c>
      <c r="W352" s="345" t="s">
        <v>3277</v>
      </c>
      <c r="X352" s="345" t="s">
        <v>3278</v>
      </c>
      <c r="Y352" s="345" t="s">
        <v>3279</v>
      </c>
      <c r="Z352" s="345" t="s">
        <v>3280</v>
      </c>
      <c r="AA352" s="110" t="str">
        <f t="shared" si="459"/>
        <v>/Users/asano/Desktop/data_sample/images/1day/キャンディーマジック/デートブラウン/thumbnail.jpg</v>
      </c>
      <c r="AB352" s="110" t="str">
        <f t="shared" si="460"/>
        <v>/Users/asano/Desktop/data_sample/images/1day/キャンディーマジック/デートブラウン/lens.jpg</v>
      </c>
      <c r="AC352" s="110" t="str">
        <f t="shared" si="461"/>
        <v>/Users/asano/Desktop/data_sample/images/1day/キャンディーマジック/デートブラウン/黒目/black.jpg</v>
      </c>
      <c r="AD352" s="110" t="str">
        <f t="shared" si="462"/>
        <v>/Users/asano/Desktop/data_sample/images/1day/キャンディーマジック/デートブラウン/茶目/brown.jpg</v>
      </c>
      <c r="AE352" s="346" t="str">
        <f t="shared" ref="AE352:AF352" si="730">IFERROR(XLOOKUP($E352&amp;$F352,import!$A:$A,import!I:I),""
)</f>
        <v/>
      </c>
      <c r="AF352" s="346" t="str">
        <f t="shared" si="730"/>
        <v/>
      </c>
      <c r="AG352" s="119" t="str">
        <f>IFERROR(__xludf.DUMMYFUNCTION(" IF(
  ISNUMBER(S352),
  ""度なし（±0.00）〜""&amp;IF(ABS(S352)&lt;100, TEXT(S352, ""0.00""), """"),
  IFERROR(""度なし（±0.00）〜""&amp;
    TEXT(
      VALUE(REGEXEXTRACT(ASC(TO_TEXT(S352)),
        ""(?:^|[^0-9])([+-]?\d{1,2}(?:\.\d+)?)(?:[^0-9]|$)""
      )),
      ""0.00"""&amp;"
    ),
    ""度なしのみ""
  )
)
"),"度なし（±0.00）〜10.00")</f>
        <v>度なし（±0.00）〜10.00</v>
      </c>
      <c r="AH352" s="347"/>
      <c r="AI352" s="347"/>
      <c r="AJ352" s="110"/>
      <c r="AK352" s="110" t="s">
        <v>3281</v>
      </c>
      <c r="AL352" s="358" t="str">
        <f t="shared" si="453"/>
        <v>#REF!</v>
      </c>
      <c r="AM352" s="110"/>
      <c r="AN352" s="110" t="str">
        <f t="shared" si="84"/>
        <v>NG</v>
      </c>
      <c r="AO352" s="343">
        <v>12.0</v>
      </c>
      <c r="AP352" s="110"/>
      <c r="AQ352" s="343">
        <v>12.0</v>
      </c>
      <c r="AR352" s="110"/>
    </row>
    <row r="353">
      <c r="A353" s="332" t="b">
        <v>1</v>
      </c>
      <c r="B353" s="357" t="b">
        <v>1</v>
      </c>
      <c r="C353" s="350" t="str">
        <f t="shared" si="66"/>
        <v>-</v>
      </c>
      <c r="D353" s="110"/>
      <c r="E353" s="110" t="s">
        <v>3237</v>
      </c>
      <c r="F353" s="110" t="s">
        <v>3282</v>
      </c>
      <c r="G353" s="335">
        <v>4511.0</v>
      </c>
      <c r="H353" s="336" t="s">
        <v>2566</v>
      </c>
      <c r="I353" s="110" t="s">
        <v>3239</v>
      </c>
      <c r="J353" s="110" t="s">
        <v>3283</v>
      </c>
      <c r="K353" s="337" t="s">
        <v>170</v>
      </c>
      <c r="L353" s="338" t="str">
        <f t="shared" si="354"/>
        <v>#REF!</v>
      </c>
      <c r="M353" s="339" t="str">
        <f>IFERROR(__xludf.DUMMYFUNCTION("REGEXEXTRACT(
  XLOOKUP($E353&amp;$F353, import!$A:$A, import!C:C),
  ""/(\d+)""
)
"),"#REF!")</f>
        <v>#REF!</v>
      </c>
      <c r="N353" s="340" t="str">
        <f t="shared" si="455"/>
        <v>#REF!</v>
      </c>
      <c r="O353" s="341" t="str">
        <f t="shared" ref="O353:Q353" si="731">VALUE(SUBSTITUTE(XLOOKUP($E353&amp;$F353,import!$A:$A,import!M:M),"mm",""))
</f>
        <v>#REF!</v>
      </c>
      <c r="P353" s="342" t="str">
        <f t="shared" si="731"/>
        <v>#REF!</v>
      </c>
      <c r="Q353" s="343" t="str">
        <f t="shared" si="731"/>
        <v>#REF!</v>
      </c>
      <c r="R353" s="341" t="str">
        <f t="shared" si="356"/>
        <v>#REF!</v>
      </c>
      <c r="S353" s="110" t="s">
        <v>1074</v>
      </c>
      <c r="T353" s="110" t="s">
        <v>3241</v>
      </c>
      <c r="U353" s="354" t="str">
        <f t="shared" si="721"/>
        <v>#REF!</v>
      </c>
      <c r="V353" s="119" t="str">
        <f t="shared" si="9"/>
        <v>/Users/asano/Desktop/data_sample/Links/bandle.jpg</v>
      </c>
      <c r="W353" s="345" t="s">
        <v>3284</v>
      </c>
      <c r="X353" s="345" t="s">
        <v>3285</v>
      </c>
      <c r="Y353" s="345" t="s">
        <v>3286</v>
      </c>
      <c r="Z353" s="345" t="s">
        <v>3287</v>
      </c>
      <c r="AA353" s="110" t="str">
        <f t="shared" si="459"/>
        <v>/Users/asano/Desktop/data_sample/images/1day/キャンディーマジック/ネネヘーゼル/thumbnail.jpg</v>
      </c>
      <c r="AB353" s="110" t="str">
        <f t="shared" si="460"/>
        <v>/Users/asano/Desktop/data_sample/images/1day/キャンディーマジック/ネネヘーゼル/lens.jpg</v>
      </c>
      <c r="AC353" s="110" t="str">
        <f t="shared" si="461"/>
        <v>/Users/asano/Desktop/data_sample/images/1day/キャンディーマジック/ネネヘーゼル/黒目/black.jpg</v>
      </c>
      <c r="AD353" s="110" t="str">
        <f t="shared" si="462"/>
        <v>/Users/asano/Desktop/data_sample/images/1day/キャンディーマジック/ネネヘーゼル/茶目/brown.jpg</v>
      </c>
      <c r="AE353" s="346" t="str">
        <f t="shared" ref="AE353:AF353" si="732">IFERROR(XLOOKUP($E353&amp;$F353,import!$A:$A,import!I:I),""
)</f>
        <v/>
      </c>
      <c r="AF353" s="346" t="str">
        <f t="shared" si="732"/>
        <v/>
      </c>
      <c r="AG353" s="119" t="str">
        <f>IFERROR(__xludf.DUMMYFUNCTION(" IF(
  ISNUMBER(S353),
  ""度なし（±0.00）〜""&amp;IF(ABS(S353)&lt;100, TEXT(S353, ""0.00""), """"),
  IFERROR(""度なし（±0.00）〜""&amp;
    TEXT(
      VALUE(REGEXEXTRACT(ASC(TO_TEXT(S353)),
        ""(?:^|[^0-9])([+-]?\d{1,2}(?:\.\d+)?)(?:[^0-9]|$)""
      )),
      ""0.00"""&amp;"
    ),
    ""度なしのみ""
  )
)
"),"度なし（±0.00）〜10.00")</f>
        <v>度なし（±0.00）〜10.00</v>
      </c>
      <c r="AH353" s="347"/>
      <c r="AI353" s="347"/>
      <c r="AJ353" s="110"/>
      <c r="AK353" s="110" t="s">
        <v>3288</v>
      </c>
      <c r="AL353" s="358" t="str">
        <f t="shared" si="453"/>
        <v>#REF!</v>
      </c>
      <c r="AM353" s="110"/>
      <c r="AN353" s="110" t="str">
        <f t="shared" si="84"/>
        <v>NG</v>
      </c>
      <c r="AO353" s="343">
        <v>12.0</v>
      </c>
      <c r="AP353" s="110"/>
      <c r="AQ353" s="343">
        <v>12.0</v>
      </c>
      <c r="AR353" s="110"/>
    </row>
    <row r="354">
      <c r="A354" s="332" t="b">
        <v>1</v>
      </c>
      <c r="B354" s="357" t="b">
        <v>1</v>
      </c>
      <c r="C354" s="350" t="str">
        <f t="shared" si="66"/>
        <v>-</v>
      </c>
      <c r="D354" s="110"/>
      <c r="E354" s="110" t="s">
        <v>3237</v>
      </c>
      <c r="F354" s="110" t="s">
        <v>3289</v>
      </c>
      <c r="G354" s="335">
        <v>4512.0</v>
      </c>
      <c r="H354" s="336" t="s">
        <v>2566</v>
      </c>
      <c r="I354" s="110" t="s">
        <v>3239</v>
      </c>
      <c r="J354" s="110" t="s">
        <v>3290</v>
      </c>
      <c r="K354" s="337" t="s">
        <v>170</v>
      </c>
      <c r="L354" s="338" t="str">
        <f t="shared" si="354"/>
        <v>#REF!</v>
      </c>
      <c r="M354" s="339" t="str">
        <f>IFERROR(__xludf.DUMMYFUNCTION("REGEXEXTRACT(
  XLOOKUP($E354&amp;$F354, import!$A:$A, import!C:C),
  ""/(\d+)""
)
"),"#REF!")</f>
        <v>#REF!</v>
      </c>
      <c r="N354" s="340" t="str">
        <f t="shared" si="455"/>
        <v>#REF!</v>
      </c>
      <c r="O354" s="341" t="str">
        <f t="shared" ref="O354:Q354" si="733">VALUE(SUBSTITUTE(XLOOKUP($E354&amp;$F354,import!$A:$A,import!M:M),"mm",""))
</f>
        <v>#REF!</v>
      </c>
      <c r="P354" s="342" t="str">
        <f t="shared" si="733"/>
        <v>#REF!</v>
      </c>
      <c r="Q354" s="343" t="str">
        <f t="shared" si="733"/>
        <v>#REF!</v>
      </c>
      <c r="R354" s="341" t="str">
        <f t="shared" si="356"/>
        <v>#REF!</v>
      </c>
      <c r="S354" s="110" t="s">
        <v>1074</v>
      </c>
      <c r="T354" s="110" t="s">
        <v>3241</v>
      </c>
      <c r="U354" s="354" t="str">
        <f t="shared" si="721"/>
        <v>#REF!</v>
      </c>
      <c r="V354" s="119" t="str">
        <f t="shared" si="9"/>
        <v>/Users/asano/Desktop/data_sample/Links/bandle.jpg</v>
      </c>
      <c r="W354" s="345" t="s">
        <v>3291</v>
      </c>
      <c r="X354" s="345" t="s">
        <v>3292</v>
      </c>
      <c r="Y354" s="345" t="s">
        <v>3293</v>
      </c>
      <c r="Z354" s="345" t="s">
        <v>3294</v>
      </c>
      <c r="AA354" s="110" t="str">
        <f t="shared" si="459"/>
        <v>/Users/asano/Desktop/data_sample/images/1day/キャンディーマジック/ビギナーチョコレート/thumbnail.jpg</v>
      </c>
      <c r="AB354" s="110" t="str">
        <f t="shared" si="460"/>
        <v>/Users/asano/Desktop/data_sample/images/1day/キャンディーマジック/ビギナーチョコレート/lens.jpg</v>
      </c>
      <c r="AC354" s="110" t="str">
        <f t="shared" si="461"/>
        <v>/Users/asano/Desktop/data_sample/images/1day/キャンディーマジック/ビギナーチョコレート/黒目/black.jpg</v>
      </c>
      <c r="AD354" s="110" t="str">
        <f t="shared" si="462"/>
        <v>/Users/asano/Desktop/data_sample/images/1day/キャンディーマジック/ビギナーチョコレート/茶目/brown.jpg</v>
      </c>
      <c r="AE354" s="346" t="str">
        <f t="shared" ref="AE354:AF354" si="734">IFERROR(XLOOKUP($E354&amp;$F354,import!$A:$A,import!I:I),""
)</f>
        <v/>
      </c>
      <c r="AF354" s="346" t="str">
        <f t="shared" si="734"/>
        <v/>
      </c>
      <c r="AG354" s="119" t="str">
        <f>IFERROR(__xludf.DUMMYFUNCTION(" IF(
  ISNUMBER(S354),
  ""度なし（±0.00）〜""&amp;IF(ABS(S354)&lt;100, TEXT(S354, ""0.00""), """"),
  IFERROR(""度なし（±0.00）〜""&amp;
    TEXT(
      VALUE(REGEXEXTRACT(ASC(TO_TEXT(S354)),
        ""(?:^|[^0-9])([+-]?\d{1,2}(?:\.\d+)?)(?:[^0-9]|$)""
      )),
      ""0.00"""&amp;"
    ),
    ""度なしのみ""
  )
)
"),"度なし（±0.00）〜10.00")</f>
        <v>度なし（±0.00）〜10.00</v>
      </c>
      <c r="AH354" s="347"/>
      <c r="AI354" s="347"/>
      <c r="AJ354" s="110"/>
      <c r="AK354" s="110" t="s">
        <v>3295</v>
      </c>
      <c r="AL354" s="358" t="str">
        <f t="shared" si="453"/>
        <v>#REF!</v>
      </c>
      <c r="AM354" s="110"/>
      <c r="AN354" s="110" t="str">
        <f t="shared" si="84"/>
        <v>NG</v>
      </c>
      <c r="AO354" s="343">
        <v>12.0</v>
      </c>
      <c r="AP354" s="110"/>
      <c r="AQ354" s="343">
        <v>12.0</v>
      </c>
      <c r="AR354" s="110"/>
    </row>
    <row r="355">
      <c r="A355" s="332" t="b">
        <v>1</v>
      </c>
      <c r="B355" s="357" t="b">
        <v>1</v>
      </c>
      <c r="C355" s="350" t="str">
        <f t="shared" si="66"/>
        <v>-</v>
      </c>
      <c r="D355" s="110"/>
      <c r="E355" s="110" t="s">
        <v>3237</v>
      </c>
      <c r="F355" s="110" t="s">
        <v>3296</v>
      </c>
      <c r="G355" s="335">
        <v>4513.0</v>
      </c>
      <c r="H355" s="336" t="s">
        <v>2566</v>
      </c>
      <c r="I355" s="110" t="s">
        <v>3239</v>
      </c>
      <c r="J355" s="110" t="s">
        <v>3297</v>
      </c>
      <c r="K355" s="337" t="s">
        <v>170</v>
      </c>
      <c r="L355" s="338" t="str">
        <f t="shared" si="354"/>
        <v>#REF!</v>
      </c>
      <c r="M355" s="339" t="str">
        <f>IFERROR(__xludf.DUMMYFUNCTION("REGEXEXTRACT(
  XLOOKUP($E355&amp;$F355, import!$A:$A, import!C:C),
  ""/(\d+)""
)
"),"#REF!")</f>
        <v>#REF!</v>
      </c>
      <c r="N355" s="340" t="str">
        <f t="shared" si="455"/>
        <v>#REF!</v>
      </c>
      <c r="O355" s="341" t="str">
        <f t="shared" ref="O355:Q355" si="735">VALUE(SUBSTITUTE(XLOOKUP($E355&amp;$F355,import!$A:$A,import!M:M),"mm",""))
</f>
        <v>#REF!</v>
      </c>
      <c r="P355" s="342" t="str">
        <f t="shared" si="735"/>
        <v>#REF!</v>
      </c>
      <c r="Q355" s="343" t="str">
        <f t="shared" si="735"/>
        <v>#REF!</v>
      </c>
      <c r="R355" s="341" t="str">
        <f t="shared" si="356"/>
        <v>#REF!</v>
      </c>
      <c r="S355" s="110" t="s">
        <v>956</v>
      </c>
      <c r="T355" s="110" t="s">
        <v>3241</v>
      </c>
      <c r="U355" s="354" t="str">
        <f t="shared" si="721"/>
        <v>#REF!</v>
      </c>
      <c r="V355" s="119" t="str">
        <f t="shared" si="9"/>
        <v>/Users/asano/Desktop/data_sample/Links/bandle.jpg</v>
      </c>
      <c r="W355" s="345" t="s">
        <v>3298</v>
      </c>
      <c r="X355" s="345" t="s">
        <v>3299</v>
      </c>
      <c r="Y355" s="345" t="s">
        <v>3300</v>
      </c>
      <c r="Z355" s="345" t="s">
        <v>3301</v>
      </c>
      <c r="AA355" s="110" t="str">
        <f t="shared" si="459"/>
        <v>/Users/asano/Desktop/data_sample/images/1day/キャンディーマジック/ビギナーブラック/thumbnail.jpg</v>
      </c>
      <c r="AB355" s="110" t="str">
        <f t="shared" si="460"/>
        <v>/Users/asano/Desktop/data_sample/images/1day/キャンディーマジック/ビギナーブラック/lens.jpg</v>
      </c>
      <c r="AC355" s="110" t="str">
        <f t="shared" si="461"/>
        <v>/Users/asano/Desktop/data_sample/images/1day/キャンディーマジック/ビギナーブラック/黒目/black.jpg</v>
      </c>
      <c r="AD355" s="110" t="str">
        <f t="shared" si="462"/>
        <v>/Users/asano/Desktop/data_sample/images/1day/キャンディーマジック/ビギナーブラック/茶目/brown.jpg</v>
      </c>
      <c r="AE355" s="346" t="str">
        <f t="shared" ref="AE355:AF355" si="736">IFERROR(XLOOKUP($E355&amp;$F355,import!$A:$A,import!I:I),""
)</f>
        <v/>
      </c>
      <c r="AF355" s="346" t="str">
        <f t="shared" si="736"/>
        <v/>
      </c>
      <c r="AG355" s="119" t="str">
        <f>IFERROR(__xludf.DUMMYFUNCTION(" IF(
  ISNUMBER(S355),
  ""度なし（±0.00）〜""&amp;IF(ABS(S355)&lt;100, TEXT(S355, ""0.00""), """"),
  IFERROR(""度なし（±0.00）〜""&amp;
    TEXT(
      VALUE(REGEXEXTRACT(ASC(TO_TEXT(S355)),
        ""(?:^|[^0-9])([+-]?\d{1,2}(?:\.\d+)?)(?:[^0-9]|$)""
      )),
      ""0.00"""&amp;"
    ),
    ""度なしのみ""
  )
)
"),"度なしのみ")</f>
        <v>度なしのみ</v>
      </c>
      <c r="AH355" s="347"/>
      <c r="AI355" s="347"/>
      <c r="AJ355" s="110"/>
      <c r="AK355" s="110" t="s">
        <v>3302</v>
      </c>
      <c r="AL355" s="358" t="str">
        <f t="shared" si="453"/>
        <v>#REF!</v>
      </c>
      <c r="AM355" s="110"/>
      <c r="AN355" s="110" t="str">
        <f t="shared" si="84"/>
        <v>NG</v>
      </c>
      <c r="AO355" s="343">
        <v>8.0</v>
      </c>
      <c r="AP355" s="110"/>
      <c r="AQ355" s="343">
        <v>8.0</v>
      </c>
      <c r="AR355" s="110"/>
    </row>
    <row r="356">
      <c r="A356" s="332" t="b">
        <v>1</v>
      </c>
      <c r="B356" s="357" t="b">
        <v>1</v>
      </c>
      <c r="C356" s="350" t="str">
        <f t="shared" si="66"/>
        <v>-</v>
      </c>
      <c r="D356" s="110"/>
      <c r="E356" s="110" t="s">
        <v>3237</v>
      </c>
      <c r="F356" s="110" t="s">
        <v>3303</v>
      </c>
      <c r="G356" s="335">
        <v>4514.0</v>
      </c>
      <c r="H356" s="336" t="s">
        <v>2566</v>
      </c>
      <c r="I356" s="110" t="s">
        <v>3239</v>
      </c>
      <c r="J356" s="110" t="s">
        <v>3304</v>
      </c>
      <c r="K356" s="337" t="s">
        <v>170</v>
      </c>
      <c r="L356" s="338" t="str">
        <f t="shared" si="354"/>
        <v>#REF!</v>
      </c>
      <c r="M356" s="339" t="str">
        <f>IFERROR(__xludf.DUMMYFUNCTION("REGEXEXTRACT(
  XLOOKUP($E356&amp;$F356, import!$A:$A, import!C:C),
  ""/(\d+)""
)
"),"#REF!")</f>
        <v>#REF!</v>
      </c>
      <c r="N356" s="340" t="str">
        <f t="shared" si="455"/>
        <v>#REF!</v>
      </c>
      <c r="O356" s="341" t="str">
        <f t="shared" ref="O356:Q356" si="737">VALUE(SUBSTITUTE(XLOOKUP($E356&amp;$F356,import!$A:$A,import!M:M),"mm",""))
</f>
        <v>#REF!</v>
      </c>
      <c r="P356" s="342" t="str">
        <f t="shared" si="737"/>
        <v>#REF!</v>
      </c>
      <c r="Q356" s="343" t="str">
        <f t="shared" si="737"/>
        <v>#REF!</v>
      </c>
      <c r="R356" s="341" t="str">
        <f t="shared" si="356"/>
        <v>#REF!</v>
      </c>
      <c r="S356" s="110" t="s">
        <v>1074</v>
      </c>
      <c r="T356" s="110" t="s">
        <v>3241</v>
      </c>
      <c r="U356" s="354" t="str">
        <f t="shared" si="721"/>
        <v>#REF!</v>
      </c>
      <c r="V356" s="119" t="str">
        <f t="shared" si="9"/>
        <v>/Users/asano/Desktop/data_sample/Links/bandle.jpg</v>
      </c>
      <c r="W356" s="345" t="s">
        <v>3305</v>
      </c>
      <c r="X356" s="345" t="s">
        <v>3306</v>
      </c>
      <c r="Y356" s="345" t="s">
        <v>3307</v>
      </c>
      <c r="Z356" s="345" t="s">
        <v>3308</v>
      </c>
      <c r="AA356" s="110" t="str">
        <f t="shared" si="459"/>
        <v>/Users/asano/Desktop/data_sample/images/1day/キャンディーマジック/マリアージュモカ/thumbnail.jpg</v>
      </c>
      <c r="AB356" s="110" t="str">
        <f t="shared" si="460"/>
        <v>/Users/asano/Desktop/data_sample/images/1day/キャンディーマジック/マリアージュモカ/lens.jpg</v>
      </c>
      <c r="AC356" s="110" t="str">
        <f t="shared" si="461"/>
        <v>/Users/asano/Desktop/data_sample/images/1day/キャンディーマジック/マリアージュモカ/黒目/black.jpg</v>
      </c>
      <c r="AD356" s="110" t="str">
        <f t="shared" si="462"/>
        <v>/Users/asano/Desktop/data_sample/images/1day/キャンディーマジック/マリアージュモカ/茶目/brown.jpg</v>
      </c>
      <c r="AE356" s="346" t="str">
        <f t="shared" ref="AE356:AF356" si="738">IFERROR(XLOOKUP($E356&amp;$F356,import!$A:$A,import!I:I),""
)</f>
        <v/>
      </c>
      <c r="AF356" s="346" t="str">
        <f t="shared" si="738"/>
        <v/>
      </c>
      <c r="AG356" s="119" t="str">
        <f>IFERROR(__xludf.DUMMYFUNCTION(" IF(
  ISNUMBER(S356),
  ""度なし（±0.00）〜""&amp;IF(ABS(S356)&lt;100, TEXT(S356, ""0.00""), """"),
  IFERROR(""度なし（±0.00）〜""&amp;
    TEXT(
      VALUE(REGEXEXTRACT(ASC(TO_TEXT(S356)),
        ""(?:^|[^0-9])([+-]?\d{1,2}(?:\.\d+)?)(?:[^0-9]|$)""
      )),
      ""0.00"""&amp;"
    ),
    ""度なしのみ""
  )
)
"),"度なし（±0.00）〜10.00")</f>
        <v>度なし（±0.00）〜10.00</v>
      </c>
      <c r="AH356" s="347"/>
      <c r="AI356" s="347"/>
      <c r="AJ356" s="110"/>
      <c r="AK356" s="110" t="s">
        <v>3309</v>
      </c>
      <c r="AL356" s="358" t="str">
        <f t="shared" si="453"/>
        <v>#REF!</v>
      </c>
      <c r="AM356" s="110"/>
      <c r="AN356" s="110" t="str">
        <f t="shared" si="84"/>
        <v>NG</v>
      </c>
      <c r="AO356" s="343">
        <v>12.0</v>
      </c>
      <c r="AP356" s="110"/>
      <c r="AQ356" s="343">
        <v>12.0</v>
      </c>
      <c r="AR356" s="110"/>
    </row>
    <row r="357">
      <c r="A357" s="332" t="b">
        <v>1</v>
      </c>
      <c r="B357" s="357" t="b">
        <v>1</v>
      </c>
      <c r="C357" s="350" t="str">
        <f t="shared" si="66"/>
        <v>-</v>
      </c>
      <c r="D357" s="110"/>
      <c r="E357" s="110" t="s">
        <v>3237</v>
      </c>
      <c r="F357" s="110" t="s">
        <v>3310</v>
      </c>
      <c r="G357" s="335">
        <v>4515.0</v>
      </c>
      <c r="H357" s="336" t="s">
        <v>2566</v>
      </c>
      <c r="I357" s="110" t="s">
        <v>3239</v>
      </c>
      <c r="J357" s="110" t="s">
        <v>3311</v>
      </c>
      <c r="K357" s="337" t="s">
        <v>170</v>
      </c>
      <c r="L357" s="338" t="str">
        <f t="shared" si="354"/>
        <v>#REF!</v>
      </c>
      <c r="M357" s="339" t="str">
        <f>IFERROR(__xludf.DUMMYFUNCTION("REGEXEXTRACT(
  XLOOKUP($E357&amp;$F357, import!$A:$A, import!C:C),
  ""/(\d+)""
)
"),"#REF!")</f>
        <v>#REF!</v>
      </c>
      <c r="N357" s="340" t="str">
        <f t="shared" si="455"/>
        <v>#REF!</v>
      </c>
      <c r="O357" s="341" t="str">
        <f t="shared" ref="O357:Q357" si="739">VALUE(SUBSTITUTE(XLOOKUP($E357&amp;$F357,import!$A:$A,import!M:M),"mm",""))
</f>
        <v>#REF!</v>
      </c>
      <c r="P357" s="342" t="str">
        <f t="shared" si="739"/>
        <v>#REF!</v>
      </c>
      <c r="Q357" s="343" t="str">
        <f t="shared" si="739"/>
        <v>#REF!</v>
      </c>
      <c r="R357" s="341" t="str">
        <f t="shared" si="356"/>
        <v>#REF!</v>
      </c>
      <c r="S357" s="110" t="s">
        <v>1074</v>
      </c>
      <c r="T357" s="110" t="s">
        <v>3241</v>
      </c>
      <c r="U357" s="354" t="str">
        <f t="shared" si="721"/>
        <v>#REF!</v>
      </c>
      <c r="V357" s="119" t="str">
        <f t="shared" si="9"/>
        <v>/Users/asano/Desktop/data_sample/Links/bandle.jpg</v>
      </c>
      <c r="W357" s="345" t="s">
        <v>3312</v>
      </c>
      <c r="X357" s="345" t="s">
        <v>3313</v>
      </c>
      <c r="Y357" s="345" t="s">
        <v>3314</v>
      </c>
      <c r="Z357" s="345" t="s">
        <v>3315</v>
      </c>
      <c r="AA357" s="110" t="str">
        <f t="shared" si="459"/>
        <v>/Users/asano/Desktop/data_sample/images/1day/キャンディーマジック/ミミグレー/thumbnail.jpg</v>
      </c>
      <c r="AB357" s="110" t="str">
        <f t="shared" si="460"/>
        <v>/Users/asano/Desktop/data_sample/images/1day/キャンディーマジック/ミミグレー/lens.jpg</v>
      </c>
      <c r="AC357" s="110" t="str">
        <f t="shared" si="461"/>
        <v>/Users/asano/Desktop/data_sample/images/1day/キャンディーマジック/ミミグレー/黒目/black.jpg</v>
      </c>
      <c r="AD357" s="110" t="str">
        <f t="shared" si="462"/>
        <v>/Users/asano/Desktop/data_sample/images/1day/キャンディーマジック/ミミグレー/茶目/brown.jpg</v>
      </c>
      <c r="AE357" s="346" t="str">
        <f t="shared" ref="AE357:AF357" si="740">IFERROR(XLOOKUP($E357&amp;$F357,import!$A:$A,import!I:I),""
)</f>
        <v/>
      </c>
      <c r="AF357" s="346" t="str">
        <f t="shared" si="740"/>
        <v/>
      </c>
      <c r="AG357" s="119" t="str">
        <f>IFERROR(__xludf.DUMMYFUNCTION(" IF(
  ISNUMBER(S357),
  ""度なし（±0.00）〜""&amp;IF(ABS(S357)&lt;100, TEXT(S357, ""0.00""), """"),
  IFERROR(""度なし（±0.00）〜""&amp;
    TEXT(
      VALUE(REGEXEXTRACT(ASC(TO_TEXT(S357)),
        ""(?:^|[^0-9])([+-]?\d{1,2}(?:\.\d+)?)(?:[^0-9]|$)""
      )),
      ""0.00"""&amp;"
    ),
    ""度なしのみ""
  )
)
"),"度なし（±0.00）〜10.00")</f>
        <v>度なし（±0.00）〜10.00</v>
      </c>
      <c r="AH357" s="347"/>
      <c r="AI357" s="347"/>
      <c r="AJ357" s="110"/>
      <c r="AK357" s="110" t="s">
        <v>3316</v>
      </c>
      <c r="AL357" s="358" t="str">
        <f t="shared" si="453"/>
        <v>#REF!</v>
      </c>
      <c r="AM357" s="110"/>
      <c r="AN357" s="110" t="str">
        <f t="shared" si="84"/>
        <v>NG</v>
      </c>
      <c r="AO357" s="343">
        <v>12.0</v>
      </c>
      <c r="AP357" s="110"/>
      <c r="AQ357" s="343">
        <v>12.0</v>
      </c>
      <c r="AR357" s="110"/>
    </row>
    <row r="358">
      <c r="A358" s="332" t="b">
        <v>1</v>
      </c>
      <c r="B358" s="357" t="b">
        <v>1</v>
      </c>
      <c r="C358" s="350" t="str">
        <f t="shared" si="66"/>
        <v>-</v>
      </c>
      <c r="D358" s="110"/>
      <c r="E358" s="110" t="s">
        <v>3237</v>
      </c>
      <c r="F358" s="110" t="s">
        <v>3317</v>
      </c>
      <c r="G358" s="335">
        <v>4516.0</v>
      </c>
      <c r="H358" s="336" t="s">
        <v>2566</v>
      </c>
      <c r="I358" s="110" t="s">
        <v>3239</v>
      </c>
      <c r="J358" s="110" t="s">
        <v>3318</v>
      </c>
      <c r="K358" s="337" t="s">
        <v>170</v>
      </c>
      <c r="L358" s="338" t="str">
        <f t="shared" si="354"/>
        <v>#REF!</v>
      </c>
      <c r="M358" s="339" t="str">
        <f>IFERROR(__xludf.DUMMYFUNCTION("REGEXEXTRACT(
  XLOOKUP($E358&amp;$F358, import!$A:$A, import!C:C),
  ""/(\d+)""
)
"),"#REF!")</f>
        <v>#REF!</v>
      </c>
      <c r="N358" s="340" t="str">
        <f t="shared" si="455"/>
        <v>#REF!</v>
      </c>
      <c r="O358" s="341" t="str">
        <f t="shared" ref="O358:Q358" si="741">VALUE(SUBSTITUTE(XLOOKUP($E358&amp;$F358,import!$A:$A,import!M:M),"mm",""))
</f>
        <v>#REF!</v>
      </c>
      <c r="P358" s="342" t="str">
        <f t="shared" si="741"/>
        <v>#REF!</v>
      </c>
      <c r="Q358" s="343" t="str">
        <f t="shared" si="741"/>
        <v>#REF!</v>
      </c>
      <c r="R358" s="341" t="str">
        <f t="shared" si="356"/>
        <v>#REF!</v>
      </c>
      <c r="S358" s="110" t="s">
        <v>1074</v>
      </c>
      <c r="T358" s="110" t="s">
        <v>3241</v>
      </c>
      <c r="U358" s="354" t="str">
        <f t="shared" si="721"/>
        <v>#REF!</v>
      </c>
      <c r="V358" s="119" t="str">
        <f t="shared" si="9"/>
        <v>/Users/asano/Desktop/data_sample/Links/bandle.jpg</v>
      </c>
      <c r="W358" s="345" t="s">
        <v>3319</v>
      </c>
      <c r="X358" s="345" t="s">
        <v>3320</v>
      </c>
      <c r="Y358" s="345" t="s">
        <v>3321</v>
      </c>
      <c r="Z358" s="345" t="s">
        <v>3322</v>
      </c>
      <c r="AA358" s="110" t="str">
        <f t="shared" si="459"/>
        <v>/Users/asano/Desktop/data_sample/images/1day/キャンディーマジック/ミミブラウン/thumbnail.jpg</v>
      </c>
      <c r="AB358" s="110" t="str">
        <f t="shared" si="460"/>
        <v>/Users/asano/Desktop/data_sample/images/1day/キャンディーマジック/ミミブラウン/lens.jpg</v>
      </c>
      <c r="AC358" s="110" t="str">
        <f t="shared" si="461"/>
        <v>/Users/asano/Desktop/data_sample/images/1day/キャンディーマジック/ミミブラウン/黒目/black.jpg</v>
      </c>
      <c r="AD358" s="110" t="str">
        <f t="shared" si="462"/>
        <v>/Users/asano/Desktop/data_sample/images/1day/キャンディーマジック/ミミブラウン/茶目/brown.jpg</v>
      </c>
      <c r="AE358" s="346" t="str">
        <f t="shared" ref="AE358:AF358" si="742">IFERROR(XLOOKUP($E358&amp;$F358,import!$A:$A,import!I:I),""
)</f>
        <v/>
      </c>
      <c r="AF358" s="346" t="str">
        <f t="shared" si="742"/>
        <v/>
      </c>
      <c r="AG358" s="119" t="str">
        <f>IFERROR(__xludf.DUMMYFUNCTION(" IF(
  ISNUMBER(S358),
  ""度なし（±0.00）〜""&amp;IF(ABS(S358)&lt;100, TEXT(S358, ""0.00""), """"),
  IFERROR(""度なし（±0.00）〜""&amp;
    TEXT(
      VALUE(REGEXEXTRACT(ASC(TO_TEXT(S358)),
        ""(?:^|[^0-9])([+-]?\d{1,2}(?:\.\d+)?)(?:[^0-9]|$)""
      )),
      ""0.00"""&amp;"
    ),
    ""度なしのみ""
  )
)
"),"度なし（±0.00）〜10.00")</f>
        <v>度なし（±0.00）〜10.00</v>
      </c>
      <c r="AH358" s="347"/>
      <c r="AI358" s="347"/>
      <c r="AJ358" s="110"/>
      <c r="AK358" s="110" t="s">
        <v>3323</v>
      </c>
      <c r="AL358" s="358" t="str">
        <f t="shared" si="453"/>
        <v>#REF!</v>
      </c>
      <c r="AM358" s="110"/>
      <c r="AN358" s="110" t="str">
        <f t="shared" si="84"/>
        <v>NG</v>
      </c>
      <c r="AO358" s="343">
        <v>12.0</v>
      </c>
      <c r="AP358" s="110"/>
      <c r="AQ358" s="343">
        <v>12.0</v>
      </c>
      <c r="AR358" s="110"/>
    </row>
    <row r="359">
      <c r="A359" s="332" t="b">
        <v>1</v>
      </c>
      <c r="B359" s="333" t="b">
        <v>1</v>
      </c>
      <c r="C359" s="350" t="str">
        <f t="shared" si="66"/>
        <v>-</v>
      </c>
      <c r="D359" s="110"/>
      <c r="E359" s="110" t="s">
        <v>3237</v>
      </c>
      <c r="F359" s="110" t="s">
        <v>3324</v>
      </c>
      <c r="G359" s="335">
        <v>4517.0</v>
      </c>
      <c r="H359" s="336" t="s">
        <v>2566</v>
      </c>
      <c r="I359" s="110" t="s">
        <v>3239</v>
      </c>
      <c r="J359" s="110" t="s">
        <v>3325</v>
      </c>
      <c r="K359" s="337" t="s">
        <v>170</v>
      </c>
      <c r="L359" s="338" t="str">
        <f t="shared" si="354"/>
        <v>#REF!</v>
      </c>
      <c r="M359" s="339" t="str">
        <f>IFERROR(__xludf.DUMMYFUNCTION("REGEXEXTRACT(
  XLOOKUP($E359&amp;$F359, import!$A:$A, import!C:C),
  ""/(\d+)""
)
"),"#REF!")</f>
        <v>#REF!</v>
      </c>
      <c r="N359" s="340" t="str">
        <f t="shared" si="455"/>
        <v>#REF!</v>
      </c>
      <c r="O359" s="341" t="str">
        <f t="shared" ref="O359:Q359" si="743">VALUE(SUBSTITUTE(XLOOKUP($E359&amp;$F359,import!$A:$A,import!M:M),"mm",""))
</f>
        <v>#REF!</v>
      </c>
      <c r="P359" s="342" t="str">
        <f t="shared" si="743"/>
        <v>#REF!</v>
      </c>
      <c r="Q359" s="343" t="str">
        <f t="shared" si="743"/>
        <v>#REF!</v>
      </c>
      <c r="R359" s="341" t="str">
        <f t="shared" si="356"/>
        <v>#REF!</v>
      </c>
      <c r="S359" s="110" t="s">
        <v>956</v>
      </c>
      <c r="T359" s="110" t="s">
        <v>3241</v>
      </c>
      <c r="U359" s="354" t="str">
        <f t="shared" si="721"/>
        <v>#REF!</v>
      </c>
      <c r="V359" s="119" t="str">
        <f t="shared" si="9"/>
        <v>/Users/asano/Desktop/data_sample/Links/bandle.jpg</v>
      </c>
      <c r="W359" s="345" t="s">
        <v>3326</v>
      </c>
      <c r="X359" s="345" t="s">
        <v>3327</v>
      </c>
      <c r="Y359" s="345" t="s">
        <v>3328</v>
      </c>
      <c r="Z359" s="345" t="s">
        <v>3329</v>
      </c>
      <c r="AA359" s="110" t="str">
        <f t="shared" si="459"/>
        <v>/Users/asano/Desktop/data_sample/images/1day/キャンディーマジック/メルティハニー/thumbnail.jpg</v>
      </c>
      <c r="AB359" s="110" t="str">
        <f t="shared" si="460"/>
        <v>/Users/asano/Desktop/data_sample/images/1day/キャンディーマジック/メルティハニー/lens.jpg</v>
      </c>
      <c r="AC359" s="110" t="str">
        <f t="shared" si="461"/>
        <v>/Users/asano/Desktop/data_sample/images/1day/キャンディーマジック/メルティハニー/黒目/black.jpg</v>
      </c>
      <c r="AD359" s="110" t="str">
        <f t="shared" si="462"/>
        <v>/Users/asano/Desktop/data_sample/images/1day/キャンディーマジック/メルティハニー/茶目/brown.jpg</v>
      </c>
      <c r="AE359" s="346" t="str">
        <f t="shared" ref="AE359:AF359" si="744">IFERROR(XLOOKUP($E359&amp;$F359,import!$A:$A,import!I:I),""
)</f>
        <v/>
      </c>
      <c r="AF359" s="346" t="str">
        <f t="shared" si="744"/>
        <v/>
      </c>
      <c r="AG359" s="119" t="str">
        <f>IFERROR(__xludf.DUMMYFUNCTION(" IF(
  ISNUMBER(S359),
  ""度なし（±0.00）〜""&amp;IF(ABS(S359)&lt;100, TEXT(S359, ""0.00""), """"),
  IFERROR(""度なし（±0.00）〜""&amp;
    TEXT(
      VALUE(REGEXEXTRACT(ASC(TO_TEXT(S359)),
        ""(?:^|[^0-9])([+-]?\d{1,2}(?:\.\d+)?)(?:[^0-9]|$)""
      )),
      ""0.00"""&amp;"
    ),
    ""度なしのみ""
  )
)
"),"度なしのみ")</f>
        <v>度なしのみ</v>
      </c>
      <c r="AH359" s="347"/>
      <c r="AI359" s="347"/>
      <c r="AJ359" s="110"/>
      <c r="AK359" s="110" t="s">
        <v>3330</v>
      </c>
      <c r="AL359" s="110" t="str">
        <f t="shared" si="453"/>
        <v>#REF!</v>
      </c>
      <c r="AM359" s="110"/>
      <c r="AN359" s="110" t="str">
        <f t="shared" si="84"/>
        <v>NG</v>
      </c>
      <c r="AO359" s="343">
        <v>8.0</v>
      </c>
      <c r="AP359" s="110"/>
      <c r="AQ359" s="343">
        <v>8.0</v>
      </c>
      <c r="AR359" s="110"/>
    </row>
    <row r="360">
      <c r="A360" s="333" t="b">
        <v>1</v>
      </c>
      <c r="B360" s="357" t="b">
        <v>1</v>
      </c>
      <c r="C360" s="350" t="str">
        <f t="shared" si="66"/>
        <v>-</v>
      </c>
      <c r="D360" s="110"/>
      <c r="E360" s="110" t="s">
        <v>3237</v>
      </c>
      <c r="F360" s="110" t="s">
        <v>3331</v>
      </c>
      <c r="G360" s="335">
        <v>4518.0</v>
      </c>
      <c r="H360" s="336" t="s">
        <v>2566</v>
      </c>
      <c r="I360" s="110" t="s">
        <v>3239</v>
      </c>
      <c r="J360" s="110" t="s">
        <v>3332</v>
      </c>
      <c r="K360" s="337" t="s">
        <v>170</v>
      </c>
      <c r="L360" s="338" t="str">
        <f t="shared" si="354"/>
        <v>#REF!</v>
      </c>
      <c r="M360" s="339" t="str">
        <f>IFERROR(__xludf.DUMMYFUNCTION("REGEXEXTRACT(
  XLOOKUP($E360&amp;$F360, import!$A:$A, import!C:C),
  ""/(\d+)""
)
"),"#REF!")</f>
        <v>#REF!</v>
      </c>
      <c r="N360" s="340" t="str">
        <f t="shared" si="455"/>
        <v>#REF!</v>
      </c>
      <c r="O360" s="341" t="str">
        <f t="shared" ref="O360:Q360" si="745">VALUE(SUBSTITUTE(XLOOKUP($E360&amp;$F360,import!$A:$A,import!M:M),"mm",""))
</f>
        <v>#REF!</v>
      </c>
      <c r="P360" s="342" t="str">
        <f t="shared" si="745"/>
        <v>#REF!</v>
      </c>
      <c r="Q360" s="343" t="str">
        <f t="shared" si="745"/>
        <v>#REF!</v>
      </c>
      <c r="R360" s="341" t="str">
        <f t="shared" si="356"/>
        <v>#REF!</v>
      </c>
      <c r="S360" s="110" t="s">
        <v>1074</v>
      </c>
      <c r="T360" s="110" t="s">
        <v>3241</v>
      </c>
      <c r="U360" s="354" t="str">
        <f t="shared" si="721"/>
        <v>#REF!</v>
      </c>
      <c r="V360" s="119" t="str">
        <f t="shared" si="9"/>
        <v>/Users/asano/Desktop/data_sample/Links/bandle.jpg</v>
      </c>
      <c r="W360" s="345" t="s">
        <v>3333</v>
      </c>
      <c r="X360" s="345" t="s">
        <v>3334</v>
      </c>
      <c r="Y360" s="345" t="s">
        <v>3335</v>
      </c>
      <c r="Z360" s="345" t="s">
        <v>3336</v>
      </c>
      <c r="AA360" s="110" t="str">
        <f t="shared" si="459"/>
        <v>/Users/asano/Desktop/data_sample/images/1day/キャンディーマジック/メログレー/thumbnail.jpg</v>
      </c>
      <c r="AB360" s="110" t="str">
        <f t="shared" si="460"/>
        <v>/Users/asano/Desktop/data_sample/images/1day/キャンディーマジック/メログレー/lens.jpg</v>
      </c>
      <c r="AC360" s="110" t="str">
        <f t="shared" si="461"/>
        <v>/Users/asano/Desktop/data_sample/images/1day/キャンディーマジック/メログレー/黒目/black.jpg</v>
      </c>
      <c r="AD360" s="110" t="str">
        <f t="shared" si="462"/>
        <v>/Users/asano/Desktop/data_sample/images/1day/キャンディーマジック/メログレー/茶目/brown.jpg</v>
      </c>
      <c r="AE360" s="346" t="str">
        <f t="shared" ref="AE360:AF360" si="746">IFERROR(XLOOKUP($E360&amp;$F360,import!$A:$A,import!I:I),""
)</f>
        <v/>
      </c>
      <c r="AF360" s="346" t="str">
        <f t="shared" si="746"/>
        <v/>
      </c>
      <c r="AG360" s="119" t="str">
        <f>IFERROR(__xludf.DUMMYFUNCTION(" IF(
  ISNUMBER(S360),
  ""度なし（±0.00）〜""&amp;IF(ABS(S360)&lt;100, TEXT(S360, ""0.00""), """"),
  IFERROR(""度なし（±0.00）〜""&amp;
    TEXT(
      VALUE(REGEXEXTRACT(ASC(TO_TEXT(S360)),
        ""(?:^|[^0-9])([+-]?\d{1,2}(?:\.\d+)?)(?:[^0-9]|$)""
      )),
      ""0.00"""&amp;"
    ),
    ""度なしのみ""
  )
)
"),"度なし（±0.00）〜10.00")</f>
        <v>度なし（±0.00）〜10.00</v>
      </c>
      <c r="AH360" s="347"/>
      <c r="AI360" s="347"/>
      <c r="AJ360" s="110"/>
      <c r="AK360" s="110" t="s">
        <v>3337</v>
      </c>
      <c r="AL360" s="358" t="str">
        <f t="shared" si="453"/>
        <v>#REF!</v>
      </c>
      <c r="AM360" s="110"/>
      <c r="AN360" s="110" t="str">
        <f t="shared" si="84"/>
        <v>NG</v>
      </c>
      <c r="AO360" s="343">
        <v>12.0</v>
      </c>
      <c r="AP360" s="110"/>
      <c r="AQ360" s="343">
        <v>12.0</v>
      </c>
      <c r="AR360" s="110"/>
    </row>
    <row r="361">
      <c r="A361" s="333" t="b">
        <v>1</v>
      </c>
      <c r="B361" s="357" t="b">
        <v>1</v>
      </c>
      <c r="C361" s="350" t="str">
        <f t="shared" si="66"/>
        <v>-</v>
      </c>
      <c r="D361" s="110"/>
      <c r="E361" s="110" t="s">
        <v>3237</v>
      </c>
      <c r="F361" s="110" t="s">
        <v>3338</v>
      </c>
      <c r="G361" s="335">
        <v>4519.0</v>
      </c>
      <c r="H361" s="336" t="s">
        <v>2566</v>
      </c>
      <c r="I361" s="110" t="s">
        <v>3239</v>
      </c>
      <c r="J361" s="110" t="s">
        <v>3339</v>
      </c>
      <c r="K361" s="337" t="s">
        <v>170</v>
      </c>
      <c r="L361" s="338" t="str">
        <f t="shared" si="354"/>
        <v>#REF!</v>
      </c>
      <c r="M361" s="339" t="str">
        <f>IFERROR(__xludf.DUMMYFUNCTION("REGEXEXTRACT(
  XLOOKUP($E361&amp;$F361, import!$A:$A, import!C:C),
  ""/(\d+)""
)
"),"#REF!")</f>
        <v>#REF!</v>
      </c>
      <c r="N361" s="340" t="str">
        <f t="shared" si="455"/>
        <v>#REF!</v>
      </c>
      <c r="O361" s="341" t="str">
        <f t="shared" ref="O361:Q361" si="747">VALUE(SUBSTITUTE(XLOOKUP($E361&amp;$F361,import!$A:$A,import!M:M),"mm",""))
</f>
        <v>#REF!</v>
      </c>
      <c r="P361" s="342" t="str">
        <f t="shared" si="747"/>
        <v>#REF!</v>
      </c>
      <c r="Q361" s="343" t="str">
        <f t="shared" si="747"/>
        <v>#REF!</v>
      </c>
      <c r="R361" s="341" t="str">
        <f t="shared" si="356"/>
        <v>#REF!</v>
      </c>
      <c r="S361" s="110" t="s">
        <v>1074</v>
      </c>
      <c r="T361" s="110" t="s">
        <v>3241</v>
      </c>
      <c r="U361" s="354" t="str">
        <f t="shared" si="721"/>
        <v>#REF!</v>
      </c>
      <c r="V361" s="119" t="str">
        <f t="shared" si="9"/>
        <v>/Users/asano/Desktop/data_sample/Links/bandle.jpg</v>
      </c>
      <c r="W361" s="345" t="s">
        <v>3340</v>
      </c>
      <c r="X361" s="345" t="s">
        <v>3341</v>
      </c>
      <c r="Y361" s="345" t="s">
        <v>3342</v>
      </c>
      <c r="Z361" s="345" t="s">
        <v>3343</v>
      </c>
      <c r="AA361" s="110" t="str">
        <f t="shared" si="459"/>
        <v>/Users/asano/Desktop/data_sample/images/1day/キャンディーマジック/メロブラウン/thumbnail.jpg</v>
      </c>
      <c r="AB361" s="110" t="str">
        <f t="shared" si="460"/>
        <v>/Users/asano/Desktop/data_sample/images/1day/キャンディーマジック/メロブラウン/lens.jpg</v>
      </c>
      <c r="AC361" s="110" t="str">
        <f t="shared" si="461"/>
        <v>/Users/asano/Desktop/data_sample/images/1day/キャンディーマジック/メロブラウン/黒目/black.jpg</v>
      </c>
      <c r="AD361" s="110" t="str">
        <f t="shared" si="462"/>
        <v>/Users/asano/Desktop/data_sample/images/1day/キャンディーマジック/メロブラウン/茶目/brown.jpg</v>
      </c>
      <c r="AE361" s="346" t="str">
        <f t="shared" ref="AE361:AF361" si="748">IFERROR(XLOOKUP($E361&amp;$F361,import!$A:$A,import!I:I),""
)</f>
        <v/>
      </c>
      <c r="AF361" s="346" t="str">
        <f t="shared" si="748"/>
        <v/>
      </c>
      <c r="AG361" s="119" t="str">
        <f>IFERROR(__xludf.DUMMYFUNCTION(" IF(
  ISNUMBER(S361),
  ""度なし（±0.00）〜""&amp;IF(ABS(S361)&lt;100, TEXT(S361, ""0.00""), """"),
  IFERROR(""度なし（±0.00）〜""&amp;
    TEXT(
      VALUE(REGEXEXTRACT(ASC(TO_TEXT(S361)),
        ""(?:^|[^0-9])([+-]?\d{1,2}(?:\.\d+)?)(?:[^0-9]|$)""
      )),
      ""0.00"""&amp;"
    ),
    ""度なしのみ""
  )
)
"),"度なし（±0.00）〜10.00")</f>
        <v>度なし（±0.00）〜10.00</v>
      </c>
      <c r="AH361" s="347"/>
      <c r="AI361" s="347"/>
      <c r="AJ361" s="110"/>
      <c r="AK361" s="110" t="s">
        <v>3344</v>
      </c>
      <c r="AL361" s="358" t="str">
        <f t="shared" si="453"/>
        <v>#REF!</v>
      </c>
      <c r="AM361" s="110"/>
      <c r="AN361" s="110" t="str">
        <f t="shared" si="84"/>
        <v>NG</v>
      </c>
      <c r="AO361" s="343">
        <v>12.0</v>
      </c>
      <c r="AP361" s="110"/>
      <c r="AQ361" s="343">
        <v>12.0</v>
      </c>
      <c r="AR361" s="110"/>
    </row>
    <row r="362">
      <c r="A362" s="332" t="b">
        <v>1</v>
      </c>
      <c r="B362" s="357" t="b">
        <v>1</v>
      </c>
      <c r="C362" s="350" t="str">
        <f t="shared" si="66"/>
        <v>-</v>
      </c>
      <c r="D362" s="110"/>
      <c r="E362" s="110" t="s">
        <v>3237</v>
      </c>
      <c r="F362" s="110" t="s">
        <v>3345</v>
      </c>
      <c r="G362" s="335">
        <v>4520.0</v>
      </c>
      <c r="H362" s="336" t="s">
        <v>2566</v>
      </c>
      <c r="I362" s="110" t="s">
        <v>3239</v>
      </c>
      <c r="J362" s="110" t="s">
        <v>3346</v>
      </c>
      <c r="K362" s="337" t="s">
        <v>170</v>
      </c>
      <c r="L362" s="338" t="str">
        <f t="shared" si="354"/>
        <v>#REF!</v>
      </c>
      <c r="M362" s="339" t="str">
        <f>IFERROR(__xludf.DUMMYFUNCTION("REGEXEXTRACT(
  XLOOKUP($E362&amp;$F362, import!$A:$A, import!C:C),
  ""/(\d+)""
)
"),"#REF!")</f>
        <v>#REF!</v>
      </c>
      <c r="N362" s="340" t="str">
        <f t="shared" si="455"/>
        <v>#REF!</v>
      </c>
      <c r="O362" s="341" t="str">
        <f t="shared" ref="O362:Q362" si="749">VALUE(SUBSTITUTE(XLOOKUP($E362&amp;$F362,import!$A:$A,import!M:M),"mm",""))
</f>
        <v>#REF!</v>
      </c>
      <c r="P362" s="342" t="str">
        <f t="shared" si="749"/>
        <v>#REF!</v>
      </c>
      <c r="Q362" s="343" t="str">
        <f t="shared" si="749"/>
        <v>#REF!</v>
      </c>
      <c r="R362" s="341" t="str">
        <f t="shared" si="356"/>
        <v>#REF!</v>
      </c>
      <c r="S362" s="110" t="s">
        <v>1074</v>
      </c>
      <c r="T362" s="110" t="s">
        <v>3241</v>
      </c>
      <c r="U362" s="354" t="str">
        <f t="shared" si="721"/>
        <v>#REF!</v>
      </c>
      <c r="V362" s="119" t="str">
        <f t="shared" si="9"/>
        <v>/Users/asano/Desktop/data_sample/Links/bandle.jpg</v>
      </c>
      <c r="W362" s="345" t="s">
        <v>3347</v>
      </c>
      <c r="X362" s="345" t="s">
        <v>3348</v>
      </c>
      <c r="Y362" s="345" t="s">
        <v>3349</v>
      </c>
      <c r="Z362" s="345" t="s">
        <v>3350</v>
      </c>
      <c r="AA362" s="110" t="str">
        <f t="shared" si="459"/>
        <v>/Users/asano/Desktop/data_sample/images/1day/キャンディーマジック/ルルブラウン/thumbnail.jpg</v>
      </c>
      <c r="AB362" s="110" t="str">
        <f t="shared" si="460"/>
        <v>/Users/asano/Desktop/data_sample/images/1day/キャンディーマジック/ルルブラウン/lens.jpg</v>
      </c>
      <c r="AC362" s="110" t="str">
        <f t="shared" si="461"/>
        <v>/Users/asano/Desktop/data_sample/images/1day/キャンディーマジック/ルルブラウン/黒目/black.jpg</v>
      </c>
      <c r="AD362" s="110" t="str">
        <f t="shared" si="462"/>
        <v>/Users/asano/Desktop/data_sample/images/1day/キャンディーマジック/ルルブラウン/茶目/brown.jpg</v>
      </c>
      <c r="AE362" s="346" t="str">
        <f t="shared" ref="AE362:AF362" si="750">IFERROR(XLOOKUP($E362&amp;$F362,import!$A:$A,import!I:I),""
)</f>
        <v/>
      </c>
      <c r="AF362" s="346" t="str">
        <f t="shared" si="750"/>
        <v/>
      </c>
      <c r="AG362" s="119" t="str">
        <f>IFERROR(__xludf.DUMMYFUNCTION(" IF(
  ISNUMBER(S362),
  ""度なし（±0.00）〜""&amp;IF(ABS(S362)&lt;100, TEXT(S362, ""0.00""), """"),
  IFERROR(""度なし（±0.00）〜""&amp;
    TEXT(
      VALUE(REGEXEXTRACT(ASC(TO_TEXT(S362)),
        ""(?:^|[^0-9])([+-]?\d{1,2}(?:\.\d+)?)(?:[^0-9]|$)""
      )),
      ""0.00"""&amp;"
    ),
    ""度なしのみ""
  )
)
"),"度なし（±0.00）〜10.00")</f>
        <v>度なし（±0.00）〜10.00</v>
      </c>
      <c r="AH362" s="347"/>
      <c r="AI362" s="347"/>
      <c r="AJ362" s="110"/>
      <c r="AK362" s="110" t="s">
        <v>3351</v>
      </c>
      <c r="AL362" s="358" t="str">
        <f t="shared" si="453"/>
        <v>#REF!</v>
      </c>
      <c r="AM362" s="110"/>
      <c r="AN362" s="110" t="str">
        <f t="shared" si="84"/>
        <v>NG</v>
      </c>
      <c r="AO362" s="343">
        <v>12.0</v>
      </c>
      <c r="AP362" s="110"/>
      <c r="AQ362" s="343">
        <v>12.0</v>
      </c>
      <c r="AR362" s="110"/>
    </row>
    <row r="363">
      <c r="A363" s="333" t="b">
        <v>1</v>
      </c>
      <c r="B363" s="357" t="b">
        <v>1</v>
      </c>
      <c r="C363" s="350" t="str">
        <f t="shared" si="66"/>
        <v>-</v>
      </c>
      <c r="D363" s="110"/>
      <c r="E363" s="110" t="s">
        <v>3352</v>
      </c>
      <c r="F363" s="110" t="s">
        <v>3238</v>
      </c>
      <c r="G363" s="335">
        <v>4521.0</v>
      </c>
      <c r="H363" s="336" t="s">
        <v>2566</v>
      </c>
      <c r="I363" s="110" t="s">
        <v>3239</v>
      </c>
      <c r="J363" s="110" t="s">
        <v>3240</v>
      </c>
      <c r="K363" s="337" t="s">
        <v>292</v>
      </c>
      <c r="L363" s="338" t="str">
        <f t="shared" si="354"/>
        <v>#REF!</v>
      </c>
      <c r="M363" s="339" t="str">
        <f>IFERROR(__xludf.DUMMYFUNCTION("REGEXEXTRACT(
  XLOOKUP($E363&amp;$F363, import!$A:$A, import!C:C),
  ""/(\d+)""
)
"),"#REF!")</f>
        <v>#REF!</v>
      </c>
      <c r="N363" s="340" t="str">
        <f t="shared" si="455"/>
        <v>#REF!</v>
      </c>
      <c r="O363" s="341" t="str">
        <f t="shared" ref="O363:Q363" si="751">VALUE(SUBSTITUTE(XLOOKUP($E363&amp;$F363,import!$A:$A,import!M:M),"mm",""))
</f>
        <v>#REF!</v>
      </c>
      <c r="P363" s="342" t="str">
        <f t="shared" si="751"/>
        <v>#REF!</v>
      </c>
      <c r="Q363" s="343" t="str">
        <f t="shared" si="751"/>
        <v>#REF!</v>
      </c>
      <c r="R363" s="341" t="str">
        <f t="shared" si="356"/>
        <v>#REF!</v>
      </c>
      <c r="S363" s="110" t="s">
        <v>3353</v>
      </c>
      <c r="T363" s="110" t="s">
        <v>3353</v>
      </c>
      <c r="U363" s="371" t="s">
        <v>3043</v>
      </c>
      <c r="V363" s="119" t="str">
        <f t="shared" si="9"/>
        <v>/Users/asano/Desktop/data_sample/Links/bandle.jpg</v>
      </c>
      <c r="W363" s="345" t="s">
        <v>3354</v>
      </c>
      <c r="X363" s="345" t="s">
        <v>3355</v>
      </c>
      <c r="Y363" s="345" t="s">
        <v>3356</v>
      </c>
      <c r="Z363" s="345" t="s">
        <v>3357</v>
      </c>
      <c r="AA363" s="110" t="str">
        <f t="shared" si="459"/>
        <v>/Users/asano/Desktop/data_sample/images/1month/キャンディーマジック/アリアナヘーゼル/thumbnail.jpg</v>
      </c>
      <c r="AB363" s="110" t="str">
        <f t="shared" si="460"/>
        <v>/Users/asano/Desktop/data_sample/images/1month/キャンディーマジック/アリアナヘーゼル/lens.jpg</v>
      </c>
      <c r="AC363" s="110" t="str">
        <f t="shared" si="461"/>
        <v>/Users/asano/Desktop/data_sample/images/1month/キャンディーマジック/アリアナヘーゼル/黒目/black.jpg</v>
      </c>
      <c r="AD363" s="110" t="str">
        <f t="shared" si="462"/>
        <v>/Users/asano/Desktop/data_sample/images/1month/キャンディーマジック/アリアナヘーゼル/茶目/brown.jpg</v>
      </c>
      <c r="AE363" s="346" t="str">
        <f t="shared" ref="AE363:AF363" si="752">IFERROR(XLOOKUP($E363&amp;$F363,import!$A:$A,import!I:I),""
)</f>
        <v/>
      </c>
      <c r="AF363" s="346" t="str">
        <f t="shared" si="752"/>
        <v/>
      </c>
      <c r="AG363" s="119" t="str">
        <f>IFERROR(__xludf.DUMMYFUNCTION(" IF(
  ISNUMBER(S363),
  ""度なし（±0.00）〜""&amp;IF(ABS(S363)&lt;100, TEXT(S363, ""0.00""), """"),
  IFERROR(""度なし（±0.00）〜""&amp;
    TEXT(
      VALUE(REGEXEXTRACT(ASC(TO_TEXT(S363)),
        ""(?:^|[^0-9])([+-]?\d{1,2}(?:\.\d+)?)(?:[^0-9]|$)""
      )),
      ""0.00"""&amp;"
    ),
    ""度なしのみ""
  )
)
"),"度なしのみ")</f>
        <v>度なしのみ</v>
      </c>
      <c r="AH363" s="347"/>
      <c r="AI363" s="347"/>
      <c r="AJ363" s="110"/>
      <c r="AK363" s="110" t="s">
        <v>3246</v>
      </c>
      <c r="AL363" s="110" t="str">
        <f t="shared" si="453"/>
        <v>#REF!</v>
      </c>
      <c r="AM363" s="110"/>
      <c r="AN363" s="110" t="str">
        <f t="shared" si="84"/>
        <v>NG</v>
      </c>
      <c r="AO363" s="343">
        <v>8.0</v>
      </c>
      <c r="AP363" s="110"/>
      <c r="AQ363" s="343">
        <v>8.0</v>
      </c>
      <c r="AR363" s="110"/>
    </row>
    <row r="364">
      <c r="A364" s="333" t="b">
        <v>1</v>
      </c>
      <c r="B364" s="357" t="b">
        <v>1</v>
      </c>
      <c r="C364" s="350" t="str">
        <f t="shared" si="66"/>
        <v>-</v>
      </c>
      <c r="D364" s="110"/>
      <c r="E364" s="110" t="s">
        <v>3352</v>
      </c>
      <c r="F364" s="110" t="s">
        <v>3247</v>
      </c>
      <c r="G364" s="335">
        <v>4522.0</v>
      </c>
      <c r="H364" s="336" t="s">
        <v>2566</v>
      </c>
      <c r="I364" s="110" t="s">
        <v>3239</v>
      </c>
      <c r="J364" s="110" t="s">
        <v>3248</v>
      </c>
      <c r="K364" s="337" t="s">
        <v>292</v>
      </c>
      <c r="L364" s="338" t="str">
        <f t="shared" si="354"/>
        <v>#REF!</v>
      </c>
      <c r="M364" s="339" t="str">
        <f>IFERROR(__xludf.DUMMYFUNCTION("REGEXEXTRACT(
  XLOOKUP($E364&amp;$F364, import!$A:$A, import!C:C),
  ""/(\d+)""
)
"),"#REF!")</f>
        <v>#REF!</v>
      </c>
      <c r="N364" s="340" t="str">
        <f t="shared" si="455"/>
        <v>#REF!</v>
      </c>
      <c r="O364" s="341" t="str">
        <f t="shared" ref="O364:Q364" si="753">VALUE(SUBSTITUTE(XLOOKUP($E364&amp;$F364,import!$A:$A,import!M:M),"mm",""))
</f>
        <v>#REF!</v>
      </c>
      <c r="P364" s="342" t="str">
        <f t="shared" si="753"/>
        <v>#REF!</v>
      </c>
      <c r="Q364" s="343" t="str">
        <f t="shared" si="753"/>
        <v>#REF!</v>
      </c>
      <c r="R364" s="341" t="str">
        <f t="shared" si="356"/>
        <v>#REF!</v>
      </c>
      <c r="S364" s="110" t="s">
        <v>1303</v>
      </c>
      <c r="T364" s="110" t="s">
        <v>3353</v>
      </c>
      <c r="U364" s="371" t="s">
        <v>3043</v>
      </c>
      <c r="V364" s="119" t="str">
        <f t="shared" si="9"/>
        <v>/Users/asano/Desktop/data_sample/Links/bandle.jpg</v>
      </c>
      <c r="W364" s="345" t="s">
        <v>3358</v>
      </c>
      <c r="X364" s="345" t="s">
        <v>3359</v>
      </c>
      <c r="Y364" s="345" t="s">
        <v>3360</v>
      </c>
      <c r="Z364" s="345" t="s">
        <v>3361</v>
      </c>
      <c r="AA364" s="110" t="str">
        <f t="shared" si="459"/>
        <v>/Users/asano/Desktop/data_sample/images/1month/キャンディーマジック/キングブラウン/thumbnail.jpg</v>
      </c>
      <c r="AB364" s="110" t="str">
        <f t="shared" si="460"/>
        <v>/Users/asano/Desktop/data_sample/images/1month/キャンディーマジック/キングブラウン/lens.jpg</v>
      </c>
      <c r="AC364" s="110" t="str">
        <f t="shared" si="461"/>
        <v>/Users/asano/Desktop/data_sample/images/1month/キャンディーマジック/キングブラウン/黒目/black.jpg</v>
      </c>
      <c r="AD364" s="110" t="str">
        <f t="shared" si="462"/>
        <v>/Users/asano/Desktop/data_sample/images/1month/キャンディーマジック/キングブラウン/茶目/brown.jpg</v>
      </c>
      <c r="AE364" s="346" t="str">
        <f t="shared" ref="AE364:AF364" si="754">IFERROR(XLOOKUP($E364&amp;$F364,import!$A:$A,import!I:I),""
)</f>
        <v/>
      </c>
      <c r="AF364" s="346" t="str">
        <f t="shared" si="754"/>
        <v/>
      </c>
      <c r="AG364" s="119" t="str">
        <f>IFERROR(__xludf.DUMMYFUNCTION(" IF(
  ISNUMBER(S364),
  ""度なし（±0.00）〜""&amp;IF(ABS(S364)&lt;100, TEXT(S364, ""0.00""), """"),
  IFERROR(""度なし（±0.00）〜""&amp;
    TEXT(
      VALUE(REGEXEXTRACT(ASC(TO_TEXT(S364)),
        ""(?:^|[^0-9])([+-]?\d{1,2}(?:\.\d+)?)(?:[^0-9]|$)""
      )),
      ""0.00"""&amp;"
    ),
    ""度なしのみ""
  )
)
"),"度なしのみ")</f>
        <v>度なしのみ</v>
      </c>
      <c r="AH364" s="347"/>
      <c r="AI364" s="347"/>
      <c r="AJ364" s="110"/>
      <c r="AK364" s="110" t="s">
        <v>3253</v>
      </c>
      <c r="AL364" s="110" t="str">
        <f t="shared" si="453"/>
        <v>#REF!</v>
      </c>
      <c r="AM364" s="110"/>
      <c r="AN364" s="110" t="str">
        <f t="shared" si="84"/>
        <v>NG</v>
      </c>
      <c r="AO364" s="343">
        <v>8.0</v>
      </c>
      <c r="AP364" s="110"/>
      <c r="AQ364" s="343">
        <v>8.0</v>
      </c>
      <c r="AR364" s="110"/>
    </row>
    <row r="365">
      <c r="A365" s="333" t="b">
        <v>1</v>
      </c>
      <c r="B365" s="357" t="b">
        <v>1</v>
      </c>
      <c r="C365" s="350" t="str">
        <f t="shared" si="66"/>
        <v>-</v>
      </c>
      <c r="D365" s="110"/>
      <c r="E365" s="110" t="s">
        <v>3352</v>
      </c>
      <c r="F365" s="110" t="s">
        <v>3254</v>
      </c>
      <c r="G365" s="335">
        <v>4523.0</v>
      </c>
      <c r="H365" s="336" t="s">
        <v>2566</v>
      </c>
      <c r="I365" s="110" t="s">
        <v>3239</v>
      </c>
      <c r="J365" s="110" t="s">
        <v>3255</v>
      </c>
      <c r="K365" s="337" t="s">
        <v>292</v>
      </c>
      <c r="L365" s="338" t="str">
        <f t="shared" si="354"/>
        <v>#REF!</v>
      </c>
      <c r="M365" s="339" t="str">
        <f>IFERROR(__xludf.DUMMYFUNCTION("REGEXEXTRACT(
  XLOOKUP($E365&amp;$F365, import!$A:$A, import!C:C),
  ""/(\d+)""
)
"),"#REF!")</f>
        <v>#REF!</v>
      </c>
      <c r="N365" s="340" t="str">
        <f t="shared" si="455"/>
        <v>#REF!</v>
      </c>
      <c r="O365" s="341" t="str">
        <f t="shared" ref="O365:Q365" si="755">VALUE(SUBSTITUTE(XLOOKUP($E365&amp;$F365,import!$A:$A,import!M:M),"mm",""))
</f>
        <v>#REF!</v>
      </c>
      <c r="P365" s="342" t="str">
        <f t="shared" si="755"/>
        <v>#REF!</v>
      </c>
      <c r="Q365" s="343" t="str">
        <f t="shared" si="755"/>
        <v>#REF!</v>
      </c>
      <c r="R365" s="341" t="str">
        <f t="shared" si="356"/>
        <v>#REF!</v>
      </c>
      <c r="S365" s="110" t="s">
        <v>1303</v>
      </c>
      <c r="T365" s="110" t="s">
        <v>3353</v>
      </c>
      <c r="U365" s="371" t="s">
        <v>3043</v>
      </c>
      <c r="V365" s="119" t="str">
        <f t="shared" si="9"/>
        <v>/Users/asano/Desktop/data_sample/Links/bandle.jpg</v>
      </c>
      <c r="W365" s="345" t="s">
        <v>3362</v>
      </c>
      <c r="X365" s="345" t="s">
        <v>3363</v>
      </c>
      <c r="Y365" s="345" t="s">
        <v>3364</v>
      </c>
      <c r="Z365" s="345" t="s">
        <v>3365</v>
      </c>
      <c r="AA365" s="110" t="str">
        <f t="shared" si="459"/>
        <v>/Users/asano/Desktop/data_sample/images/1month/キャンディーマジック/グラスブラウン/thumbnail.jpg</v>
      </c>
      <c r="AB365" s="110" t="str">
        <f t="shared" si="460"/>
        <v>/Users/asano/Desktop/data_sample/images/1month/キャンディーマジック/グラスブラウン/lens.jpg</v>
      </c>
      <c r="AC365" s="110" t="str">
        <f t="shared" si="461"/>
        <v>/Users/asano/Desktop/data_sample/images/1month/キャンディーマジック/グラスブラウン/黒目/black.jpg</v>
      </c>
      <c r="AD365" s="110" t="str">
        <f t="shared" si="462"/>
        <v>/Users/asano/Desktop/data_sample/images/1month/キャンディーマジック/グラスブラウン/茶目/brown.jpg</v>
      </c>
      <c r="AE365" s="346" t="str">
        <f t="shared" ref="AE365:AF365" si="756">IFERROR(XLOOKUP($E365&amp;$F365,import!$A:$A,import!I:I),""
)</f>
        <v/>
      </c>
      <c r="AF365" s="346" t="str">
        <f t="shared" si="756"/>
        <v/>
      </c>
      <c r="AG365" s="119" t="str">
        <f>IFERROR(__xludf.DUMMYFUNCTION(" IF(
  ISNUMBER(S365),
  ""度なし（±0.00）〜""&amp;IF(ABS(S365)&lt;100, TEXT(S365, ""0.00""), """"),
  IFERROR(""度なし（±0.00）〜""&amp;
    TEXT(
      VALUE(REGEXEXTRACT(ASC(TO_TEXT(S365)),
        ""(?:^|[^0-9])([+-]?\d{1,2}(?:\.\d+)?)(?:[^0-9]|$)""
      )),
      ""0.00"""&amp;"
    ),
    ""度なしのみ""
  )
)
"),"度なしのみ")</f>
        <v>度なしのみ</v>
      </c>
      <c r="AH365" s="347"/>
      <c r="AI365" s="347"/>
      <c r="AJ365" s="110"/>
      <c r="AK365" s="110" t="s">
        <v>3260</v>
      </c>
      <c r="AL365" s="110" t="str">
        <f t="shared" si="453"/>
        <v>#REF!</v>
      </c>
      <c r="AM365" s="110"/>
      <c r="AN365" s="110" t="str">
        <f t="shared" si="84"/>
        <v>NG</v>
      </c>
      <c r="AO365" s="343">
        <v>8.0</v>
      </c>
      <c r="AP365" s="110"/>
      <c r="AQ365" s="343">
        <v>8.0</v>
      </c>
      <c r="AR365" s="110"/>
    </row>
    <row r="366">
      <c r="A366" s="333" t="b">
        <v>1</v>
      </c>
      <c r="B366" s="357" t="b">
        <v>1</v>
      </c>
      <c r="C366" s="350" t="str">
        <f t="shared" si="66"/>
        <v>-</v>
      </c>
      <c r="D366" s="110"/>
      <c r="E366" s="110" t="s">
        <v>3352</v>
      </c>
      <c r="F366" s="110" t="s">
        <v>3275</v>
      </c>
      <c r="G366" s="335">
        <v>4524.0</v>
      </c>
      <c r="H366" s="336" t="s">
        <v>2566</v>
      </c>
      <c r="I366" s="110" t="s">
        <v>3239</v>
      </c>
      <c r="J366" s="110" t="s">
        <v>3276</v>
      </c>
      <c r="K366" s="337" t="s">
        <v>292</v>
      </c>
      <c r="L366" s="338" t="str">
        <f t="shared" si="354"/>
        <v>#REF!</v>
      </c>
      <c r="M366" s="339" t="str">
        <f>IFERROR(__xludf.DUMMYFUNCTION("REGEXEXTRACT(
  XLOOKUP($E366&amp;$F366, import!$A:$A, import!C:C),
  ""/(\d+)""
)
"),"#REF!")</f>
        <v>#REF!</v>
      </c>
      <c r="N366" s="340" t="str">
        <f t="shared" si="455"/>
        <v>#REF!</v>
      </c>
      <c r="O366" s="341" t="str">
        <f t="shared" ref="O366:Q366" si="757">VALUE(SUBSTITUTE(XLOOKUP($E366&amp;$F366,import!$A:$A,import!M:M),"mm",""))
</f>
        <v>#REF!</v>
      </c>
      <c r="P366" s="342" t="str">
        <f t="shared" si="757"/>
        <v>#REF!</v>
      </c>
      <c r="Q366" s="343" t="str">
        <f t="shared" si="757"/>
        <v>#REF!</v>
      </c>
      <c r="R366" s="341" t="str">
        <f t="shared" si="356"/>
        <v>#REF!</v>
      </c>
      <c r="S366" s="110" t="s">
        <v>1303</v>
      </c>
      <c r="T366" s="110" t="s">
        <v>3353</v>
      </c>
      <c r="U366" s="371" t="s">
        <v>3043</v>
      </c>
      <c r="V366" s="119" t="str">
        <f t="shared" si="9"/>
        <v>/Users/asano/Desktop/data_sample/Links/bandle.jpg</v>
      </c>
      <c r="W366" s="345" t="s">
        <v>3366</v>
      </c>
      <c r="X366" s="345" t="s">
        <v>3367</v>
      </c>
      <c r="Y366" s="345" t="s">
        <v>3368</v>
      </c>
      <c r="Z366" s="345" t="s">
        <v>3369</v>
      </c>
      <c r="AA366" s="110" t="str">
        <f t="shared" si="459"/>
        <v>/Users/asano/Desktop/data_sample/images/1month/キャンディーマジック/デートブラウン/thumbnail.jpg</v>
      </c>
      <c r="AB366" s="110" t="str">
        <f t="shared" si="460"/>
        <v>/Users/asano/Desktop/data_sample/images/1month/キャンディーマジック/デートブラウン/lens.jpg</v>
      </c>
      <c r="AC366" s="110" t="str">
        <f t="shared" si="461"/>
        <v>/Users/asano/Desktop/data_sample/images/1month/キャンディーマジック/デートブラウン/黒目/black.jpg</v>
      </c>
      <c r="AD366" s="110" t="str">
        <f t="shared" si="462"/>
        <v>/Users/asano/Desktop/data_sample/images/1month/キャンディーマジック/デートブラウン/茶目/brown.jpg</v>
      </c>
      <c r="AE366" s="346" t="str">
        <f t="shared" ref="AE366:AF366" si="758">IFERROR(XLOOKUP($E366&amp;$F366,import!$A:$A,import!I:I),""
)</f>
        <v/>
      </c>
      <c r="AF366" s="346" t="str">
        <f t="shared" si="758"/>
        <v/>
      </c>
      <c r="AG366" s="119" t="str">
        <f>IFERROR(__xludf.DUMMYFUNCTION(" IF(
  ISNUMBER(S366),
  ""度なし（±0.00）〜""&amp;IF(ABS(S366)&lt;100, TEXT(S366, ""0.00""), """"),
  IFERROR(""度なし（±0.00）〜""&amp;
    TEXT(
      VALUE(REGEXEXTRACT(ASC(TO_TEXT(S366)),
        ""(?:^|[^0-9])([+-]?\d{1,2}(?:\.\d+)?)(?:[^0-9]|$)""
      )),
      ""0.00"""&amp;"
    ),
    ""度なしのみ""
  )
)
"),"度なしのみ")</f>
        <v>度なしのみ</v>
      </c>
      <c r="AH366" s="347"/>
      <c r="AI366" s="347"/>
      <c r="AJ366" s="110"/>
      <c r="AK366" s="110" t="s">
        <v>3281</v>
      </c>
      <c r="AL366" s="110" t="str">
        <f t="shared" si="453"/>
        <v>#REF!</v>
      </c>
      <c r="AM366" s="110"/>
      <c r="AN366" s="110" t="str">
        <f t="shared" si="84"/>
        <v>NG</v>
      </c>
      <c r="AO366" s="343">
        <v>8.0</v>
      </c>
      <c r="AP366" s="110"/>
      <c r="AQ366" s="343">
        <v>8.0</v>
      </c>
      <c r="AR366" s="110"/>
    </row>
    <row r="367">
      <c r="A367" s="333" t="b">
        <v>1</v>
      </c>
      <c r="B367" s="357" t="b">
        <v>1</v>
      </c>
      <c r="C367" s="350" t="str">
        <f t="shared" si="66"/>
        <v>-</v>
      </c>
      <c r="D367" s="110"/>
      <c r="E367" s="110" t="s">
        <v>3352</v>
      </c>
      <c r="F367" s="110" t="s">
        <v>3282</v>
      </c>
      <c r="G367" s="335">
        <v>4525.0</v>
      </c>
      <c r="H367" s="336" t="s">
        <v>2566</v>
      </c>
      <c r="I367" s="110" t="s">
        <v>3239</v>
      </c>
      <c r="J367" s="110" t="s">
        <v>3283</v>
      </c>
      <c r="K367" s="337" t="s">
        <v>292</v>
      </c>
      <c r="L367" s="338" t="str">
        <f t="shared" si="354"/>
        <v>#REF!</v>
      </c>
      <c r="M367" s="339" t="str">
        <f>IFERROR(__xludf.DUMMYFUNCTION("REGEXEXTRACT(
  XLOOKUP($E367&amp;$F367, import!$A:$A, import!C:C),
  ""/(\d+)""
)
"),"#REF!")</f>
        <v>#REF!</v>
      </c>
      <c r="N367" s="340" t="str">
        <f t="shared" si="455"/>
        <v>#REF!</v>
      </c>
      <c r="O367" s="341" t="str">
        <f t="shared" ref="O367:Q367" si="759">VALUE(SUBSTITUTE(XLOOKUP($E367&amp;$F367,import!$A:$A,import!M:M),"mm",""))
</f>
        <v>#REF!</v>
      </c>
      <c r="P367" s="342" t="str">
        <f t="shared" si="759"/>
        <v>#REF!</v>
      </c>
      <c r="Q367" s="343" t="str">
        <f t="shared" si="759"/>
        <v>#REF!</v>
      </c>
      <c r="R367" s="341" t="str">
        <f t="shared" si="356"/>
        <v>#REF!</v>
      </c>
      <c r="S367" s="110" t="s">
        <v>1303</v>
      </c>
      <c r="T367" s="110" t="s">
        <v>3353</v>
      </c>
      <c r="U367" s="371" t="s">
        <v>3043</v>
      </c>
      <c r="V367" s="119" t="str">
        <f t="shared" si="9"/>
        <v>/Users/asano/Desktop/data_sample/Links/bandle.jpg</v>
      </c>
      <c r="W367" s="345" t="s">
        <v>3370</v>
      </c>
      <c r="X367" s="345" t="s">
        <v>3371</v>
      </c>
      <c r="Y367" s="345" t="s">
        <v>3372</v>
      </c>
      <c r="Z367" s="345" t="s">
        <v>3373</v>
      </c>
      <c r="AA367" s="110" t="str">
        <f t="shared" si="459"/>
        <v>/Users/asano/Desktop/data_sample/images/1month/キャンディーマジック/ネネヘーゼル/thumbnail.jpg</v>
      </c>
      <c r="AB367" s="110" t="str">
        <f t="shared" si="460"/>
        <v>/Users/asano/Desktop/data_sample/images/1month/キャンディーマジック/ネネヘーゼル/lens.jpg</v>
      </c>
      <c r="AC367" s="110" t="str">
        <f t="shared" si="461"/>
        <v>/Users/asano/Desktop/data_sample/images/1month/キャンディーマジック/ネネヘーゼル/黒目/black.jpg</v>
      </c>
      <c r="AD367" s="110" t="str">
        <f t="shared" si="462"/>
        <v>/Users/asano/Desktop/data_sample/images/1month/キャンディーマジック/ネネヘーゼル/茶目/brown.jpg</v>
      </c>
      <c r="AE367" s="346" t="str">
        <f t="shared" ref="AE367:AF367" si="760">IFERROR(XLOOKUP($E367&amp;$F367,import!$A:$A,import!I:I),""
)</f>
        <v/>
      </c>
      <c r="AF367" s="346" t="str">
        <f t="shared" si="760"/>
        <v/>
      </c>
      <c r="AG367" s="119" t="str">
        <f>IFERROR(__xludf.DUMMYFUNCTION(" IF(
  ISNUMBER(S367),
  ""度なし（±0.00）〜""&amp;IF(ABS(S367)&lt;100, TEXT(S367, ""0.00""), """"),
  IFERROR(""度なし（±0.00）〜""&amp;
    TEXT(
      VALUE(REGEXEXTRACT(ASC(TO_TEXT(S367)),
        ""(?:^|[^0-9])([+-]?\d{1,2}(?:\.\d+)?)(?:[^0-9]|$)""
      )),
      ""0.00"""&amp;"
    ),
    ""度なしのみ""
  )
)
"),"度なしのみ")</f>
        <v>度なしのみ</v>
      </c>
      <c r="AH367" s="347"/>
      <c r="AI367" s="347"/>
      <c r="AJ367" s="110"/>
      <c r="AK367" s="110" t="s">
        <v>3288</v>
      </c>
      <c r="AL367" s="110" t="str">
        <f t="shared" si="453"/>
        <v>#REF!</v>
      </c>
      <c r="AM367" s="110"/>
      <c r="AN367" s="110" t="str">
        <f t="shared" si="84"/>
        <v>NG</v>
      </c>
      <c r="AO367" s="343">
        <v>8.0</v>
      </c>
      <c r="AP367" s="110"/>
      <c r="AQ367" s="343">
        <v>8.0</v>
      </c>
      <c r="AR367" s="110"/>
    </row>
    <row r="368">
      <c r="A368" s="333" t="b">
        <v>1</v>
      </c>
      <c r="B368" s="357" t="b">
        <v>1</v>
      </c>
      <c r="C368" s="350" t="str">
        <f t="shared" si="66"/>
        <v>-</v>
      </c>
      <c r="D368" s="110"/>
      <c r="E368" s="110" t="s">
        <v>3352</v>
      </c>
      <c r="F368" s="110" t="s">
        <v>3296</v>
      </c>
      <c r="G368" s="335">
        <v>4526.0</v>
      </c>
      <c r="H368" s="336" t="s">
        <v>2566</v>
      </c>
      <c r="I368" s="110" t="s">
        <v>3239</v>
      </c>
      <c r="J368" s="110" t="s">
        <v>3297</v>
      </c>
      <c r="K368" s="337" t="s">
        <v>292</v>
      </c>
      <c r="L368" s="338" t="str">
        <f t="shared" si="354"/>
        <v>#REF!</v>
      </c>
      <c r="M368" s="339" t="str">
        <f>IFERROR(__xludf.DUMMYFUNCTION("REGEXEXTRACT(
  XLOOKUP($E368&amp;$F368, import!$A:$A, import!C:C),
  ""/(\d+)""
)
"),"#REF!")</f>
        <v>#REF!</v>
      </c>
      <c r="N368" s="340" t="str">
        <f t="shared" si="455"/>
        <v>#REF!</v>
      </c>
      <c r="O368" s="341" t="str">
        <f t="shared" ref="O368:Q368" si="761">VALUE(SUBSTITUTE(XLOOKUP($E368&amp;$F368,import!$A:$A,import!M:M),"mm",""))
</f>
        <v>#REF!</v>
      </c>
      <c r="P368" s="342" t="str">
        <f t="shared" si="761"/>
        <v>#REF!</v>
      </c>
      <c r="Q368" s="343" t="str">
        <f t="shared" si="761"/>
        <v>#REF!</v>
      </c>
      <c r="R368" s="341" t="str">
        <f t="shared" si="356"/>
        <v>#REF!</v>
      </c>
      <c r="S368" s="110" t="s">
        <v>1303</v>
      </c>
      <c r="T368" s="110" t="s">
        <v>3353</v>
      </c>
      <c r="U368" s="371" t="s">
        <v>3043</v>
      </c>
      <c r="V368" s="119" t="str">
        <f t="shared" si="9"/>
        <v>/Users/asano/Desktop/data_sample/Links/bandle.jpg</v>
      </c>
      <c r="W368" s="345" t="s">
        <v>3374</v>
      </c>
      <c r="X368" s="345" t="s">
        <v>3375</v>
      </c>
      <c r="Y368" s="345" t="s">
        <v>3376</v>
      </c>
      <c r="Z368" s="345" t="s">
        <v>3377</v>
      </c>
      <c r="AA368" s="110" t="str">
        <f t="shared" si="459"/>
        <v>/Users/asano/Desktop/data_sample/images/1month/キャンディーマジック/ビギナーブラック/thumbnail.jpg</v>
      </c>
      <c r="AB368" s="110" t="str">
        <f t="shared" si="460"/>
        <v>/Users/asano/Desktop/data_sample/images/1month/キャンディーマジック/ビギナーブラック/lens.jpg</v>
      </c>
      <c r="AC368" s="110" t="str">
        <f t="shared" si="461"/>
        <v>/Users/asano/Desktop/data_sample/images/1month/キャンディーマジック/ビギナーブラック/黒目/black.jpg</v>
      </c>
      <c r="AD368" s="110" t="str">
        <f t="shared" si="462"/>
        <v>/Users/asano/Desktop/data_sample/images/1month/キャンディーマジック/ビギナーブラック/茶目/brown.jpg</v>
      </c>
      <c r="AE368" s="346" t="str">
        <f t="shared" ref="AE368:AF368" si="762">IFERROR(XLOOKUP($E368&amp;$F368,import!$A:$A,import!I:I),""
)</f>
        <v/>
      </c>
      <c r="AF368" s="346" t="str">
        <f t="shared" si="762"/>
        <v/>
      </c>
      <c r="AG368" s="119" t="str">
        <f>IFERROR(__xludf.DUMMYFUNCTION(" IF(
  ISNUMBER(S368),
  ""度なし（±0.00）〜""&amp;IF(ABS(S368)&lt;100, TEXT(S368, ""0.00""), """"),
  IFERROR(""度なし（±0.00）〜""&amp;
    TEXT(
      VALUE(REGEXEXTRACT(ASC(TO_TEXT(S368)),
        ""(?:^|[^0-9])([+-]?\d{1,2}(?:\.\d+)?)(?:[^0-9]|$)""
      )),
      ""0.00"""&amp;"
    ),
    ""度なしのみ""
  )
)
"),"度なしのみ")</f>
        <v>度なしのみ</v>
      </c>
      <c r="AH368" s="347"/>
      <c r="AI368" s="347"/>
      <c r="AJ368" s="110"/>
      <c r="AK368" s="110" t="s">
        <v>3302</v>
      </c>
      <c r="AL368" s="110" t="str">
        <f t="shared" si="453"/>
        <v>#REF!</v>
      </c>
      <c r="AM368" s="110"/>
      <c r="AN368" s="110" t="str">
        <f t="shared" si="84"/>
        <v>NG</v>
      </c>
      <c r="AO368" s="343">
        <v>8.0</v>
      </c>
      <c r="AP368" s="110"/>
      <c r="AQ368" s="343">
        <v>8.0</v>
      </c>
      <c r="AR368" s="110"/>
    </row>
    <row r="369">
      <c r="A369" s="333" t="b">
        <v>1</v>
      </c>
      <c r="B369" s="357" t="b">
        <v>1</v>
      </c>
      <c r="C369" s="350" t="str">
        <f t="shared" si="66"/>
        <v>-</v>
      </c>
      <c r="D369" s="110"/>
      <c r="E369" s="110" t="s">
        <v>3352</v>
      </c>
      <c r="F369" s="110" t="s">
        <v>3303</v>
      </c>
      <c r="G369" s="335">
        <v>4527.0</v>
      </c>
      <c r="H369" s="336" t="s">
        <v>2566</v>
      </c>
      <c r="I369" s="110" t="s">
        <v>3239</v>
      </c>
      <c r="J369" s="110" t="s">
        <v>3304</v>
      </c>
      <c r="K369" s="337" t="s">
        <v>292</v>
      </c>
      <c r="L369" s="338" t="str">
        <f t="shared" si="354"/>
        <v>#REF!</v>
      </c>
      <c r="M369" s="339" t="str">
        <f>IFERROR(__xludf.DUMMYFUNCTION("REGEXEXTRACT(
  XLOOKUP($E369&amp;$F369, import!$A:$A, import!C:C),
  ""/(\d+)""
)
"),"#REF!")</f>
        <v>#REF!</v>
      </c>
      <c r="N369" s="340" t="str">
        <f t="shared" si="455"/>
        <v>#REF!</v>
      </c>
      <c r="O369" s="341" t="str">
        <f t="shared" ref="O369:Q369" si="763">VALUE(SUBSTITUTE(XLOOKUP($E369&amp;$F369,import!$A:$A,import!M:M),"mm",""))
</f>
        <v>#REF!</v>
      </c>
      <c r="P369" s="342" t="str">
        <f t="shared" si="763"/>
        <v>#REF!</v>
      </c>
      <c r="Q369" s="343" t="str">
        <f t="shared" si="763"/>
        <v>#REF!</v>
      </c>
      <c r="R369" s="341" t="str">
        <f t="shared" si="356"/>
        <v>#REF!</v>
      </c>
      <c r="S369" s="110" t="s">
        <v>1303</v>
      </c>
      <c r="T369" s="110" t="s">
        <v>3353</v>
      </c>
      <c r="U369" s="371" t="s">
        <v>3043</v>
      </c>
      <c r="V369" s="119" t="str">
        <f t="shared" si="9"/>
        <v>/Users/asano/Desktop/data_sample/Links/bandle.jpg</v>
      </c>
      <c r="W369" s="345" t="s">
        <v>3378</v>
      </c>
      <c r="X369" s="345" t="s">
        <v>3379</v>
      </c>
      <c r="Y369" s="345" t="s">
        <v>3380</v>
      </c>
      <c r="Z369" s="345" t="s">
        <v>3381</v>
      </c>
      <c r="AA369" s="110" t="str">
        <f t="shared" si="459"/>
        <v>/Users/asano/Desktop/data_sample/images/1month/キャンディーマジック/マリアージュモカ/thumbnail.jpg</v>
      </c>
      <c r="AB369" s="110" t="str">
        <f t="shared" si="460"/>
        <v>/Users/asano/Desktop/data_sample/images/1month/キャンディーマジック/マリアージュモカ/lens.jpg</v>
      </c>
      <c r="AC369" s="110" t="str">
        <f t="shared" si="461"/>
        <v>/Users/asano/Desktop/data_sample/images/1month/キャンディーマジック/マリアージュモカ/黒目/black.jpg</v>
      </c>
      <c r="AD369" s="110" t="str">
        <f t="shared" si="462"/>
        <v>/Users/asano/Desktop/data_sample/images/1month/キャンディーマジック/マリアージュモカ/茶目/brown.jpg</v>
      </c>
      <c r="AE369" s="346" t="str">
        <f t="shared" ref="AE369:AF369" si="764">IFERROR(XLOOKUP($E369&amp;$F369,import!$A:$A,import!I:I),""
)</f>
        <v/>
      </c>
      <c r="AF369" s="346" t="str">
        <f t="shared" si="764"/>
        <v/>
      </c>
      <c r="AG369" s="119" t="str">
        <f>IFERROR(__xludf.DUMMYFUNCTION(" IF(
  ISNUMBER(S369),
  ""度なし（±0.00）〜""&amp;IF(ABS(S369)&lt;100, TEXT(S369, ""0.00""), """"),
  IFERROR(""度なし（±0.00）〜""&amp;
    TEXT(
      VALUE(REGEXEXTRACT(ASC(TO_TEXT(S369)),
        ""(?:^|[^0-9])([+-]?\d{1,2}(?:\.\d+)?)(?:[^0-9]|$)""
      )),
      ""0.00"""&amp;"
    ),
    ""度なしのみ""
  )
)
"),"度なしのみ")</f>
        <v>度なしのみ</v>
      </c>
      <c r="AH369" s="347"/>
      <c r="AI369" s="347"/>
      <c r="AJ369" s="110"/>
      <c r="AK369" s="110" t="s">
        <v>3309</v>
      </c>
      <c r="AL369" s="110" t="str">
        <f t="shared" si="453"/>
        <v>#REF!</v>
      </c>
      <c r="AM369" s="110"/>
      <c r="AN369" s="110" t="str">
        <f t="shared" si="84"/>
        <v>NG</v>
      </c>
      <c r="AO369" s="343">
        <v>8.0</v>
      </c>
      <c r="AP369" s="110"/>
      <c r="AQ369" s="343">
        <v>8.0</v>
      </c>
      <c r="AR369" s="110"/>
    </row>
    <row r="370">
      <c r="A370" s="333" t="b">
        <v>1</v>
      </c>
      <c r="B370" s="357" t="b">
        <v>1</v>
      </c>
      <c r="C370" s="350" t="str">
        <f t="shared" si="66"/>
        <v>-</v>
      </c>
      <c r="D370" s="110"/>
      <c r="E370" s="110" t="s">
        <v>3352</v>
      </c>
      <c r="F370" s="110" t="s">
        <v>3310</v>
      </c>
      <c r="G370" s="335">
        <v>4528.0</v>
      </c>
      <c r="H370" s="336" t="s">
        <v>2566</v>
      </c>
      <c r="I370" s="110" t="s">
        <v>3239</v>
      </c>
      <c r="J370" s="110" t="s">
        <v>3311</v>
      </c>
      <c r="K370" s="337" t="s">
        <v>292</v>
      </c>
      <c r="L370" s="338" t="str">
        <f t="shared" si="354"/>
        <v>#REF!</v>
      </c>
      <c r="M370" s="339" t="str">
        <f>IFERROR(__xludf.DUMMYFUNCTION("REGEXEXTRACT(
  XLOOKUP($E370&amp;$F370, import!$A:$A, import!C:C),
  ""/(\d+)""
)
"),"#REF!")</f>
        <v>#REF!</v>
      </c>
      <c r="N370" s="340" t="str">
        <f t="shared" si="455"/>
        <v>#REF!</v>
      </c>
      <c r="O370" s="341" t="str">
        <f t="shared" ref="O370:Q370" si="765">VALUE(SUBSTITUTE(XLOOKUP($E370&amp;$F370,import!$A:$A,import!M:M),"mm",""))
</f>
        <v>#REF!</v>
      </c>
      <c r="P370" s="342" t="str">
        <f t="shared" si="765"/>
        <v>#REF!</v>
      </c>
      <c r="Q370" s="343" t="str">
        <f t="shared" si="765"/>
        <v>#REF!</v>
      </c>
      <c r="R370" s="341" t="str">
        <f t="shared" si="356"/>
        <v>#REF!</v>
      </c>
      <c r="S370" s="110" t="str">
        <f t="shared" ref="S370:S371" si="768">XLOOKUP($E370&amp;$F370,import!$A:$A,import!T:T)</f>
        <v>#REF!</v>
      </c>
      <c r="T370" s="110" t="s">
        <v>3353</v>
      </c>
      <c r="U370" s="371" t="s">
        <v>3043</v>
      </c>
      <c r="V370" s="119" t="str">
        <f t="shared" si="9"/>
        <v>/Users/asano/Desktop/data_sample/Links/bandle.jpg</v>
      </c>
      <c r="W370" s="345" t="s">
        <v>3382</v>
      </c>
      <c r="X370" s="345" t="s">
        <v>3383</v>
      </c>
      <c r="Y370" s="345" t="s">
        <v>3384</v>
      </c>
      <c r="Z370" s="345" t="s">
        <v>3385</v>
      </c>
      <c r="AA370" s="110" t="str">
        <f t="shared" si="459"/>
        <v>/Users/asano/Desktop/data_sample/images/1month/キャンディーマジック/ミミグレー/thumbnail.jpg</v>
      </c>
      <c r="AB370" s="110" t="str">
        <f t="shared" si="460"/>
        <v>/Users/asano/Desktop/data_sample/images/1month/キャンディーマジック/ミミグレー/lens.jpg</v>
      </c>
      <c r="AC370" s="110" t="str">
        <f t="shared" si="461"/>
        <v>/Users/asano/Desktop/data_sample/images/1month/キャンディーマジック/ミミグレー/黒目/black.jpg</v>
      </c>
      <c r="AD370" s="110" t="str">
        <f t="shared" si="462"/>
        <v>/Users/asano/Desktop/data_sample/images/1month/キャンディーマジック/ミミグレー/茶目/brown.jpg</v>
      </c>
      <c r="AE370" s="346" t="str">
        <f t="shared" ref="AE370:AF370" si="766">IFERROR(XLOOKUP($E370&amp;$F370,import!$A:$A,import!I:I),""
)</f>
        <v/>
      </c>
      <c r="AF370" s="346" t="str">
        <f t="shared" si="766"/>
        <v/>
      </c>
      <c r="AG370" s="119" t="str">
        <f>IFERROR(__xludf.DUMMYFUNCTION(" IF(
  ISNUMBER(S370),
  ""度なし（±0.00）〜""&amp;IF(ABS(S370)&lt;100, TEXT(S370, ""0.00""), """"),
  IFERROR(""度なし（±0.00）〜""&amp;
    TEXT(
      VALUE(REGEXEXTRACT(ASC(TO_TEXT(S370)),
        ""(?:^|[^0-9])([+-]?\d{1,2}(?:\.\d+)?)(?:[^0-9]|$)""
      )),
      ""0.00"""&amp;"
    ),
    ""度なしのみ""
  )
)
"),"度なしのみ")</f>
        <v>度なしのみ</v>
      </c>
      <c r="AH370" s="347"/>
      <c r="AI370" s="347"/>
      <c r="AJ370" s="110"/>
      <c r="AK370" s="110" t="s">
        <v>3316</v>
      </c>
      <c r="AL370" s="110" t="str">
        <f t="shared" si="453"/>
        <v>#REF!</v>
      </c>
      <c r="AM370" s="110"/>
      <c r="AN370" s="110" t="str">
        <f t="shared" si="84"/>
        <v>NG</v>
      </c>
      <c r="AO370" s="343">
        <v>12.0</v>
      </c>
      <c r="AP370" s="110"/>
      <c r="AQ370" s="343">
        <v>12.0</v>
      </c>
      <c r="AR370" s="110"/>
    </row>
    <row r="371">
      <c r="A371" s="333" t="b">
        <v>1</v>
      </c>
      <c r="B371" s="357" t="b">
        <v>1</v>
      </c>
      <c r="C371" s="350" t="str">
        <f t="shared" si="66"/>
        <v>-</v>
      </c>
      <c r="D371" s="110"/>
      <c r="E371" s="110" t="s">
        <v>3352</v>
      </c>
      <c r="F371" s="110" t="s">
        <v>3317</v>
      </c>
      <c r="G371" s="335">
        <v>4529.0</v>
      </c>
      <c r="H371" s="336" t="s">
        <v>2566</v>
      </c>
      <c r="I371" s="110" t="s">
        <v>3239</v>
      </c>
      <c r="J371" s="110" t="s">
        <v>3318</v>
      </c>
      <c r="K371" s="337" t="s">
        <v>292</v>
      </c>
      <c r="L371" s="338" t="str">
        <f t="shared" si="354"/>
        <v>#REF!</v>
      </c>
      <c r="M371" s="339" t="str">
        <f>IFERROR(__xludf.DUMMYFUNCTION("REGEXEXTRACT(
  XLOOKUP($E371&amp;$F371, import!$A:$A, import!C:C),
  ""/(\d+)""
)
"),"#REF!")</f>
        <v>#REF!</v>
      </c>
      <c r="N371" s="340" t="str">
        <f t="shared" si="455"/>
        <v>#REF!</v>
      </c>
      <c r="O371" s="341" t="str">
        <f t="shared" ref="O371:Q371" si="767">VALUE(SUBSTITUTE(XLOOKUP($E371&amp;$F371,import!$A:$A,import!M:M),"mm",""))
</f>
        <v>#REF!</v>
      </c>
      <c r="P371" s="342" t="str">
        <f t="shared" si="767"/>
        <v>#REF!</v>
      </c>
      <c r="Q371" s="343" t="str">
        <f t="shared" si="767"/>
        <v>#REF!</v>
      </c>
      <c r="R371" s="341" t="str">
        <f t="shared" si="356"/>
        <v>#REF!</v>
      </c>
      <c r="S371" s="110" t="str">
        <f t="shared" si="768"/>
        <v>#REF!</v>
      </c>
      <c r="T371" s="110" t="s">
        <v>3353</v>
      </c>
      <c r="U371" s="371" t="s">
        <v>3043</v>
      </c>
      <c r="V371" s="119" t="str">
        <f t="shared" si="9"/>
        <v>/Users/asano/Desktop/data_sample/Links/bandle.jpg</v>
      </c>
      <c r="W371" s="345" t="s">
        <v>3386</v>
      </c>
      <c r="X371" s="345" t="s">
        <v>3387</v>
      </c>
      <c r="Y371" s="345" t="s">
        <v>3388</v>
      </c>
      <c r="Z371" s="345" t="s">
        <v>3389</v>
      </c>
      <c r="AA371" s="110" t="str">
        <f t="shared" si="459"/>
        <v>/Users/asano/Desktop/data_sample/images/1month/キャンディーマジック/ミミブラウン/thumbnail.jpg</v>
      </c>
      <c r="AB371" s="110" t="str">
        <f t="shared" si="460"/>
        <v>/Users/asano/Desktop/data_sample/images/1month/キャンディーマジック/ミミブラウン/lens.jpg</v>
      </c>
      <c r="AC371" s="110" t="str">
        <f t="shared" si="461"/>
        <v>/Users/asano/Desktop/data_sample/images/1month/キャンディーマジック/ミミブラウン/黒目/black.jpg</v>
      </c>
      <c r="AD371" s="110" t="str">
        <f t="shared" si="462"/>
        <v>/Users/asano/Desktop/data_sample/images/1month/キャンディーマジック/ミミブラウン/茶目/brown.jpg</v>
      </c>
      <c r="AE371" s="346" t="str">
        <f t="shared" ref="AE371:AF371" si="769">IFERROR(XLOOKUP($E371&amp;$F371,import!$A:$A,import!I:I),""
)</f>
        <v/>
      </c>
      <c r="AF371" s="346" t="str">
        <f t="shared" si="769"/>
        <v/>
      </c>
      <c r="AG371" s="119" t="str">
        <f>IFERROR(__xludf.DUMMYFUNCTION(" IF(
  ISNUMBER(S371),
  ""度なし（±0.00）〜""&amp;IF(ABS(S371)&lt;100, TEXT(S371, ""0.00""), """"),
  IFERROR(""度なし（±0.00）〜""&amp;
    TEXT(
      VALUE(REGEXEXTRACT(ASC(TO_TEXT(S371)),
        ""(?:^|[^0-9])([+-]?\d{1,2}(?:\.\d+)?)(?:[^0-9]|$)""
      )),
      ""0.00"""&amp;"
    ),
    ""度なしのみ""
  )
)
"),"度なしのみ")</f>
        <v>度なしのみ</v>
      </c>
      <c r="AH371" s="347"/>
      <c r="AI371" s="347"/>
      <c r="AJ371" s="110"/>
      <c r="AK371" s="110" t="s">
        <v>3323</v>
      </c>
      <c r="AL371" s="110" t="str">
        <f t="shared" si="453"/>
        <v>#REF!</v>
      </c>
      <c r="AM371" s="110"/>
      <c r="AN371" s="110" t="str">
        <f t="shared" si="84"/>
        <v>NG</v>
      </c>
      <c r="AO371" s="343">
        <v>12.0</v>
      </c>
      <c r="AP371" s="110"/>
      <c r="AQ371" s="343">
        <v>12.0</v>
      </c>
      <c r="AR371" s="110"/>
    </row>
    <row r="372">
      <c r="A372" s="333" t="b">
        <v>1</v>
      </c>
      <c r="B372" s="357" t="b">
        <v>1</v>
      </c>
      <c r="C372" s="350" t="str">
        <f t="shared" si="66"/>
        <v>-</v>
      </c>
      <c r="D372" s="110"/>
      <c r="E372" s="110" t="s">
        <v>3352</v>
      </c>
      <c r="F372" s="110" t="s">
        <v>3331</v>
      </c>
      <c r="G372" s="335">
        <v>4530.0</v>
      </c>
      <c r="H372" s="336" t="s">
        <v>2566</v>
      </c>
      <c r="I372" s="110" t="s">
        <v>3239</v>
      </c>
      <c r="J372" s="110" t="s">
        <v>3332</v>
      </c>
      <c r="K372" s="337" t="s">
        <v>292</v>
      </c>
      <c r="L372" s="338" t="str">
        <f t="shared" si="354"/>
        <v>#REF!</v>
      </c>
      <c r="M372" s="339" t="str">
        <f>IFERROR(__xludf.DUMMYFUNCTION("REGEXEXTRACT(
  XLOOKUP($E372&amp;$F372, import!$A:$A, import!C:C),
  ""/(\d+)""
)
"),"#REF!")</f>
        <v>#REF!</v>
      </c>
      <c r="N372" s="340" t="str">
        <f t="shared" si="455"/>
        <v>#REF!</v>
      </c>
      <c r="O372" s="341" t="str">
        <f t="shared" ref="O372:Q372" si="770">VALUE(SUBSTITUTE(XLOOKUP($E372&amp;$F372,import!$A:$A,import!M:M),"mm",""))
</f>
        <v>#REF!</v>
      </c>
      <c r="P372" s="342" t="str">
        <f t="shared" si="770"/>
        <v>#REF!</v>
      </c>
      <c r="Q372" s="343" t="str">
        <f t="shared" si="770"/>
        <v>#REF!</v>
      </c>
      <c r="R372" s="341" t="str">
        <f t="shared" si="356"/>
        <v>#REF!</v>
      </c>
      <c r="S372" s="110" t="s">
        <v>1303</v>
      </c>
      <c r="T372" s="110" t="s">
        <v>3353</v>
      </c>
      <c r="U372" s="371" t="s">
        <v>3043</v>
      </c>
      <c r="V372" s="119" t="str">
        <f t="shared" si="9"/>
        <v>/Users/asano/Desktop/data_sample/Links/bandle.jpg</v>
      </c>
      <c r="W372" s="345" t="s">
        <v>3390</v>
      </c>
      <c r="X372" s="345" t="s">
        <v>3391</v>
      </c>
      <c r="Y372" s="345" t="s">
        <v>3392</v>
      </c>
      <c r="Z372" s="345" t="s">
        <v>3393</v>
      </c>
      <c r="AA372" s="110" t="str">
        <f t="shared" si="459"/>
        <v>/Users/asano/Desktop/data_sample/images/1month/キャンディーマジック/メログレー/thumbnail.jpg</v>
      </c>
      <c r="AB372" s="110" t="str">
        <f t="shared" si="460"/>
        <v>/Users/asano/Desktop/data_sample/images/1month/キャンディーマジック/メログレー/lens.jpg</v>
      </c>
      <c r="AC372" s="110" t="str">
        <f t="shared" si="461"/>
        <v>/Users/asano/Desktop/data_sample/images/1month/キャンディーマジック/メログレー/黒目/black.jpg</v>
      </c>
      <c r="AD372" s="110" t="str">
        <f t="shared" si="462"/>
        <v>/Users/asano/Desktop/data_sample/images/1month/キャンディーマジック/メログレー/茶目/brown.jpg</v>
      </c>
      <c r="AE372" s="346" t="str">
        <f t="shared" ref="AE372:AF372" si="771">IFERROR(XLOOKUP($E372&amp;$F372,import!$A:$A,import!I:I),""
)</f>
        <v/>
      </c>
      <c r="AF372" s="346" t="str">
        <f t="shared" si="771"/>
        <v/>
      </c>
      <c r="AG372" s="119" t="str">
        <f>IFERROR(__xludf.DUMMYFUNCTION(" IF(
  ISNUMBER(S372),
  ""度なし（±0.00）〜""&amp;IF(ABS(S372)&lt;100, TEXT(S372, ""0.00""), """"),
  IFERROR(""度なし（±0.00）〜""&amp;
    TEXT(
      VALUE(REGEXEXTRACT(ASC(TO_TEXT(S372)),
        ""(?:^|[^0-9])([+-]?\d{1,2}(?:\.\d+)?)(?:[^0-9]|$)""
      )),
      ""0.00"""&amp;"
    ),
    ""度なしのみ""
  )
)
"),"度なしのみ")</f>
        <v>度なしのみ</v>
      </c>
      <c r="AH372" s="347"/>
      <c r="AI372" s="347"/>
      <c r="AJ372" s="110"/>
      <c r="AK372" s="110" t="s">
        <v>3337</v>
      </c>
      <c r="AL372" s="110" t="str">
        <f t="shared" si="453"/>
        <v>#REF!</v>
      </c>
      <c r="AM372" s="110"/>
      <c r="AN372" s="110" t="str">
        <f t="shared" si="84"/>
        <v>NG</v>
      </c>
      <c r="AO372" s="343">
        <v>8.0</v>
      </c>
      <c r="AP372" s="110"/>
      <c r="AQ372" s="343">
        <v>8.0</v>
      </c>
      <c r="AR372" s="110"/>
    </row>
    <row r="373">
      <c r="A373" s="333" t="b">
        <v>1</v>
      </c>
      <c r="B373" s="357" t="b">
        <v>1</v>
      </c>
      <c r="C373" s="350" t="str">
        <f t="shared" si="66"/>
        <v>-</v>
      </c>
      <c r="D373" s="110"/>
      <c r="E373" s="110" t="s">
        <v>3352</v>
      </c>
      <c r="F373" s="110" t="s">
        <v>3338</v>
      </c>
      <c r="G373" s="335">
        <v>4531.0</v>
      </c>
      <c r="H373" s="336" t="s">
        <v>2566</v>
      </c>
      <c r="I373" s="110" t="s">
        <v>3239</v>
      </c>
      <c r="J373" s="110" t="s">
        <v>3339</v>
      </c>
      <c r="K373" s="337" t="s">
        <v>292</v>
      </c>
      <c r="L373" s="338" t="str">
        <f t="shared" si="354"/>
        <v>#REF!</v>
      </c>
      <c r="M373" s="339" t="str">
        <f>IFERROR(__xludf.DUMMYFUNCTION("REGEXEXTRACT(
  XLOOKUP($E373&amp;$F373, import!$A:$A, import!C:C),
  ""/(\d+)""
)
"),"#REF!")</f>
        <v>#REF!</v>
      </c>
      <c r="N373" s="340" t="str">
        <f t="shared" si="455"/>
        <v>#REF!</v>
      </c>
      <c r="O373" s="341" t="str">
        <f t="shared" ref="O373:Q373" si="772">VALUE(SUBSTITUTE(XLOOKUP($E373&amp;$F373,import!$A:$A,import!M:M),"mm",""))
</f>
        <v>#REF!</v>
      </c>
      <c r="P373" s="342" t="str">
        <f t="shared" si="772"/>
        <v>#REF!</v>
      </c>
      <c r="Q373" s="343" t="str">
        <f t="shared" si="772"/>
        <v>#REF!</v>
      </c>
      <c r="R373" s="341" t="str">
        <f t="shared" si="356"/>
        <v>#REF!</v>
      </c>
      <c r="S373" s="110" t="str">
        <f t="array" ref="S373">XLOOKUP($E373&amp;$F373,import!$A:$A,import!T:T)</f>
        <v>#REF!</v>
      </c>
      <c r="T373" s="110" t="s">
        <v>3353</v>
      </c>
      <c r="U373" s="371" t="s">
        <v>3043</v>
      </c>
      <c r="V373" s="119" t="str">
        <f t="shared" si="9"/>
        <v>/Users/asano/Desktop/data_sample/Links/bandle.jpg</v>
      </c>
      <c r="W373" s="345" t="s">
        <v>3394</v>
      </c>
      <c r="X373" s="345" t="s">
        <v>3395</v>
      </c>
      <c r="Y373" s="345" t="s">
        <v>3396</v>
      </c>
      <c r="Z373" s="345" t="s">
        <v>3397</v>
      </c>
      <c r="AA373" s="110" t="str">
        <f t="shared" si="459"/>
        <v>/Users/asano/Desktop/data_sample/images/1month/キャンディーマジック/メロブラウン/thumbnail.jpg</v>
      </c>
      <c r="AB373" s="110" t="str">
        <f t="shared" si="460"/>
        <v>/Users/asano/Desktop/data_sample/images/1month/キャンディーマジック/メロブラウン/lens.jpg</v>
      </c>
      <c r="AC373" s="110" t="str">
        <f t="shared" si="461"/>
        <v>/Users/asano/Desktop/data_sample/images/1month/キャンディーマジック/メロブラウン/黒目/black.jpg</v>
      </c>
      <c r="AD373" s="110" t="str">
        <f t="shared" si="462"/>
        <v>/Users/asano/Desktop/data_sample/images/1month/キャンディーマジック/メロブラウン/茶目/brown.jpg</v>
      </c>
      <c r="AE373" s="346" t="str">
        <f t="shared" ref="AE373:AF373" si="773">IFERROR(XLOOKUP($E373&amp;$F373,import!$A:$A,import!I:I),""
)</f>
        <v/>
      </c>
      <c r="AF373" s="346" t="str">
        <f t="shared" si="773"/>
        <v/>
      </c>
      <c r="AG373" s="119" t="str">
        <f>IFERROR(__xludf.DUMMYFUNCTION(" IF(
  ISNUMBER(S373),
  ""度なし（±0.00）〜""&amp;IF(ABS(S373)&lt;100, TEXT(S373, ""0.00""), """"),
  IFERROR(""度なし（±0.00）〜""&amp;
    TEXT(
      VALUE(REGEXEXTRACT(ASC(TO_TEXT(S373)),
        ""(?:^|[^0-9])([+-]?\d{1,2}(?:\.\d+)?)(?:[^0-9]|$)""
      )),
      ""0.00"""&amp;"
    ),
    ""度なしのみ""
  )
)
"),"度なしのみ")</f>
        <v>度なしのみ</v>
      </c>
      <c r="AH373" s="347"/>
      <c r="AI373" s="347"/>
      <c r="AJ373" s="110"/>
      <c r="AK373" s="110" t="s">
        <v>3344</v>
      </c>
      <c r="AL373" s="110" t="str">
        <f t="shared" si="453"/>
        <v>#REF!</v>
      </c>
      <c r="AM373" s="110"/>
      <c r="AN373" s="110" t="str">
        <f t="shared" si="84"/>
        <v>NG</v>
      </c>
      <c r="AO373" s="343">
        <v>12.0</v>
      </c>
      <c r="AP373" s="110"/>
      <c r="AQ373" s="343">
        <v>12.0</v>
      </c>
      <c r="AR373" s="110"/>
    </row>
    <row r="374">
      <c r="A374" s="333" t="b">
        <v>1</v>
      </c>
      <c r="B374" s="357" t="b">
        <v>1</v>
      </c>
      <c r="C374" s="350" t="str">
        <f t="shared" si="66"/>
        <v>-</v>
      </c>
      <c r="D374" s="110"/>
      <c r="E374" s="110" t="s">
        <v>3352</v>
      </c>
      <c r="F374" s="110" t="s">
        <v>3345</v>
      </c>
      <c r="G374" s="335">
        <v>4532.0</v>
      </c>
      <c r="H374" s="336" t="s">
        <v>2566</v>
      </c>
      <c r="I374" s="110" t="s">
        <v>3239</v>
      </c>
      <c r="J374" s="110" t="s">
        <v>3346</v>
      </c>
      <c r="K374" s="337" t="s">
        <v>292</v>
      </c>
      <c r="L374" s="338" t="str">
        <f t="shared" si="354"/>
        <v>#REF!</v>
      </c>
      <c r="M374" s="339" t="str">
        <f>IFERROR(__xludf.DUMMYFUNCTION("REGEXEXTRACT(
  XLOOKUP($E374&amp;$F374, import!$A:$A, import!C:C),
  ""/(\d+)""
)
"),"#REF!")</f>
        <v>#REF!</v>
      </c>
      <c r="N374" s="340" t="str">
        <f t="shared" si="455"/>
        <v>#REF!</v>
      </c>
      <c r="O374" s="341" t="str">
        <f t="shared" ref="O374:Q374" si="774">VALUE(SUBSTITUTE(XLOOKUP($E374&amp;$F374,import!$A:$A,import!M:M),"mm",""))
</f>
        <v>#REF!</v>
      </c>
      <c r="P374" s="342" t="str">
        <f t="shared" si="774"/>
        <v>#REF!</v>
      </c>
      <c r="Q374" s="343" t="str">
        <f t="shared" si="774"/>
        <v>#REF!</v>
      </c>
      <c r="R374" s="341" t="str">
        <f t="shared" si="356"/>
        <v>#REF!</v>
      </c>
      <c r="S374" s="110" t="s">
        <v>1303</v>
      </c>
      <c r="T374" s="110" t="s">
        <v>3353</v>
      </c>
      <c r="U374" s="371" t="s">
        <v>3043</v>
      </c>
      <c r="V374" s="119" t="str">
        <f t="shared" si="9"/>
        <v>/Users/asano/Desktop/data_sample/Links/bandle.jpg</v>
      </c>
      <c r="W374" s="345" t="s">
        <v>3398</v>
      </c>
      <c r="X374" s="345" t="s">
        <v>3399</v>
      </c>
      <c r="Y374" s="345" t="s">
        <v>3400</v>
      </c>
      <c r="Z374" s="345" t="s">
        <v>3401</v>
      </c>
      <c r="AA374" s="110" t="str">
        <f t="shared" si="459"/>
        <v>/Users/asano/Desktop/data_sample/images/1month/キャンディーマジック/ルルブラウン/thumbnail.jpg</v>
      </c>
      <c r="AB374" s="110" t="str">
        <f t="shared" si="460"/>
        <v>/Users/asano/Desktop/data_sample/images/1month/キャンディーマジック/ルルブラウン/lens.jpg</v>
      </c>
      <c r="AC374" s="110" t="str">
        <f t="shared" si="461"/>
        <v>/Users/asano/Desktop/data_sample/images/1month/キャンディーマジック/ルルブラウン/黒目/black.jpg</v>
      </c>
      <c r="AD374" s="110" t="str">
        <f t="shared" si="462"/>
        <v>/Users/asano/Desktop/data_sample/images/1month/キャンディーマジック/ルルブラウン/茶目/brown.jpg</v>
      </c>
      <c r="AE374" s="346" t="str">
        <f t="shared" ref="AE374:AF374" si="775">IFERROR(XLOOKUP($E374&amp;$F374,import!$A:$A,import!I:I),""
)</f>
        <v/>
      </c>
      <c r="AF374" s="346" t="str">
        <f t="shared" si="775"/>
        <v/>
      </c>
      <c r="AG374" s="119" t="str">
        <f>IFERROR(__xludf.DUMMYFUNCTION(" IF(
  ISNUMBER(S374),
  ""度なし（±0.00）〜""&amp;IF(ABS(S374)&lt;100, TEXT(S374, ""0.00""), """"),
  IFERROR(""度なし（±0.00）〜""&amp;
    TEXT(
      VALUE(REGEXEXTRACT(ASC(TO_TEXT(S374)),
        ""(?:^|[^0-9])([+-]?\d{1,2}(?:\.\d+)?)(?:[^0-9]|$)""
      )),
      ""0.00"""&amp;"
    ),
    ""度なしのみ""
  )
)
"),"度なしのみ")</f>
        <v>度なしのみ</v>
      </c>
      <c r="AH374" s="347"/>
      <c r="AI374" s="347"/>
      <c r="AJ374" s="110"/>
      <c r="AK374" s="110" t="s">
        <v>3351</v>
      </c>
      <c r="AL374" s="110" t="str">
        <f t="shared" si="453"/>
        <v>#REF!</v>
      </c>
      <c r="AM374" s="110"/>
      <c r="AN374" s="110" t="str">
        <f t="shared" si="84"/>
        <v>NG</v>
      </c>
      <c r="AO374" s="343">
        <v>8.0</v>
      </c>
      <c r="AP374" s="110"/>
      <c r="AQ374" s="343">
        <v>8.0</v>
      </c>
      <c r="AR374" s="110"/>
    </row>
    <row r="375">
      <c r="A375" s="333" t="b">
        <v>1</v>
      </c>
      <c r="B375" s="357" t="b">
        <v>1</v>
      </c>
      <c r="C375" s="350" t="str">
        <f t="shared" si="66"/>
        <v>-</v>
      </c>
      <c r="D375" s="110"/>
      <c r="E375" s="110" t="s">
        <v>3402</v>
      </c>
      <c r="F375" s="110" t="s">
        <v>3076</v>
      </c>
      <c r="G375" s="335">
        <v>4533.0</v>
      </c>
      <c r="H375" s="110" t="s">
        <v>2566</v>
      </c>
      <c r="I375" s="110" t="s">
        <v>3403</v>
      </c>
      <c r="J375" s="110" t="s">
        <v>3077</v>
      </c>
      <c r="K375" s="110" t="s">
        <v>292</v>
      </c>
      <c r="L375" s="338" t="str">
        <f t="shared" si="354"/>
        <v>#REF!</v>
      </c>
      <c r="M375" s="339" t="str">
        <f>IFERROR(__xludf.DUMMYFUNCTION("REGEXEXTRACT(
  XLOOKUP($E375&amp;$F375, import!$A:$A, import!C:C),
  ""/(\d+)""
)
"),"#REF!")</f>
        <v>#REF!</v>
      </c>
      <c r="N375" s="340" t="str">
        <f t="shared" si="455"/>
        <v>#REF!</v>
      </c>
      <c r="O375" s="341" t="str">
        <f t="shared" ref="O375:Q375" si="776">VALUE(SUBSTITUTE(XLOOKUP($E375&amp;$F375,import!$A:$A,import!M:M),"mm",""))
</f>
        <v>#REF!</v>
      </c>
      <c r="P375" s="342" t="str">
        <f t="shared" si="776"/>
        <v>#REF!</v>
      </c>
      <c r="Q375" s="343" t="str">
        <f t="shared" si="776"/>
        <v>#REF!</v>
      </c>
      <c r="R375" s="341" t="str">
        <f t="shared" si="356"/>
        <v>#REF!</v>
      </c>
      <c r="S375" s="110"/>
      <c r="T37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TRIM(TRANSPOSE(SPLIT(S375,"",""))), 0))
        ),
      ""シリコン"",""シリコー"&amp;"ンハイドロゲル素材"")
    )
  ),
"""")
"),"")</f>
        <v/>
      </c>
      <c r="U375" s="371" t="s">
        <v>3043</v>
      </c>
      <c r="V375" s="119" t="str">
        <f t="shared" si="9"/>
        <v>/Users/asano/Desktop/data_sample/Links/bandle.jpg</v>
      </c>
      <c r="W375" s="345" t="s">
        <v>3404</v>
      </c>
      <c r="X375" s="345" t="s">
        <v>3405</v>
      </c>
      <c r="Y375" s="345" t="s">
        <v>3406</v>
      </c>
      <c r="Z375" s="345" t="s">
        <v>3407</v>
      </c>
      <c r="AA375" s="110" t="str">
        <f t="shared" si="459"/>
        <v>/Users/asano/Desktop/data_sample/images/1month/ファビュラス/NO.3ブラウン/thumbnail.jpg</v>
      </c>
      <c r="AB375" s="110" t="str">
        <f t="shared" si="460"/>
        <v>/Users/asano/Desktop/data_sample/images/1month/ファビュラス/NO.3ブラウン/lens.jpg</v>
      </c>
      <c r="AC375" s="110" t="str">
        <f t="shared" si="461"/>
        <v>/Users/asano/Desktop/data_sample/images/1month/ファビュラス/NO.3ブラウン/黒目/black.jpg</v>
      </c>
      <c r="AD375" s="110" t="str">
        <f t="shared" si="462"/>
        <v>/Users/asano/Desktop/data_sample/images/1month/ファビュラス/NO.3ブラウン/茶目/brown.jpg</v>
      </c>
      <c r="AE375" s="346" t="str">
        <f t="shared" ref="AE375:AF375" si="777">IFERROR(XLOOKUP($E375&amp;$F375,import!$A:$A,import!I:I),""
)</f>
        <v/>
      </c>
      <c r="AF375" s="346" t="str">
        <f t="shared" si="777"/>
        <v/>
      </c>
      <c r="AG375" s="119" t="str">
        <f>IFERROR(__xludf.DUMMYFUNCTION(" IF(
  ISNUMBER(S375),
  ""度なし（±0.00）〜""&amp;IF(ABS(S375)&lt;100, TEXT(S375, ""0.00""), """"),
  IFERROR(""度なし（±0.00）〜""&amp;
    TEXT(
      VALUE(REGEXEXTRACT(ASC(TO_TEXT(S375)),
        ""(?:^|[^0-9])([+-]?\d{1,2}(?:\.\d+)?)(?:[^0-9]|$)""
      )),
      ""0.00"""&amp;"
    ),
    ""度なしのみ""
  )
)
"),"度なしのみ")</f>
        <v>度なしのみ</v>
      </c>
      <c r="AH375" s="347"/>
      <c r="AI375" s="347"/>
      <c r="AJ375" s="110"/>
      <c r="AK375" s="110" t="s">
        <v>3408</v>
      </c>
      <c r="AL375" s="110" t="str">
        <f t="shared" si="453"/>
        <v>#REF!</v>
      </c>
      <c r="AM375" s="110"/>
      <c r="AN375" s="110" t="str">
        <f t="shared" si="84"/>
        <v>NG</v>
      </c>
      <c r="AO375" s="343">
        <v>8.0</v>
      </c>
      <c r="AP375" s="110"/>
      <c r="AQ375" s="343">
        <v>8.0</v>
      </c>
      <c r="AR375" s="110"/>
    </row>
    <row r="376">
      <c r="A376" s="333" t="b">
        <v>1</v>
      </c>
      <c r="B376" s="357" t="b">
        <v>1</v>
      </c>
      <c r="C376" s="350" t="str">
        <f t="shared" si="66"/>
        <v>-</v>
      </c>
      <c r="D376" s="110"/>
      <c r="E376" s="110" t="s">
        <v>3402</v>
      </c>
      <c r="F376" s="110" t="s">
        <v>3083</v>
      </c>
      <c r="G376" s="335">
        <v>4534.0</v>
      </c>
      <c r="H376" s="110" t="s">
        <v>2566</v>
      </c>
      <c r="I376" s="110" t="s">
        <v>3403</v>
      </c>
      <c r="J376" s="110" t="s">
        <v>3084</v>
      </c>
      <c r="K376" s="110" t="s">
        <v>292</v>
      </c>
      <c r="L376" s="338" t="str">
        <f t="shared" si="354"/>
        <v>#REF!</v>
      </c>
      <c r="M376" s="339" t="str">
        <f>IFERROR(__xludf.DUMMYFUNCTION("REGEXEXTRACT(
  XLOOKUP($E376&amp;$F376, import!$A:$A, import!C:C),
  ""/(\d+)""
)
"),"#REF!")</f>
        <v>#REF!</v>
      </c>
      <c r="N376" s="340" t="str">
        <f t="shared" si="455"/>
        <v>#REF!</v>
      </c>
      <c r="O376" s="341" t="str">
        <f t="shared" ref="O376:Q376" si="778">VALUE(SUBSTITUTE(XLOOKUP($E376&amp;$F376,import!$A:$A,import!M:M),"mm",""))
</f>
        <v>#REF!</v>
      </c>
      <c r="P376" s="342" t="str">
        <f t="shared" si="778"/>
        <v>#REF!</v>
      </c>
      <c r="Q376" s="343" t="str">
        <f t="shared" si="778"/>
        <v>#REF!</v>
      </c>
      <c r="R376" s="341" t="str">
        <f t="shared" si="356"/>
        <v>#REF!</v>
      </c>
      <c r="S376" s="110"/>
      <c r="T37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TRIM(TRANSPOSE(SPLIT(S376,"",""))), 0))
        ),
      ""シリコン"",""シリコー"&amp;"ンハイドロゲル素材"")
    )
  ),
"""")
"),"")</f>
        <v/>
      </c>
      <c r="U376" s="371" t="s">
        <v>3043</v>
      </c>
      <c r="V376" s="119" t="str">
        <f t="shared" si="9"/>
        <v>/Users/asano/Desktop/data_sample/Links/bandle.jpg</v>
      </c>
      <c r="W376" s="345" t="s">
        <v>3409</v>
      </c>
      <c r="X376" s="345" t="s">
        <v>3410</v>
      </c>
      <c r="Y376" s="345" t="s">
        <v>3411</v>
      </c>
      <c r="Z376" s="345" t="s">
        <v>3412</v>
      </c>
      <c r="AA376" s="110" t="str">
        <f t="shared" si="459"/>
        <v>/Users/asano/Desktop/data_sample/images/1month/ファビュラス/NO.5ブラック/thumbnail.jpg</v>
      </c>
      <c r="AB376" s="110" t="str">
        <f t="shared" si="460"/>
        <v>/Users/asano/Desktop/data_sample/images/1month/ファビュラス/NO.5ブラック/lens.jpg</v>
      </c>
      <c r="AC376" s="110" t="str">
        <f t="shared" si="461"/>
        <v>/Users/asano/Desktop/data_sample/images/1month/ファビュラス/NO.5ブラック/黒目/black.jpg</v>
      </c>
      <c r="AD376" s="110" t="str">
        <f t="shared" si="462"/>
        <v>/Users/asano/Desktop/data_sample/images/1month/ファビュラス/NO.5ブラック/茶目/brown.jpg</v>
      </c>
      <c r="AE376" s="346" t="str">
        <f t="shared" ref="AE376:AF376" si="779">IFERROR(XLOOKUP($E376&amp;$F376,import!$A:$A,import!I:I),""
)</f>
        <v/>
      </c>
      <c r="AF376" s="346" t="str">
        <f t="shared" si="779"/>
        <v/>
      </c>
      <c r="AG376" s="119" t="str">
        <f>IFERROR(__xludf.DUMMYFUNCTION(" IF(
  ISNUMBER(S376),
  ""度なし（±0.00）〜""&amp;IF(ABS(S376)&lt;100, TEXT(S376, ""0.00""), """"),
  IFERROR(""度なし（±0.00）〜""&amp;
    TEXT(
      VALUE(REGEXEXTRACT(ASC(TO_TEXT(S376)),
        ""(?:^|[^0-9])([+-]?\d{1,2}(?:\.\d+)?)(?:[^0-9]|$)""
      )),
      ""0.00"""&amp;"
    ),
    ""度なしのみ""
  )
)
"),"度なしのみ")</f>
        <v>度なしのみ</v>
      </c>
      <c r="AH376" s="347"/>
      <c r="AI376" s="347"/>
      <c r="AJ376" s="110"/>
      <c r="AK376" s="110" t="s">
        <v>3413</v>
      </c>
      <c r="AL376" s="110" t="str">
        <f t="shared" si="453"/>
        <v>#REF!</v>
      </c>
      <c r="AM376" s="110"/>
      <c r="AN376" s="110" t="str">
        <f t="shared" si="84"/>
        <v>NG</v>
      </c>
      <c r="AO376" s="343">
        <v>8.0</v>
      </c>
      <c r="AP376" s="110"/>
      <c r="AQ376" s="343">
        <v>8.0</v>
      </c>
      <c r="AR376" s="110"/>
    </row>
    <row r="377">
      <c r="A377" s="333" t="b">
        <v>1</v>
      </c>
      <c r="B377" s="357" t="b">
        <v>1</v>
      </c>
      <c r="C377" s="350" t="str">
        <f t="shared" si="66"/>
        <v>-</v>
      </c>
      <c r="D377" s="110"/>
      <c r="E377" s="110" t="s">
        <v>3402</v>
      </c>
      <c r="F377" s="110" t="s">
        <v>3247</v>
      </c>
      <c r="G377" s="335">
        <v>4535.0</v>
      </c>
      <c r="H377" s="110" t="s">
        <v>2566</v>
      </c>
      <c r="I377" s="110" t="s">
        <v>3403</v>
      </c>
      <c r="J377" s="110" t="s">
        <v>3248</v>
      </c>
      <c r="K377" s="110" t="s">
        <v>292</v>
      </c>
      <c r="L377" s="338" t="str">
        <f t="shared" si="354"/>
        <v>#REF!</v>
      </c>
      <c r="M377" s="339" t="str">
        <f>IFERROR(__xludf.DUMMYFUNCTION("REGEXEXTRACT(
  XLOOKUP($E377&amp;$F377, import!$A:$A, import!C:C),
  ""/(\d+)""
)
"),"#REF!")</f>
        <v>#REF!</v>
      </c>
      <c r="N377" s="340" t="str">
        <f t="shared" si="455"/>
        <v>#REF!</v>
      </c>
      <c r="O377" s="341" t="str">
        <f t="shared" ref="O377:Q377" si="780">VALUE(SUBSTITUTE(XLOOKUP($E377&amp;$F377,import!$A:$A,import!M:M),"mm",""))
</f>
        <v>#REF!</v>
      </c>
      <c r="P377" s="342" t="str">
        <f t="shared" si="780"/>
        <v>#REF!</v>
      </c>
      <c r="Q377" s="343" t="str">
        <f t="shared" si="780"/>
        <v>#REF!</v>
      </c>
      <c r="R377" s="341" t="str">
        <f t="shared" si="356"/>
        <v>#REF!</v>
      </c>
      <c r="S377" s="110"/>
      <c r="T37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TRIM(TRANSPOSE(SPLIT(S377,"",""))), 0))
        ),
      ""シリコン"",""シリコー"&amp;"ンハイドロゲル素材"")
    )
  ),
"""")
"),"")</f>
        <v/>
      </c>
      <c r="U377" s="371" t="s">
        <v>3043</v>
      </c>
      <c r="V377" s="119" t="str">
        <f t="shared" si="9"/>
        <v>/Users/asano/Desktop/data_sample/Links/bandle.jpg</v>
      </c>
      <c r="W377" s="345" t="s">
        <v>3414</v>
      </c>
      <c r="X377" s="345" t="s">
        <v>3415</v>
      </c>
      <c r="Y377" s="345" t="s">
        <v>3416</v>
      </c>
      <c r="Z377" s="345" t="s">
        <v>3417</v>
      </c>
      <c r="AA377" s="110" t="str">
        <f t="shared" si="459"/>
        <v>/Users/asano/Desktop/data_sample/images/1month/ファビュラス/キングブラウン/thumbnail.jpg</v>
      </c>
      <c r="AB377" s="110" t="str">
        <f t="shared" si="460"/>
        <v>/Users/asano/Desktop/data_sample/images/1month/ファビュラス/キングブラウン/lens.jpg</v>
      </c>
      <c r="AC377" s="110" t="str">
        <f t="shared" si="461"/>
        <v>/Users/asano/Desktop/data_sample/images/1month/ファビュラス/キングブラウン/黒目/black.jpg</v>
      </c>
      <c r="AD377" s="110" t="str">
        <f t="shared" si="462"/>
        <v>/Users/asano/Desktop/data_sample/images/1month/ファビュラス/キングブラウン/茶目/brown.jpg</v>
      </c>
      <c r="AE377" s="346" t="str">
        <f t="shared" ref="AE377:AF377" si="781">IFERROR(XLOOKUP($E377&amp;$F377,import!$A:$A,import!I:I),""
)</f>
        <v/>
      </c>
      <c r="AF377" s="346" t="str">
        <f t="shared" si="781"/>
        <v/>
      </c>
      <c r="AG377" s="119" t="str">
        <f>IFERROR(__xludf.DUMMYFUNCTION(" IF(
  ISNUMBER(S377),
  ""度なし（±0.00）〜""&amp;IF(ABS(S377)&lt;100, TEXT(S377, ""0.00""), """"),
  IFERROR(""度なし（±0.00）〜""&amp;
    TEXT(
      VALUE(REGEXEXTRACT(ASC(TO_TEXT(S377)),
        ""(?:^|[^0-9])([+-]?\d{1,2}(?:\.\d+)?)(?:[^0-9]|$)""
      )),
      ""0.00"""&amp;"
    ),
    ""度なしのみ""
  )
)
"),"度なしのみ")</f>
        <v>度なしのみ</v>
      </c>
      <c r="AH377" s="347"/>
      <c r="AI377" s="347"/>
      <c r="AJ377" s="110"/>
      <c r="AK377" s="110" t="s">
        <v>3418</v>
      </c>
      <c r="AL377" s="110" t="str">
        <f t="shared" si="453"/>
        <v>#REF!</v>
      </c>
      <c r="AM377" s="110"/>
      <c r="AN377" s="110" t="str">
        <f t="shared" si="84"/>
        <v>NG</v>
      </c>
      <c r="AO377" s="343">
        <v>8.0</v>
      </c>
      <c r="AP377" s="110"/>
      <c r="AQ377" s="343">
        <v>8.0</v>
      </c>
      <c r="AR377" s="110"/>
    </row>
    <row r="378">
      <c r="A378" s="333" t="b">
        <v>1</v>
      </c>
      <c r="B378" s="357" t="b">
        <v>1</v>
      </c>
      <c r="C378" s="350" t="str">
        <f t="shared" si="66"/>
        <v>-</v>
      </c>
      <c r="D378" s="110"/>
      <c r="E378" s="110" t="s">
        <v>3402</v>
      </c>
      <c r="F378" s="110" t="s">
        <v>3419</v>
      </c>
      <c r="G378" s="335">
        <v>4536.0</v>
      </c>
      <c r="H378" s="110" t="s">
        <v>2566</v>
      </c>
      <c r="I378" s="110" t="s">
        <v>3403</v>
      </c>
      <c r="J378" s="110" t="s">
        <v>3420</v>
      </c>
      <c r="K378" s="110" t="s">
        <v>292</v>
      </c>
      <c r="L378" s="338" t="str">
        <f t="shared" si="354"/>
        <v>#REF!</v>
      </c>
      <c r="M378" s="339" t="str">
        <f>IFERROR(__xludf.DUMMYFUNCTION("REGEXEXTRACT(
  XLOOKUP($E378&amp;$F378, import!$A:$A, import!C:C),
  ""/(\d+)""
)
"),"#REF!")</f>
        <v>#REF!</v>
      </c>
      <c r="N378" s="340" t="str">
        <f t="shared" si="455"/>
        <v>#REF!</v>
      </c>
      <c r="O378" s="341" t="str">
        <f t="shared" ref="O378:Q378" si="782">VALUE(SUBSTITUTE(XLOOKUP($E378&amp;$F378,import!$A:$A,import!M:M),"mm",""))
</f>
        <v>#REF!</v>
      </c>
      <c r="P378" s="342" t="str">
        <f t="shared" si="782"/>
        <v>#REF!</v>
      </c>
      <c r="Q378" s="343" t="str">
        <f t="shared" si="782"/>
        <v>#REF!</v>
      </c>
      <c r="R378" s="341" t="str">
        <f t="shared" si="356"/>
        <v>#REF!</v>
      </c>
      <c r="S378" s="110"/>
      <c r="T37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TRIM(TRANSPOSE(SPLIT(S378,"",""))), 0))
        ),
      ""シリコン"",""シリコー"&amp;"ンハイドロゲル素材"")
    )
  ),
"""")
"),"")</f>
        <v/>
      </c>
      <c r="U378" s="371" t="s">
        <v>3043</v>
      </c>
      <c r="V378" s="119" t="str">
        <f t="shared" si="9"/>
        <v>/Users/asano/Desktop/data_sample/Links/bandle.jpg</v>
      </c>
      <c r="W378" s="345" t="s">
        <v>3421</v>
      </c>
      <c r="X378" s="345" t="s">
        <v>3422</v>
      </c>
      <c r="Y378" s="345" t="s">
        <v>3423</v>
      </c>
      <c r="Z378" s="345" t="s">
        <v>3424</v>
      </c>
      <c r="AA378" s="110" t="str">
        <f t="shared" si="459"/>
        <v>/Users/asano/Desktop/data_sample/images/1month/ファビュラス/シアーセーブル/thumbnail.jpg</v>
      </c>
      <c r="AB378" s="110" t="str">
        <f t="shared" si="460"/>
        <v>/Users/asano/Desktop/data_sample/images/1month/ファビュラス/シアーセーブル/lens.jpg</v>
      </c>
      <c r="AC378" s="110" t="str">
        <f t="shared" si="461"/>
        <v>/Users/asano/Desktop/data_sample/images/1month/ファビュラス/シアーセーブル/黒目/black.jpg</v>
      </c>
      <c r="AD378" s="110" t="str">
        <f t="shared" si="462"/>
        <v>/Users/asano/Desktop/data_sample/images/1month/ファビュラス/シアーセーブル/茶目/brown.jpg</v>
      </c>
      <c r="AE378" s="346" t="str">
        <f t="shared" ref="AE378:AF378" si="783">IFERROR(XLOOKUP($E378&amp;$F378,import!$A:$A,import!I:I),""
)</f>
        <v/>
      </c>
      <c r="AF378" s="346" t="str">
        <f t="shared" si="783"/>
        <v/>
      </c>
      <c r="AG378" s="119" t="str">
        <f>IFERROR(__xludf.DUMMYFUNCTION(" IF(
  ISNUMBER(S378),
  ""度なし（±0.00）〜""&amp;IF(ABS(S378)&lt;100, TEXT(S378, ""0.00""), """"),
  IFERROR(""度なし（±0.00）〜""&amp;
    TEXT(
      VALUE(REGEXEXTRACT(ASC(TO_TEXT(S378)),
        ""(?:^|[^0-9])([+-]?\d{1,2}(?:\.\d+)?)(?:[^0-9]|$)""
      )),
      ""0.00"""&amp;"
    ),
    ""度なしのみ""
  )
)
"),"度なしのみ")</f>
        <v>度なしのみ</v>
      </c>
      <c r="AH378" s="347"/>
      <c r="AI378" s="347"/>
      <c r="AJ378" s="110"/>
      <c r="AK378" s="110" t="s">
        <v>3425</v>
      </c>
      <c r="AL378" s="110" t="str">
        <f t="shared" si="453"/>
        <v>#REF!</v>
      </c>
      <c r="AM378" s="110"/>
      <c r="AN378" s="110" t="str">
        <f t="shared" si="84"/>
        <v>NG</v>
      </c>
      <c r="AO378" s="343">
        <v>8.0</v>
      </c>
      <c r="AP378" s="110"/>
      <c r="AQ378" s="343">
        <v>8.0</v>
      </c>
      <c r="AR378" s="110"/>
    </row>
    <row r="379">
      <c r="A379" s="333" t="b">
        <v>1</v>
      </c>
      <c r="B379" s="357" t="b">
        <v>1</v>
      </c>
      <c r="C379" s="350" t="str">
        <f t="shared" si="66"/>
        <v>-</v>
      </c>
      <c r="D379" s="110"/>
      <c r="E379" s="110" t="s">
        <v>3402</v>
      </c>
      <c r="F379" s="110" t="s">
        <v>3130</v>
      </c>
      <c r="G379" s="335">
        <v>4537.0</v>
      </c>
      <c r="H379" s="336" t="s">
        <v>2566</v>
      </c>
      <c r="I379" s="110" t="s">
        <v>3403</v>
      </c>
      <c r="J379" s="110" t="s">
        <v>3131</v>
      </c>
      <c r="K379" s="110" t="s">
        <v>292</v>
      </c>
      <c r="L379" s="338" t="str">
        <f t="shared" si="354"/>
        <v>#REF!</v>
      </c>
      <c r="M379" s="339" t="str">
        <f>IFERROR(__xludf.DUMMYFUNCTION("REGEXEXTRACT(
  XLOOKUP($E379&amp;$F379, import!$A:$A, import!C:C),
  ""/(\d+)""
)
"),"#REF!")</f>
        <v>#REF!</v>
      </c>
      <c r="N379" s="340" t="str">
        <f t="shared" si="455"/>
        <v>#REF!</v>
      </c>
      <c r="O379" s="341" t="str">
        <f t="shared" ref="O379:Q379" si="784">VALUE(SUBSTITUTE(XLOOKUP($E379&amp;$F379,import!$A:$A,import!M:M),"mm",""))
</f>
        <v>#REF!</v>
      </c>
      <c r="P379" s="342" t="str">
        <f t="shared" si="784"/>
        <v>#REF!</v>
      </c>
      <c r="Q379" s="343" t="str">
        <f t="shared" si="784"/>
        <v>#REF!</v>
      </c>
      <c r="R379" s="341" t="str">
        <f t="shared" si="356"/>
        <v>#REF!</v>
      </c>
      <c r="S379" s="110"/>
      <c r="T37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TRIM(TRANSPOSE(SPLIT(S379,"",""))), 0))
        ),
      ""シリコン"",""シリコー"&amp;"ンハイドロゲル素材"")
    )
  ),
"""")
"),"")</f>
        <v/>
      </c>
      <c r="U379" s="371" t="s">
        <v>3043</v>
      </c>
      <c r="V379" s="119" t="str">
        <f t="shared" si="9"/>
        <v>/Users/asano/Desktop/data_sample/Links/bandle.jpg</v>
      </c>
      <c r="W379" s="345" t="s">
        <v>3426</v>
      </c>
      <c r="X379" s="345" t="s">
        <v>3427</v>
      </c>
      <c r="Y379" s="345" t="s">
        <v>3428</v>
      </c>
      <c r="Z379" s="345" t="s">
        <v>3429</v>
      </c>
      <c r="AA379" s="110" t="str">
        <f t="shared" si="459"/>
        <v>/Users/asano/Desktop/data_sample/images/1month/ファビュラス/バターブラウン/thumbnail.jpg</v>
      </c>
      <c r="AB379" s="110" t="str">
        <f t="shared" si="460"/>
        <v>/Users/asano/Desktop/data_sample/images/1month/ファビュラス/バターブラウン/lens.jpg</v>
      </c>
      <c r="AC379" s="110" t="str">
        <f t="shared" si="461"/>
        <v>/Users/asano/Desktop/data_sample/images/1month/ファビュラス/バターブラウン/黒目/black.jpg</v>
      </c>
      <c r="AD379" s="110" t="str">
        <f t="shared" si="462"/>
        <v>/Users/asano/Desktop/data_sample/images/1month/ファビュラス/バターブラウン/茶目/brown.jpg</v>
      </c>
      <c r="AE379" s="346" t="str">
        <f t="shared" ref="AE379:AF379" si="785">IFERROR(XLOOKUP($E379&amp;$F379,import!$A:$A,import!I:I),""
)</f>
        <v/>
      </c>
      <c r="AF379" s="346" t="str">
        <f t="shared" si="785"/>
        <v/>
      </c>
      <c r="AG379" s="119" t="str">
        <f>IFERROR(__xludf.DUMMYFUNCTION(" IF(
  ISNUMBER(S379),
  ""度なし（±0.00）〜""&amp;IF(ABS(S379)&lt;100, TEXT(S379, ""0.00""), """"),
  IFERROR(""度なし（±0.00）〜""&amp;
    TEXT(
      VALUE(REGEXEXTRACT(ASC(TO_TEXT(S379)),
        ""(?:^|[^0-9])([+-]?\d{1,2}(?:\.\d+)?)(?:[^0-9]|$)""
      )),
      ""0.00"""&amp;"
    ),
    ""度なしのみ""
  )
)
"),"度なしのみ")</f>
        <v>度なしのみ</v>
      </c>
      <c r="AH379" s="347"/>
      <c r="AI379" s="347"/>
      <c r="AJ379" s="110"/>
      <c r="AK379" s="110" t="s">
        <v>3430</v>
      </c>
      <c r="AL379" s="110" t="str">
        <f t="shared" si="453"/>
        <v>#REF!</v>
      </c>
      <c r="AM379" s="110"/>
      <c r="AN379" s="110" t="str">
        <f t="shared" si="84"/>
        <v>NG</v>
      </c>
      <c r="AO379" s="343">
        <v>8.0</v>
      </c>
      <c r="AP379" s="110"/>
      <c r="AQ379" s="343">
        <v>8.0</v>
      </c>
      <c r="AR379" s="110"/>
    </row>
    <row r="380">
      <c r="A380" s="333" t="b">
        <v>1</v>
      </c>
      <c r="B380" s="357" t="b">
        <v>1</v>
      </c>
      <c r="C380" s="350" t="str">
        <f t="shared" si="66"/>
        <v>-</v>
      </c>
      <c r="D380" s="110"/>
      <c r="E380" s="110" t="s">
        <v>3402</v>
      </c>
      <c r="F380" s="110" t="s">
        <v>3137</v>
      </c>
      <c r="G380" s="335">
        <v>4538.0</v>
      </c>
      <c r="H380" s="110" t="s">
        <v>2566</v>
      </c>
      <c r="I380" s="110" t="s">
        <v>3403</v>
      </c>
      <c r="J380" s="110" t="s">
        <v>3138</v>
      </c>
      <c r="K380" s="110" t="s">
        <v>292</v>
      </c>
      <c r="L380" s="338" t="str">
        <f t="shared" si="354"/>
        <v>#REF!</v>
      </c>
      <c r="M380" s="339" t="str">
        <f>IFERROR(__xludf.DUMMYFUNCTION("REGEXEXTRACT(
  XLOOKUP($E380&amp;$F380, import!$A:$A, import!C:C),
  ""/(\d+)""
)
"),"#REF!")</f>
        <v>#REF!</v>
      </c>
      <c r="N380" s="340" t="str">
        <f t="shared" si="455"/>
        <v>#REF!</v>
      </c>
      <c r="O380" s="341" t="str">
        <f t="shared" ref="O380:Q380" si="786">VALUE(SUBSTITUTE(XLOOKUP($E380&amp;$F380,import!$A:$A,import!M:M),"mm",""))
</f>
        <v>#REF!</v>
      </c>
      <c r="P380" s="342" t="str">
        <f t="shared" si="786"/>
        <v>#REF!</v>
      </c>
      <c r="Q380" s="343" t="str">
        <f t="shared" si="786"/>
        <v>#REF!</v>
      </c>
      <c r="R380" s="341" t="str">
        <f t="shared" si="356"/>
        <v>#REF!</v>
      </c>
      <c r="S380" s="110"/>
      <c r="T38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TRIM(TRANSPOSE(SPLIT(S380,"",""))), 0))
        ),
      ""シリコン"",""シリコー"&amp;"ンハイドロゲル素材"")
    )
  ),
"""")
"),"")</f>
        <v/>
      </c>
      <c r="U380" s="371" t="s">
        <v>3043</v>
      </c>
      <c r="V380" s="119" t="str">
        <f t="shared" si="9"/>
        <v>/Users/asano/Desktop/data_sample/Links/bandle.jpg</v>
      </c>
      <c r="W380" s="345" t="s">
        <v>3431</v>
      </c>
      <c r="X380" s="345" t="s">
        <v>3432</v>
      </c>
      <c r="Y380" s="345" t="s">
        <v>3433</v>
      </c>
      <c r="Z380" s="345" t="s">
        <v>3434</v>
      </c>
      <c r="AA380" s="110" t="str">
        <f t="shared" si="459"/>
        <v>/Users/asano/Desktop/data_sample/images/1month/ファビュラス/バニラブラウン/thumbnail.jpg</v>
      </c>
      <c r="AB380" s="110" t="str">
        <f t="shared" si="460"/>
        <v>/Users/asano/Desktop/data_sample/images/1month/ファビュラス/バニラブラウン/lens.jpg</v>
      </c>
      <c r="AC380" s="110" t="str">
        <f t="shared" si="461"/>
        <v>/Users/asano/Desktop/data_sample/images/1month/ファビュラス/バニラブラウン/黒目/black.jpg</v>
      </c>
      <c r="AD380" s="110" t="str">
        <f t="shared" si="462"/>
        <v>/Users/asano/Desktop/data_sample/images/1month/ファビュラス/バニラブラウン/茶目/brown.jpg</v>
      </c>
      <c r="AE380" s="346" t="str">
        <f t="shared" ref="AE380:AF380" si="787">IFERROR(XLOOKUP($E380&amp;$F380,import!$A:$A,import!I:I),""
)</f>
        <v/>
      </c>
      <c r="AF380" s="346" t="str">
        <f t="shared" si="787"/>
        <v/>
      </c>
      <c r="AG380" s="119" t="str">
        <f>IFERROR(__xludf.DUMMYFUNCTION(" IF(
  ISNUMBER(S380),
  ""度なし（±0.00）〜""&amp;IF(ABS(S380)&lt;100, TEXT(S380, ""0.00""), """"),
  IFERROR(""度なし（±0.00）〜""&amp;
    TEXT(
      VALUE(REGEXEXTRACT(ASC(TO_TEXT(S380)),
        ""(?:^|[^0-9])([+-]?\d{1,2}(?:\.\d+)?)(?:[^0-9]|$)""
      )),
      ""0.00"""&amp;"
    ),
    ""度なしのみ""
  )
)
"),"度なしのみ")</f>
        <v>度なしのみ</v>
      </c>
      <c r="AH380" s="347"/>
      <c r="AI380" s="347"/>
      <c r="AJ380" s="110"/>
      <c r="AK380" s="110" t="s">
        <v>3435</v>
      </c>
      <c r="AL380" s="110" t="str">
        <f t="shared" si="453"/>
        <v>#REF!</v>
      </c>
      <c r="AM380" s="110"/>
      <c r="AN380" s="110" t="str">
        <f t="shared" si="84"/>
        <v>NG</v>
      </c>
      <c r="AO380" s="343">
        <v>8.0</v>
      </c>
      <c r="AP380" s="110"/>
      <c r="AQ380" s="343">
        <v>8.0</v>
      </c>
      <c r="AR380" s="110"/>
    </row>
    <row r="381">
      <c r="A381" s="333" t="b">
        <v>1</v>
      </c>
      <c r="B381" s="357" t="b">
        <v>1</v>
      </c>
      <c r="C381" s="350" t="str">
        <f t="shared" si="66"/>
        <v>-</v>
      </c>
      <c r="D381" s="110"/>
      <c r="E381" s="110" t="s">
        <v>3402</v>
      </c>
      <c r="F381" s="110" t="s">
        <v>3331</v>
      </c>
      <c r="G381" s="335">
        <v>4539.0</v>
      </c>
      <c r="H381" s="110" t="s">
        <v>2566</v>
      </c>
      <c r="I381" s="110" t="s">
        <v>3403</v>
      </c>
      <c r="J381" s="110" t="s">
        <v>3332</v>
      </c>
      <c r="K381" s="110" t="s">
        <v>292</v>
      </c>
      <c r="L381" s="338" t="str">
        <f t="shared" si="354"/>
        <v>#REF!</v>
      </c>
      <c r="M381" s="339" t="str">
        <f>IFERROR(__xludf.DUMMYFUNCTION("REGEXEXTRACT(
  XLOOKUP($E381&amp;$F381, import!$A:$A, import!C:C),
  ""/(\d+)""
)
"),"#REF!")</f>
        <v>#REF!</v>
      </c>
      <c r="N381" s="340" t="str">
        <f t="shared" si="455"/>
        <v>#REF!</v>
      </c>
      <c r="O381" s="341" t="str">
        <f t="shared" ref="O381:Q381" si="788">VALUE(SUBSTITUTE(XLOOKUP($E381&amp;$F381,import!$A:$A,import!M:M),"mm",""))
</f>
        <v>#REF!</v>
      </c>
      <c r="P381" s="342" t="str">
        <f t="shared" si="788"/>
        <v>#REF!</v>
      </c>
      <c r="Q381" s="343" t="str">
        <f t="shared" si="788"/>
        <v>#REF!</v>
      </c>
      <c r="R381" s="341" t="str">
        <f t="shared" si="356"/>
        <v>#REF!</v>
      </c>
      <c r="S381" s="110"/>
      <c r="T38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TRIM(TRANSPOSE(SPLIT(S381,"",""))), 0))
        ),
      ""シリコン"",""シリコー"&amp;"ンハイドロゲル素材"")
    )
  ),
"""")
"),"")</f>
        <v/>
      </c>
      <c r="U381" s="371" t="s">
        <v>3043</v>
      </c>
      <c r="V381" s="119" t="str">
        <f t="shared" si="9"/>
        <v>/Users/asano/Desktop/data_sample/Links/bandle.jpg</v>
      </c>
      <c r="W381" s="345" t="s">
        <v>3436</v>
      </c>
      <c r="X381" s="345" t="s">
        <v>3437</v>
      </c>
      <c r="Y381" s="345" t="s">
        <v>3438</v>
      </c>
      <c r="Z381" s="345" t="s">
        <v>3439</v>
      </c>
      <c r="AA381" s="110" t="str">
        <f t="shared" si="459"/>
        <v>/Users/asano/Desktop/data_sample/images/1month/ファビュラス/メログレー/thumbnail.jpg</v>
      </c>
      <c r="AB381" s="110" t="str">
        <f t="shared" si="460"/>
        <v>/Users/asano/Desktop/data_sample/images/1month/ファビュラス/メログレー/lens.jpg</v>
      </c>
      <c r="AC381" s="110" t="str">
        <f t="shared" si="461"/>
        <v>/Users/asano/Desktop/data_sample/images/1month/ファビュラス/メログレー/黒目/black.jpg</v>
      </c>
      <c r="AD381" s="110" t="str">
        <f t="shared" si="462"/>
        <v>/Users/asano/Desktop/data_sample/images/1month/ファビュラス/メログレー/茶目/brown.jpg</v>
      </c>
      <c r="AE381" s="346" t="str">
        <f t="shared" ref="AE381:AF381" si="789">IFERROR(XLOOKUP($E381&amp;$F381,import!$A:$A,import!I:I),""
)</f>
        <v/>
      </c>
      <c r="AF381" s="346" t="str">
        <f t="shared" si="789"/>
        <v/>
      </c>
      <c r="AG381" s="119" t="str">
        <f>IFERROR(__xludf.DUMMYFUNCTION(" IF(
  ISNUMBER(S381),
  ""度なし（±0.00）〜""&amp;IF(ABS(S381)&lt;100, TEXT(S381, ""0.00""), """"),
  IFERROR(""度なし（±0.00）〜""&amp;
    TEXT(
      VALUE(REGEXEXTRACT(ASC(TO_TEXT(S381)),
        ""(?:^|[^0-9])([+-]?\d{1,2}(?:\.\d+)?)(?:[^0-9]|$)""
      )),
      ""0.00"""&amp;"
    ),
    ""度なしのみ""
  )
)
"),"度なしのみ")</f>
        <v>度なしのみ</v>
      </c>
      <c r="AH381" s="347"/>
      <c r="AI381" s="347"/>
      <c r="AJ381" s="110"/>
      <c r="AK381" s="110" t="s">
        <v>3440</v>
      </c>
      <c r="AL381" s="110" t="str">
        <f t="shared" si="453"/>
        <v>#REF!</v>
      </c>
      <c r="AM381" s="110"/>
      <c r="AN381" s="110" t="str">
        <f t="shared" si="84"/>
        <v>NG</v>
      </c>
      <c r="AO381" s="343">
        <v>8.0</v>
      </c>
      <c r="AP381" s="110"/>
      <c r="AQ381" s="343">
        <v>8.0</v>
      </c>
      <c r="AR381" s="110"/>
    </row>
    <row r="382">
      <c r="A382" s="333" t="b">
        <v>1</v>
      </c>
      <c r="B382" s="357" t="b">
        <v>1</v>
      </c>
      <c r="C382" s="350" t="str">
        <f t="shared" si="66"/>
        <v>-</v>
      </c>
      <c r="D382" s="110"/>
      <c r="E382" s="110" t="s">
        <v>3402</v>
      </c>
      <c r="F382" s="110" t="s">
        <v>3338</v>
      </c>
      <c r="G382" s="335">
        <v>4540.0</v>
      </c>
      <c r="H382" s="336" t="s">
        <v>2566</v>
      </c>
      <c r="I382" s="110" t="s">
        <v>3403</v>
      </c>
      <c r="J382" s="110" t="s">
        <v>3339</v>
      </c>
      <c r="K382" s="337" t="s">
        <v>292</v>
      </c>
      <c r="L382" s="338" t="str">
        <f t="shared" si="354"/>
        <v>#REF!</v>
      </c>
      <c r="M382" s="339" t="str">
        <f>IFERROR(__xludf.DUMMYFUNCTION("REGEXEXTRACT(
  XLOOKUP($E382&amp;$F382, import!$A:$A, import!C:C),
  ""/(\d+)""
)
"),"#REF!")</f>
        <v>#REF!</v>
      </c>
      <c r="N382" s="340" t="str">
        <f t="shared" si="455"/>
        <v>#REF!</v>
      </c>
      <c r="O382" s="341" t="str">
        <f t="shared" ref="O382:Q382" si="790">VALUE(SUBSTITUTE(XLOOKUP($E382&amp;$F382,import!$A:$A,import!M:M),"mm",""))
</f>
        <v>#REF!</v>
      </c>
      <c r="P382" s="342" t="str">
        <f t="shared" si="790"/>
        <v>#REF!</v>
      </c>
      <c r="Q382" s="343" t="str">
        <f t="shared" si="790"/>
        <v>#REF!</v>
      </c>
      <c r="R382" s="341" t="str">
        <f t="shared" si="356"/>
        <v>#REF!</v>
      </c>
      <c r="S382" s="110"/>
      <c r="T38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TRIM(TRANSPOSE(SPLIT(S382,"",""))), 0))
        ),
      ""シリコン"",""シリコー"&amp;"ンハイドロゲル素材"")
    )
  ),
"""")
"),"")</f>
        <v/>
      </c>
      <c r="U382" s="371" t="s">
        <v>3043</v>
      </c>
      <c r="V382" s="119" t="str">
        <f t="shared" si="9"/>
        <v>/Users/asano/Desktop/data_sample/Links/bandle.jpg</v>
      </c>
      <c r="W382" s="345" t="s">
        <v>3441</v>
      </c>
      <c r="X382" s="345" t="s">
        <v>3442</v>
      </c>
      <c r="Y382" s="345" t="s">
        <v>3443</v>
      </c>
      <c r="Z382" s="345" t="s">
        <v>3444</v>
      </c>
      <c r="AA382" s="110" t="str">
        <f t="shared" si="459"/>
        <v>/Users/asano/Desktop/data_sample/images/1month/ファビュラス/メロブラウン/thumbnail.jpg</v>
      </c>
      <c r="AB382" s="110" t="str">
        <f t="shared" si="460"/>
        <v>/Users/asano/Desktop/data_sample/images/1month/ファビュラス/メロブラウン/lens.jpg</v>
      </c>
      <c r="AC382" s="110" t="str">
        <f t="shared" si="461"/>
        <v>/Users/asano/Desktop/data_sample/images/1month/ファビュラス/メロブラウン/黒目/black.jpg</v>
      </c>
      <c r="AD382" s="110" t="str">
        <f t="shared" si="462"/>
        <v>/Users/asano/Desktop/data_sample/images/1month/ファビュラス/メロブラウン/茶目/brown.jpg</v>
      </c>
      <c r="AE382" s="346" t="str">
        <f t="shared" ref="AE382:AF382" si="791">IFERROR(XLOOKUP($E382&amp;$F382,import!$A:$A,import!I:I),""
)</f>
        <v/>
      </c>
      <c r="AF382" s="346" t="str">
        <f t="shared" si="791"/>
        <v/>
      </c>
      <c r="AG382" s="119" t="str">
        <f>IFERROR(__xludf.DUMMYFUNCTION(" IF(
  ISNUMBER(S382),
  ""度なし（±0.00）〜""&amp;IF(ABS(S382)&lt;100, TEXT(S382, ""0.00""), """"),
  IFERROR(""度なし（±0.00）〜""&amp;
    TEXT(
      VALUE(REGEXEXTRACT(ASC(TO_TEXT(S382)),
        ""(?:^|[^0-9])([+-]?\d{1,2}(?:\.\d+)?)(?:[^0-9]|$)""
      )),
      ""0.00"""&amp;"
    ),
    ""度なしのみ""
  )
)
"),"度なしのみ")</f>
        <v>度なしのみ</v>
      </c>
      <c r="AH382" s="347"/>
      <c r="AI382" s="347"/>
      <c r="AJ382" s="110"/>
      <c r="AK382" s="110" t="s">
        <v>3445</v>
      </c>
      <c r="AL382" s="110" t="str">
        <f t="shared" si="453"/>
        <v>#REF!</v>
      </c>
      <c r="AM382" s="110"/>
      <c r="AN382" s="110" t="str">
        <f t="shared" si="84"/>
        <v>NG</v>
      </c>
      <c r="AO382" s="343">
        <v>8.0</v>
      </c>
      <c r="AP382" s="110"/>
      <c r="AQ382" s="343">
        <v>8.0</v>
      </c>
      <c r="AR382" s="110"/>
    </row>
    <row r="383">
      <c r="A383" s="333" t="b">
        <v>1</v>
      </c>
      <c r="B383" s="357" t="b">
        <v>1</v>
      </c>
      <c r="C383" s="350" t="str">
        <f t="shared" si="66"/>
        <v>-</v>
      </c>
      <c r="D383" s="110"/>
      <c r="E383" s="110" t="s">
        <v>3402</v>
      </c>
      <c r="F383" s="110" t="s">
        <v>3165</v>
      </c>
      <c r="G383" s="335">
        <v>4541.0</v>
      </c>
      <c r="H383" s="336" t="s">
        <v>2566</v>
      </c>
      <c r="I383" s="110" t="s">
        <v>3403</v>
      </c>
      <c r="J383" s="110" t="s">
        <v>3166</v>
      </c>
      <c r="K383" s="110" t="s">
        <v>292</v>
      </c>
      <c r="L383" s="338" t="str">
        <f t="shared" si="354"/>
        <v>#REF!</v>
      </c>
      <c r="M383" s="339" t="str">
        <f>IFERROR(__xludf.DUMMYFUNCTION("REGEXEXTRACT(
  XLOOKUP($E383&amp;$F383, import!$A:$A, import!C:C),
  ""/(\d+)""
)
"),"#REF!")</f>
        <v>#REF!</v>
      </c>
      <c r="N383" s="340" t="str">
        <f t="shared" si="455"/>
        <v>#REF!</v>
      </c>
      <c r="O383" s="341" t="str">
        <f t="shared" ref="O383:Q383" si="792">VALUE(SUBSTITUTE(XLOOKUP($E383&amp;$F383,import!$A:$A,import!M:M),"mm",""))
</f>
        <v>#REF!</v>
      </c>
      <c r="P383" s="342" t="str">
        <f t="shared" si="792"/>
        <v>#REF!</v>
      </c>
      <c r="Q383" s="343" t="str">
        <f t="shared" si="792"/>
        <v>#REF!</v>
      </c>
      <c r="R383" s="341" t="str">
        <f t="shared" si="356"/>
        <v>#REF!</v>
      </c>
      <c r="S383" s="110"/>
      <c r="T38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TRIM(TRANSPOSE(SPLIT(S383,"",""))), 0))
        ),
      ""シリコン"",""シリコー"&amp;"ンハイドロゲル素材"")
    )
  ),
"""")
"),"")</f>
        <v/>
      </c>
      <c r="U383" s="371" t="s">
        <v>3043</v>
      </c>
      <c r="V383" s="119" t="str">
        <f t="shared" si="9"/>
        <v>/Users/asano/Desktop/data_sample/Links/bandle.jpg</v>
      </c>
      <c r="W383" s="345" t="s">
        <v>3446</v>
      </c>
      <c r="X383" s="345" t="s">
        <v>3447</v>
      </c>
      <c r="Y383" s="345" t="s">
        <v>3448</v>
      </c>
      <c r="Z383" s="345" t="s">
        <v>3449</v>
      </c>
      <c r="AA383" s="110" t="str">
        <f t="shared" si="459"/>
        <v>/Users/asano/Desktop/data_sample/images/1month/ファビュラス/ラテベージュ/thumbnail.jpg</v>
      </c>
      <c r="AB383" s="110" t="str">
        <f t="shared" si="460"/>
        <v>/Users/asano/Desktop/data_sample/images/1month/ファビュラス/ラテベージュ/lens.jpg</v>
      </c>
      <c r="AC383" s="110" t="str">
        <f t="shared" si="461"/>
        <v>/Users/asano/Desktop/data_sample/images/1month/ファビュラス/ラテベージュ/黒目/black.jpg</v>
      </c>
      <c r="AD383" s="110" t="str">
        <f t="shared" si="462"/>
        <v>/Users/asano/Desktop/data_sample/images/1month/ファビュラス/ラテベージュ/茶目/brown.jpg</v>
      </c>
      <c r="AE383" s="346" t="str">
        <f t="shared" ref="AE383:AF383" si="793">IFERROR(XLOOKUP($E383&amp;$F383,import!$A:$A,import!I:I),""
)</f>
        <v/>
      </c>
      <c r="AF383" s="346" t="str">
        <f t="shared" si="793"/>
        <v/>
      </c>
      <c r="AG383" s="119" t="str">
        <f>IFERROR(__xludf.DUMMYFUNCTION(" IF(
  ISNUMBER(S383),
  ""度なし（±0.00）〜""&amp;IF(ABS(S383)&lt;100, TEXT(S383, ""0.00""), """"),
  IFERROR(""度なし（±0.00）〜""&amp;
    TEXT(
      VALUE(REGEXEXTRACT(ASC(TO_TEXT(S383)),
        ""(?:^|[^0-9])([+-]?\d{1,2}(?:\.\d+)?)(?:[^0-9]|$)""
      )),
      ""0.00"""&amp;"
    ),
    ""度なしのみ""
  )
)
"),"度なしのみ")</f>
        <v>度なしのみ</v>
      </c>
      <c r="AH383" s="347"/>
      <c r="AI383" s="347"/>
      <c r="AJ383" s="110"/>
      <c r="AK383" s="110" t="s">
        <v>3450</v>
      </c>
      <c r="AL383" s="110" t="str">
        <f t="shared" si="453"/>
        <v>#REF!</v>
      </c>
      <c r="AM383" s="110"/>
      <c r="AN383" s="110" t="str">
        <f t="shared" si="84"/>
        <v>NG</v>
      </c>
      <c r="AO383" s="343">
        <v>8.0</v>
      </c>
      <c r="AP383" s="110"/>
      <c r="AQ383" s="343">
        <v>8.0</v>
      </c>
      <c r="AR383" s="110"/>
    </row>
    <row r="384">
      <c r="A384" s="332" t="b">
        <v>1</v>
      </c>
      <c r="B384" s="349" t="b">
        <v>1</v>
      </c>
      <c r="C384" s="350" t="str">
        <f t="shared" si="66"/>
        <v>-</v>
      </c>
      <c r="D384" s="110"/>
      <c r="E384" s="110" t="s">
        <v>3451</v>
      </c>
      <c r="F384" s="110" t="s">
        <v>3452</v>
      </c>
      <c r="G384" s="335">
        <v>4542.0</v>
      </c>
      <c r="H384" s="336" t="s">
        <v>2566</v>
      </c>
      <c r="I384" s="110" t="s">
        <v>3453</v>
      </c>
      <c r="J384" s="110" t="s">
        <v>3454</v>
      </c>
      <c r="K384" s="337" t="s">
        <v>170</v>
      </c>
      <c r="L384" s="338" t="str">
        <f t="shared" si="354"/>
        <v>#REF!</v>
      </c>
      <c r="M384" s="339" t="str">
        <f>IFERROR(__xludf.DUMMYFUNCTION("REGEXEXTRACT(
  XLOOKUP($E384&amp;$F384, import!$A:$A, import!C:C),
  ""/(\d+)""
)
"),"#REF!")</f>
        <v>#REF!</v>
      </c>
      <c r="N384" s="340" t="str">
        <f t="shared" si="455"/>
        <v>#REF!</v>
      </c>
      <c r="O384" s="341" t="str">
        <f t="shared" ref="O384:Q384" si="794">VALUE(SUBSTITUTE(XLOOKUP($E384&amp;$F384,import!$A:$A,import!M:M),"mm",""))
</f>
        <v>#REF!</v>
      </c>
      <c r="P384" s="342" t="str">
        <f t="shared" si="794"/>
        <v>#REF!</v>
      </c>
      <c r="Q384" s="343" t="str">
        <f t="shared" si="794"/>
        <v>#REF!</v>
      </c>
      <c r="R384" s="341" t="str">
        <f t="shared" si="356"/>
        <v>#REF!</v>
      </c>
      <c r="S384" s="110" t="s">
        <v>1074</v>
      </c>
      <c r="T384" s="110" t="s">
        <v>956</v>
      </c>
      <c r="U384" s="327" t="s">
        <v>3455</v>
      </c>
      <c r="V384" s="119" t="str">
        <f t="shared" si="9"/>
        <v>/Users/asano/Desktop/data_sample/Links/bandle.jpg</v>
      </c>
      <c r="W384" s="345" t="s">
        <v>3456</v>
      </c>
      <c r="X384" s="345" t="s">
        <v>3457</v>
      </c>
      <c r="Y384" s="345" t="s">
        <v>3458</v>
      </c>
      <c r="Z384" s="345" t="s">
        <v>3459</v>
      </c>
      <c r="AA384" s="110" t="str">
        <f t="shared" si="459"/>
        <v>/Users/asano/Desktop/data_sample/images/1day/バンビシリーズ/アーモンド/thumbnail.jpg</v>
      </c>
      <c r="AB384" s="110" t="str">
        <f t="shared" si="460"/>
        <v>/Users/asano/Desktop/data_sample/images/1day/バンビシリーズ/アーモンド/lens.jpg</v>
      </c>
      <c r="AC384" s="110" t="str">
        <f t="shared" si="461"/>
        <v>/Users/asano/Desktop/data_sample/images/1day/バンビシリーズ/アーモンド/黒目/black.jpg</v>
      </c>
      <c r="AD384" s="110" t="str">
        <f t="shared" si="462"/>
        <v>/Users/asano/Desktop/data_sample/images/1day/バンビシリーズ/アーモンド/茶目/brown.jpg</v>
      </c>
      <c r="AE384" s="346" t="str">
        <f t="shared" ref="AE384:AF384" si="795">IFERROR(XLOOKUP($E384&amp;$F384,import!$A:$A,import!I:I),""
)</f>
        <v/>
      </c>
      <c r="AF384" s="346" t="str">
        <f t="shared" si="795"/>
        <v/>
      </c>
      <c r="AG384" s="119" t="str">
        <f>IFERROR(__xludf.DUMMYFUNCTION(" IF(
  ISNUMBER(S384),
  ""度なし（±0.00）〜""&amp;IF(ABS(S384)&lt;100, TEXT(S384, ""0.00""), """"),
  IFERROR(""度なし（±0.00）〜""&amp;
    TEXT(
      VALUE(REGEXEXTRACT(ASC(TO_TEXT(S384)),
        ""(?:^|[^0-9])([+-]?\d{1,2}(?:\.\d+)?)(?:[^0-9]|$)""
      )),
      ""0.00"""&amp;"
    ),
    ""度なしのみ""
  )
)
"),"度なし（±0.00）〜10.00")</f>
        <v>度なし（±0.00）〜10.00</v>
      </c>
      <c r="AH384" s="347"/>
      <c r="AI384" s="347"/>
      <c r="AJ384" s="110"/>
      <c r="AK384" s="110" t="s">
        <v>3460</v>
      </c>
      <c r="AL384" s="110" t="str">
        <f t="shared" si="453"/>
        <v>#REF!</v>
      </c>
      <c r="AM384" s="110"/>
      <c r="AN384" s="110" t="str">
        <f t="shared" si="84"/>
        <v>NG</v>
      </c>
      <c r="AO384" s="343">
        <v>12.0</v>
      </c>
      <c r="AP384" s="110"/>
      <c r="AQ384" s="343">
        <v>12.0</v>
      </c>
      <c r="AR384" s="110"/>
    </row>
    <row r="385">
      <c r="A385" s="332" t="b">
        <v>1</v>
      </c>
      <c r="B385" s="357" t="b">
        <v>1</v>
      </c>
      <c r="C385" s="350" t="str">
        <f t="shared" si="66"/>
        <v>-</v>
      </c>
      <c r="D385" s="110"/>
      <c r="E385" s="110" t="s">
        <v>3451</v>
      </c>
      <c r="F385" s="110" t="s">
        <v>3461</v>
      </c>
      <c r="G385" s="335">
        <v>4543.0</v>
      </c>
      <c r="H385" s="336" t="s">
        <v>2566</v>
      </c>
      <c r="I385" s="110" t="s">
        <v>3453</v>
      </c>
      <c r="J385" s="110" t="s">
        <v>3462</v>
      </c>
      <c r="K385" s="337" t="s">
        <v>170</v>
      </c>
      <c r="L385" s="338" t="str">
        <f t="shared" si="354"/>
        <v>#REF!</v>
      </c>
      <c r="M385" s="339" t="str">
        <f>IFERROR(__xludf.DUMMYFUNCTION("REGEXEXTRACT(
  XLOOKUP($E385&amp;$F385, import!$A:$A, import!C:C),
  ""/(\d+)""
)
"),"#REF!")</f>
        <v>#REF!</v>
      </c>
      <c r="N385" s="340" t="str">
        <f t="shared" si="455"/>
        <v>#REF!</v>
      </c>
      <c r="O385" s="341" t="str">
        <f t="shared" ref="O385:Q385" si="796">VALUE(SUBSTITUTE(XLOOKUP($E385&amp;$F385,import!$A:$A,import!M:M),"mm",""))
</f>
        <v>#REF!</v>
      </c>
      <c r="P385" s="342" t="str">
        <f t="shared" si="796"/>
        <v>#REF!</v>
      </c>
      <c r="Q385" s="343" t="str">
        <f t="shared" si="796"/>
        <v>#REF!</v>
      </c>
      <c r="R385" s="341" t="str">
        <f t="shared" si="356"/>
        <v>#REF!</v>
      </c>
      <c r="S385" s="110" t="s">
        <v>956</v>
      </c>
      <c r="T385" s="110" t="s">
        <v>956</v>
      </c>
      <c r="U385" s="327" t="s">
        <v>3455</v>
      </c>
      <c r="V385" s="119" t="str">
        <f t="shared" si="9"/>
        <v>/Users/asano/Desktop/data_sample/Links/bandle.jpg</v>
      </c>
      <c r="W385" s="345" t="s">
        <v>3463</v>
      </c>
      <c r="X385" s="345" t="s">
        <v>3464</v>
      </c>
      <c r="Y385" s="345" t="s">
        <v>3465</v>
      </c>
      <c r="Z385" s="345" t="s">
        <v>3466</v>
      </c>
      <c r="AA385" s="110" t="str">
        <f t="shared" si="459"/>
        <v>/Users/asano/Desktop/data_sample/images/1day/バンビシリーズ/カシスブラウン/thumbnail.jpg</v>
      </c>
      <c r="AB385" s="110" t="str">
        <f t="shared" si="460"/>
        <v>/Users/asano/Desktop/data_sample/images/1day/バンビシリーズ/カシスブラウン/lens.jpg</v>
      </c>
      <c r="AC385" s="110" t="str">
        <f t="shared" si="461"/>
        <v>/Users/asano/Desktop/data_sample/images/1day/バンビシリーズ/カシスブラウン/黒目/black.jpg</v>
      </c>
      <c r="AD385" s="110" t="str">
        <f t="shared" si="462"/>
        <v>/Users/asano/Desktop/data_sample/images/1day/バンビシリーズ/カシスブラウン/茶目/brown.jpg</v>
      </c>
      <c r="AE385" s="346" t="str">
        <f t="shared" ref="AE385:AF385" si="797">IFERROR(XLOOKUP($E385&amp;$F385,import!$A:$A,import!I:I),""
)</f>
        <v/>
      </c>
      <c r="AF385" s="346" t="str">
        <f t="shared" si="797"/>
        <v/>
      </c>
      <c r="AG385" s="119" t="str">
        <f>IFERROR(__xludf.DUMMYFUNCTION(" IF(
  ISNUMBER(S385),
  ""度なし（±0.00）〜""&amp;IF(ABS(S385)&lt;100, TEXT(S385, ""0.00""), """"),
  IFERROR(""度なし（±0.00）〜""&amp;
    TEXT(
      VALUE(REGEXEXTRACT(ASC(TO_TEXT(S385)),
        ""(?:^|[^0-9])([+-]?\d{1,2}(?:\.\d+)?)(?:[^0-9]|$)""
      )),
      ""0.00"""&amp;"
    ),
    ""度なしのみ""
  )
)
"),"度なしのみ")</f>
        <v>度なしのみ</v>
      </c>
      <c r="AH385" s="347"/>
      <c r="AI385" s="347"/>
      <c r="AJ385" s="110"/>
      <c r="AK385" s="110" t="s">
        <v>3467</v>
      </c>
      <c r="AL385" s="110" t="str">
        <f t="shared" si="453"/>
        <v>#REF!</v>
      </c>
      <c r="AM385" s="110"/>
      <c r="AN385" s="110" t="str">
        <f t="shared" si="84"/>
        <v>NG</v>
      </c>
      <c r="AO385" s="343">
        <v>8.0</v>
      </c>
      <c r="AP385" s="110"/>
      <c r="AQ385" s="343">
        <v>8.0</v>
      </c>
      <c r="AR385" s="110"/>
    </row>
    <row r="386">
      <c r="A386" s="332" t="b">
        <v>1</v>
      </c>
      <c r="B386" s="357" t="b">
        <v>1</v>
      </c>
      <c r="C386" s="350" t="str">
        <f t="shared" si="66"/>
        <v>-</v>
      </c>
      <c r="D386" s="110"/>
      <c r="E386" s="110" t="s">
        <v>3451</v>
      </c>
      <c r="F386" s="110" t="s">
        <v>3468</v>
      </c>
      <c r="G386" s="335">
        <v>4544.0</v>
      </c>
      <c r="H386" s="336" t="s">
        <v>2566</v>
      </c>
      <c r="I386" s="110" t="s">
        <v>3453</v>
      </c>
      <c r="J386" s="110" t="s">
        <v>3469</v>
      </c>
      <c r="K386" s="337" t="s">
        <v>170</v>
      </c>
      <c r="L386" s="338" t="str">
        <f t="shared" si="354"/>
        <v>#REF!</v>
      </c>
      <c r="M386" s="339" t="str">
        <f>IFERROR(__xludf.DUMMYFUNCTION("REGEXEXTRACT(
  XLOOKUP($E386&amp;$F386, import!$A:$A, import!C:C),
  ""/(\d+)""
)
"),"#REF!")</f>
        <v>#REF!</v>
      </c>
      <c r="N386" s="340" t="str">
        <f t="shared" si="455"/>
        <v>#REF!</v>
      </c>
      <c r="O386" s="341" t="str">
        <f t="shared" ref="O386:Q386" si="798">VALUE(SUBSTITUTE(XLOOKUP($E386&amp;$F386,import!$A:$A,import!M:M),"mm",""))
</f>
        <v>#REF!</v>
      </c>
      <c r="P386" s="342" t="str">
        <f t="shared" si="798"/>
        <v>#REF!</v>
      </c>
      <c r="Q386" s="343" t="str">
        <f t="shared" si="798"/>
        <v>#REF!</v>
      </c>
      <c r="R386" s="341" t="str">
        <f t="shared" si="356"/>
        <v>#REF!</v>
      </c>
      <c r="S386" s="110" t="s">
        <v>956</v>
      </c>
      <c r="T386" s="110" t="s">
        <v>956</v>
      </c>
      <c r="U386" s="327" t="s">
        <v>3455</v>
      </c>
      <c r="V386" s="119" t="str">
        <f t="shared" si="9"/>
        <v>/Users/asano/Desktop/data_sample/Links/bandle.jpg</v>
      </c>
      <c r="W386" s="345" t="s">
        <v>3470</v>
      </c>
      <c r="X386" s="345" t="s">
        <v>3471</v>
      </c>
      <c r="Y386" s="345" t="s">
        <v>3472</v>
      </c>
      <c r="Z386" s="345" t="s">
        <v>3473</v>
      </c>
      <c r="AA386" s="110" t="str">
        <f t="shared" si="459"/>
        <v>/Users/asano/Desktop/data_sample/images/1day/バンビシリーズ/クリームピンク/thumbnail.jpg</v>
      </c>
      <c r="AB386" s="110" t="str">
        <f t="shared" si="460"/>
        <v>/Users/asano/Desktop/data_sample/images/1day/バンビシリーズ/クリームピンク/lens.jpg</v>
      </c>
      <c r="AC386" s="110" t="str">
        <f t="shared" si="461"/>
        <v>/Users/asano/Desktop/data_sample/images/1day/バンビシリーズ/クリームピンク/黒目/black.jpg</v>
      </c>
      <c r="AD386" s="110" t="str">
        <f t="shared" si="462"/>
        <v>/Users/asano/Desktop/data_sample/images/1day/バンビシリーズ/クリームピンク/茶目/brown.jpg</v>
      </c>
      <c r="AE386" s="346" t="str">
        <f t="shared" ref="AE386:AF386" si="799">IFERROR(XLOOKUP($E386&amp;$F386,import!$A:$A,import!I:I),""
)</f>
        <v/>
      </c>
      <c r="AF386" s="346" t="str">
        <f t="shared" si="799"/>
        <v/>
      </c>
      <c r="AG386" s="119" t="str">
        <f>IFERROR(__xludf.DUMMYFUNCTION(" IF(
  ISNUMBER(S386),
  ""度なし（±0.00）〜""&amp;IF(ABS(S386)&lt;100, TEXT(S386, ""0.00""), """"),
  IFERROR(""度なし（±0.00）〜""&amp;
    TEXT(
      VALUE(REGEXEXTRACT(ASC(TO_TEXT(S386)),
        ""(?:^|[^0-9])([+-]?\d{1,2}(?:\.\d+)?)(?:[^0-9]|$)""
      )),
      ""0.00"""&amp;"
    ),
    ""度なしのみ""
  )
)
"),"度なしのみ")</f>
        <v>度なしのみ</v>
      </c>
      <c r="AH386" s="347"/>
      <c r="AI386" s="347"/>
      <c r="AJ386" s="110"/>
      <c r="AK386" s="110" t="s">
        <v>3474</v>
      </c>
      <c r="AL386" s="110" t="str">
        <f t="shared" si="453"/>
        <v>#REF!</v>
      </c>
      <c r="AM386" s="110"/>
      <c r="AN386" s="110" t="str">
        <f t="shared" si="84"/>
        <v>NG</v>
      </c>
      <c r="AO386" s="343">
        <v>8.0</v>
      </c>
      <c r="AP386" s="110"/>
      <c r="AQ386" s="343">
        <v>8.0</v>
      </c>
      <c r="AR386" s="110"/>
    </row>
    <row r="387">
      <c r="A387" s="332" t="b">
        <v>1</v>
      </c>
      <c r="B387" s="357" t="b">
        <v>1</v>
      </c>
      <c r="C387" s="350" t="str">
        <f t="shared" si="66"/>
        <v>-</v>
      </c>
      <c r="D387" s="110"/>
      <c r="E387" s="110" t="s">
        <v>3451</v>
      </c>
      <c r="F387" s="110" t="s">
        <v>3475</v>
      </c>
      <c r="G387" s="335">
        <v>4545.0</v>
      </c>
      <c r="H387" s="336" t="s">
        <v>2566</v>
      </c>
      <c r="I387" s="110" t="s">
        <v>3453</v>
      </c>
      <c r="J387" s="110" t="s">
        <v>3476</v>
      </c>
      <c r="K387" s="337" t="s">
        <v>170</v>
      </c>
      <c r="L387" s="338" t="str">
        <f t="shared" si="354"/>
        <v>#REF!</v>
      </c>
      <c r="M387" s="339" t="str">
        <f>IFERROR(__xludf.DUMMYFUNCTION("REGEXEXTRACT(
  XLOOKUP($E387&amp;$F387, import!$A:$A, import!C:C),
  ""/(\d+)""
)
"),"#REF!")</f>
        <v>#REF!</v>
      </c>
      <c r="N387" s="340" t="str">
        <f t="shared" si="455"/>
        <v>#REF!</v>
      </c>
      <c r="O387" s="341" t="str">
        <f t="shared" ref="O387:Q387" si="800">VALUE(SUBSTITUTE(XLOOKUP($E387&amp;$F387,import!$A:$A,import!M:M),"mm",""))
</f>
        <v>#REF!</v>
      </c>
      <c r="P387" s="342" t="str">
        <f t="shared" si="800"/>
        <v>#REF!</v>
      </c>
      <c r="Q387" s="343" t="str">
        <f t="shared" si="800"/>
        <v>#REF!</v>
      </c>
      <c r="R387" s="341" t="str">
        <f t="shared" si="356"/>
        <v>#REF!</v>
      </c>
      <c r="S387" s="110" t="s">
        <v>956</v>
      </c>
      <c r="T387" s="110" t="s">
        <v>956</v>
      </c>
      <c r="U387" s="327" t="s">
        <v>3455</v>
      </c>
      <c r="V387" s="119" t="str">
        <f t="shared" si="9"/>
        <v>/Users/asano/Desktop/data_sample/Links/bandle.jpg</v>
      </c>
      <c r="W387" s="345" t="s">
        <v>3477</v>
      </c>
      <c r="X387" s="345" t="s">
        <v>3478</v>
      </c>
      <c r="Y387" s="345" t="s">
        <v>3479</v>
      </c>
      <c r="Z387" s="345" t="s">
        <v>3480</v>
      </c>
      <c r="AA387" s="110" t="str">
        <f t="shared" si="459"/>
        <v>/Users/asano/Desktop/data_sample/images/1day/バンビシリーズ/ショコラ/thumbnail.jpg</v>
      </c>
      <c r="AB387" s="110" t="str">
        <f t="shared" si="460"/>
        <v>/Users/asano/Desktop/data_sample/images/1day/バンビシリーズ/ショコラ/lens.jpg</v>
      </c>
      <c r="AC387" s="110" t="str">
        <f t="shared" si="461"/>
        <v>/Users/asano/Desktop/data_sample/images/1day/バンビシリーズ/ショコラ/黒目/black.jpg</v>
      </c>
      <c r="AD387" s="110" t="str">
        <f t="shared" si="462"/>
        <v>/Users/asano/Desktop/data_sample/images/1day/バンビシリーズ/ショコラ/茶目/brown.jpg</v>
      </c>
      <c r="AE387" s="346" t="str">
        <f t="shared" ref="AE387:AF387" si="801">IFERROR(XLOOKUP($E387&amp;$F387,import!$A:$A,import!I:I),""
)</f>
        <v/>
      </c>
      <c r="AF387" s="346" t="str">
        <f t="shared" si="801"/>
        <v/>
      </c>
      <c r="AG387" s="119" t="str">
        <f>IFERROR(__xludf.DUMMYFUNCTION(" IF(
  ISNUMBER(S387),
  ""度なし（±0.00）〜""&amp;IF(ABS(S387)&lt;100, TEXT(S387, ""0.00""), """"),
  IFERROR(""度なし（±0.00）〜""&amp;
    TEXT(
      VALUE(REGEXEXTRACT(ASC(TO_TEXT(S387)),
        ""(?:^|[^0-9])([+-]?\d{1,2}(?:\.\d+)?)(?:[^0-9]|$)""
      )),
      ""0.00"""&amp;"
    ),
    ""度なしのみ""
  )
)
"),"度なしのみ")</f>
        <v>度なしのみ</v>
      </c>
      <c r="AH387" s="347"/>
      <c r="AI387" s="347"/>
      <c r="AJ387" s="110"/>
      <c r="AK387" s="110" t="s">
        <v>3481</v>
      </c>
      <c r="AL387" s="110" t="str">
        <f t="shared" si="453"/>
        <v>#REF!</v>
      </c>
      <c r="AM387" s="110"/>
      <c r="AN387" s="110" t="str">
        <f t="shared" si="84"/>
        <v>NG</v>
      </c>
      <c r="AO387" s="343">
        <v>8.0</v>
      </c>
      <c r="AP387" s="110"/>
      <c r="AQ387" s="343">
        <v>8.0</v>
      </c>
      <c r="AR387" s="110"/>
    </row>
    <row r="388">
      <c r="A388" s="332" t="b">
        <v>1</v>
      </c>
      <c r="B388" s="349" t="b">
        <v>1</v>
      </c>
      <c r="C388" s="350" t="str">
        <f t="shared" si="66"/>
        <v>-</v>
      </c>
      <c r="D388" s="110"/>
      <c r="E388" s="110" t="s">
        <v>3451</v>
      </c>
      <c r="F388" s="110" t="s">
        <v>3482</v>
      </c>
      <c r="G388" s="335">
        <v>4546.0</v>
      </c>
      <c r="H388" s="336" t="s">
        <v>2566</v>
      </c>
      <c r="I388" s="110" t="s">
        <v>3453</v>
      </c>
      <c r="J388" s="110" t="s">
        <v>3483</v>
      </c>
      <c r="K388" s="337" t="s">
        <v>170</v>
      </c>
      <c r="L388" s="338" t="str">
        <f t="shared" si="354"/>
        <v>#REF!</v>
      </c>
      <c r="M388" s="339" t="str">
        <f>IFERROR(__xludf.DUMMYFUNCTION("REGEXEXTRACT(
  XLOOKUP($E388&amp;$F388, import!$A:$A, import!C:C),
  ""/(\d+)""
)
"),"#REF!")</f>
        <v>#REF!</v>
      </c>
      <c r="N388" s="340" t="str">
        <f t="shared" si="455"/>
        <v>#REF!</v>
      </c>
      <c r="O388" s="341" t="str">
        <f t="shared" ref="O388:Q388" si="802">VALUE(SUBSTITUTE(XLOOKUP($E388&amp;$F388,import!$A:$A,import!M:M),"mm",""))
</f>
        <v>#REF!</v>
      </c>
      <c r="P388" s="342" t="str">
        <f t="shared" si="802"/>
        <v>#REF!</v>
      </c>
      <c r="Q388" s="343" t="str">
        <f t="shared" si="802"/>
        <v>#REF!</v>
      </c>
      <c r="R388" s="341" t="str">
        <f t="shared" si="356"/>
        <v>#REF!</v>
      </c>
      <c r="S388" s="110" t="s">
        <v>1074</v>
      </c>
      <c r="T388" s="110" t="s">
        <v>956</v>
      </c>
      <c r="U388" s="327" t="s">
        <v>3455</v>
      </c>
      <c r="V388" s="119" t="str">
        <f t="shared" si="9"/>
        <v>/Users/asano/Desktop/data_sample/Links/bandle.jpg</v>
      </c>
      <c r="W388" s="345" t="s">
        <v>3484</v>
      </c>
      <c r="X388" s="345" t="s">
        <v>3485</v>
      </c>
      <c r="Y388" s="345" t="s">
        <v>3486</v>
      </c>
      <c r="Z388" s="345" t="s">
        <v>3487</v>
      </c>
      <c r="AA388" s="110" t="str">
        <f t="shared" si="459"/>
        <v>/Users/asano/Desktop/data_sample/images/1day/バンビシリーズ/スワングレー/thumbnail.jpg</v>
      </c>
      <c r="AB388" s="110" t="str">
        <f t="shared" si="460"/>
        <v>/Users/asano/Desktop/data_sample/images/1day/バンビシリーズ/スワングレー/lens.jpg</v>
      </c>
      <c r="AC388" s="110" t="str">
        <f t="shared" si="461"/>
        <v>/Users/asano/Desktop/data_sample/images/1day/バンビシリーズ/スワングレー/黒目/black.jpg</v>
      </c>
      <c r="AD388" s="110" t="str">
        <f t="shared" si="462"/>
        <v>/Users/asano/Desktop/data_sample/images/1day/バンビシリーズ/スワングレー/茶目/brown.jpg</v>
      </c>
      <c r="AE388" s="346" t="str">
        <f t="shared" ref="AE388:AF388" si="803">IFERROR(XLOOKUP($E388&amp;$F388,import!$A:$A,import!I:I),""
)</f>
        <v/>
      </c>
      <c r="AF388" s="346" t="str">
        <f t="shared" si="803"/>
        <v/>
      </c>
      <c r="AG388" s="119" t="str">
        <f>IFERROR(__xludf.DUMMYFUNCTION(" IF(
  ISNUMBER(S388),
  ""度なし（±0.00）〜""&amp;IF(ABS(S388)&lt;100, TEXT(S388, ""0.00""), """"),
  IFERROR(""度なし（±0.00）〜""&amp;
    TEXT(
      VALUE(REGEXEXTRACT(ASC(TO_TEXT(S388)),
        ""(?:^|[^0-9])([+-]?\d{1,2}(?:\.\d+)?)(?:[^0-9]|$)""
      )),
      ""0.00"""&amp;"
    ),
    ""度なしのみ""
  )
)
"),"度なし（±0.00）〜10.00")</f>
        <v>度なし（±0.00）〜10.00</v>
      </c>
      <c r="AH388" s="347"/>
      <c r="AI388" s="347"/>
      <c r="AJ388" s="110"/>
      <c r="AK388" s="110" t="s">
        <v>3488</v>
      </c>
      <c r="AL388" s="110" t="str">
        <f t="shared" si="453"/>
        <v>#REF!</v>
      </c>
      <c r="AM388" s="110"/>
      <c r="AN388" s="110" t="str">
        <f t="shared" si="84"/>
        <v>NG</v>
      </c>
      <c r="AO388" s="343">
        <v>12.0</v>
      </c>
      <c r="AP388" s="110" t="s">
        <v>953</v>
      </c>
      <c r="AQ388" s="343">
        <v>18.0</v>
      </c>
      <c r="AR388" s="110"/>
    </row>
    <row r="389">
      <c r="A389" s="332" t="b">
        <v>1</v>
      </c>
      <c r="B389" s="349" t="b">
        <v>1</v>
      </c>
      <c r="C389" s="350" t="str">
        <f t="shared" si="66"/>
        <v>-</v>
      </c>
      <c r="D389" s="110"/>
      <c r="E389" s="110" t="s">
        <v>3451</v>
      </c>
      <c r="F389" s="110" t="s">
        <v>3489</v>
      </c>
      <c r="G389" s="335">
        <v>4547.0</v>
      </c>
      <c r="H389" s="336" t="s">
        <v>2566</v>
      </c>
      <c r="I389" s="110" t="s">
        <v>3453</v>
      </c>
      <c r="J389" s="110" t="s">
        <v>3490</v>
      </c>
      <c r="K389" s="337" t="s">
        <v>170</v>
      </c>
      <c r="L389" s="338" t="str">
        <f t="shared" si="354"/>
        <v>#REF!</v>
      </c>
      <c r="M389" s="339" t="str">
        <f>IFERROR(__xludf.DUMMYFUNCTION("REGEXEXTRACT(
  XLOOKUP($E389&amp;$F389, import!$A:$A, import!C:C),
  ""/(\d+)""
)
"),"#REF!")</f>
        <v>#REF!</v>
      </c>
      <c r="N389" s="340" t="str">
        <f t="shared" si="455"/>
        <v>#REF!</v>
      </c>
      <c r="O389" s="341" t="str">
        <f t="shared" ref="O389:Q389" si="804">VALUE(SUBSTITUTE(XLOOKUP($E389&amp;$F389,import!$A:$A,import!M:M),"mm",""))
</f>
        <v>#REF!</v>
      </c>
      <c r="P389" s="342" t="str">
        <f t="shared" si="804"/>
        <v>#REF!</v>
      </c>
      <c r="Q389" s="343" t="str">
        <f t="shared" si="804"/>
        <v>#REF!</v>
      </c>
      <c r="R389" s="341" t="str">
        <f t="shared" si="356"/>
        <v>#REF!</v>
      </c>
      <c r="S389" s="110" t="s">
        <v>1074</v>
      </c>
      <c r="T389" s="110" t="s">
        <v>956</v>
      </c>
      <c r="U389" s="327" t="s">
        <v>3455</v>
      </c>
      <c r="V389" s="119" t="str">
        <f t="shared" si="9"/>
        <v>/Users/asano/Desktop/data_sample/Links/bandle.jpg</v>
      </c>
      <c r="W389" s="345" t="s">
        <v>3491</v>
      </c>
      <c r="X389" s="345" t="s">
        <v>3492</v>
      </c>
      <c r="Y389" s="345" t="s">
        <v>3493</v>
      </c>
      <c r="Z389" s="345" t="s">
        <v>3494</v>
      </c>
      <c r="AA389" s="110" t="str">
        <f t="shared" si="459"/>
        <v>/Users/asano/Desktop/data_sample/images/1day/バンビシリーズ/スワンブルー/thumbnail.jpg</v>
      </c>
      <c r="AB389" s="110" t="str">
        <f t="shared" si="460"/>
        <v>/Users/asano/Desktop/data_sample/images/1day/バンビシリーズ/スワンブルー/lens.jpg</v>
      </c>
      <c r="AC389" s="110" t="str">
        <f t="shared" si="461"/>
        <v>/Users/asano/Desktop/data_sample/images/1day/バンビシリーズ/スワンブルー/黒目/black.jpg</v>
      </c>
      <c r="AD389" s="110" t="str">
        <f t="shared" si="462"/>
        <v>/Users/asano/Desktop/data_sample/images/1day/バンビシリーズ/スワンブルー/茶目/brown.jpg</v>
      </c>
      <c r="AE389" s="346" t="str">
        <f t="shared" ref="AE389:AF389" si="805">IFERROR(XLOOKUP($E389&amp;$F389,import!$A:$A,import!I:I),""
)</f>
        <v/>
      </c>
      <c r="AF389" s="346" t="str">
        <f t="shared" si="805"/>
        <v/>
      </c>
      <c r="AG389" s="119" t="str">
        <f>IFERROR(__xludf.DUMMYFUNCTION(" IF(
  ISNUMBER(S389),
  ""度なし（±0.00）〜""&amp;IF(ABS(S389)&lt;100, TEXT(S389, ""0.00""), """"),
  IFERROR(""度なし（±0.00）〜""&amp;
    TEXT(
      VALUE(REGEXEXTRACT(ASC(TO_TEXT(S389)),
        ""(?:^|[^0-9])([+-]?\d{1,2}(?:\.\d+)?)(?:[^0-9]|$)""
      )),
      ""0.00"""&amp;"
    ),
    ""度なしのみ""
  )
)
"),"度なし（±0.00）〜10.00")</f>
        <v>度なし（±0.00）〜10.00</v>
      </c>
      <c r="AH389" s="347"/>
      <c r="AI389" s="347"/>
      <c r="AJ389" s="110"/>
      <c r="AK389" s="110" t="s">
        <v>3495</v>
      </c>
      <c r="AL389" s="110" t="str">
        <f t="shared" si="453"/>
        <v>#REF!</v>
      </c>
      <c r="AM389" s="110"/>
      <c r="AN389" s="110" t="str">
        <f t="shared" si="84"/>
        <v>NG</v>
      </c>
      <c r="AO389" s="343">
        <v>12.0</v>
      </c>
      <c r="AP389" s="110"/>
      <c r="AQ389" s="343">
        <v>12.0</v>
      </c>
      <c r="AR389" s="110"/>
    </row>
    <row r="390">
      <c r="A390" s="332" t="b">
        <v>1</v>
      </c>
      <c r="B390" s="349" t="b">
        <v>1</v>
      </c>
      <c r="C390" s="350" t="str">
        <f t="shared" si="66"/>
        <v>-</v>
      </c>
      <c r="D390" s="110"/>
      <c r="E390" s="110" t="s">
        <v>3451</v>
      </c>
      <c r="F390" s="110" t="s">
        <v>3496</v>
      </c>
      <c r="G390" s="335">
        <v>4548.0</v>
      </c>
      <c r="H390" s="336" t="s">
        <v>2566</v>
      </c>
      <c r="I390" s="110" t="s">
        <v>3453</v>
      </c>
      <c r="J390" s="110" t="s">
        <v>3497</v>
      </c>
      <c r="K390" s="337" t="s">
        <v>170</v>
      </c>
      <c r="L390" s="338" t="str">
        <f t="shared" si="354"/>
        <v>#REF!</v>
      </c>
      <c r="M390" s="339" t="str">
        <f>IFERROR(__xludf.DUMMYFUNCTION("REGEXEXTRACT(
  XLOOKUP($E390&amp;$F390, import!$A:$A, import!C:C),
  ""/(\d+)""
)
"),"#REF!")</f>
        <v>#REF!</v>
      </c>
      <c r="N390" s="340" t="str">
        <f t="shared" si="455"/>
        <v>#REF!</v>
      </c>
      <c r="O390" s="341" t="str">
        <f t="shared" ref="O390:Q390" si="806">VALUE(SUBSTITUTE(XLOOKUP($E390&amp;$F390,import!$A:$A,import!M:M),"mm",""))
</f>
        <v>#REF!</v>
      </c>
      <c r="P390" s="342" t="str">
        <f t="shared" si="806"/>
        <v>#REF!</v>
      </c>
      <c r="Q390" s="343" t="str">
        <f t="shared" si="806"/>
        <v>#REF!</v>
      </c>
      <c r="R390" s="341" t="str">
        <f t="shared" si="356"/>
        <v>#REF!</v>
      </c>
      <c r="S390" s="110" t="s">
        <v>956</v>
      </c>
      <c r="T390" s="110" t="s">
        <v>956</v>
      </c>
      <c r="U390" s="327" t="s">
        <v>3455</v>
      </c>
      <c r="V390" s="119" t="str">
        <f t="shared" si="9"/>
        <v>/Users/asano/Desktop/data_sample/Links/bandle.jpg</v>
      </c>
      <c r="W390" s="345" t="s">
        <v>3498</v>
      </c>
      <c r="X390" s="345" t="s">
        <v>3499</v>
      </c>
      <c r="Y390" s="345" t="s">
        <v>3500</v>
      </c>
      <c r="Z390" s="345" t="s">
        <v>3501</v>
      </c>
      <c r="AA390" s="110" t="str">
        <f t="shared" si="459"/>
        <v>/Users/asano/Desktop/data_sample/images/1day/バンビシリーズ/パールグレー/thumbnail.jpg</v>
      </c>
      <c r="AB390" s="110" t="str">
        <f t="shared" si="460"/>
        <v>/Users/asano/Desktop/data_sample/images/1day/バンビシリーズ/パールグレー/lens.jpg</v>
      </c>
      <c r="AC390" s="110" t="str">
        <f t="shared" si="461"/>
        <v>/Users/asano/Desktop/data_sample/images/1day/バンビシリーズ/パールグレー/黒目/black.jpg</v>
      </c>
      <c r="AD390" s="110" t="str">
        <f t="shared" si="462"/>
        <v>/Users/asano/Desktop/data_sample/images/1day/バンビシリーズ/パールグレー/茶目/brown.jpg</v>
      </c>
      <c r="AE390" s="346" t="str">
        <f t="shared" ref="AE390:AF390" si="807">IFERROR(XLOOKUP($E390&amp;$F390,import!$A:$A,import!I:I),""
)</f>
        <v/>
      </c>
      <c r="AF390" s="346" t="str">
        <f t="shared" si="807"/>
        <v/>
      </c>
      <c r="AG390" s="119" t="str">
        <f>IFERROR(__xludf.DUMMYFUNCTION(" IF(
  ISNUMBER(S390),
  ""度なし（±0.00）〜""&amp;IF(ABS(S390)&lt;100, TEXT(S390, ""0.00""), """"),
  IFERROR(""度なし（±0.00）〜""&amp;
    TEXT(
      VALUE(REGEXEXTRACT(ASC(TO_TEXT(S390)),
        ""(?:^|[^0-9])([+-]?\d{1,2}(?:\.\d+)?)(?:[^0-9]|$)""
      )),
      ""0.00"""&amp;"
    ),
    ""度なしのみ""
  )
)
"),"度なしのみ")</f>
        <v>度なしのみ</v>
      </c>
      <c r="AH390" s="347"/>
      <c r="AI390" s="347"/>
      <c r="AJ390" s="110"/>
      <c r="AK390" s="110" t="s">
        <v>3502</v>
      </c>
      <c r="AL390" s="110" t="str">
        <f t="shared" si="453"/>
        <v>#REF!</v>
      </c>
      <c r="AM390" s="110"/>
      <c r="AN390" s="110" t="str">
        <f t="shared" si="84"/>
        <v>NG</v>
      </c>
      <c r="AO390" s="343">
        <v>8.0</v>
      </c>
      <c r="AP390" s="110"/>
      <c r="AQ390" s="343">
        <v>8.0</v>
      </c>
      <c r="AR390" s="110"/>
    </row>
    <row r="391">
      <c r="A391" s="332" t="b">
        <v>1</v>
      </c>
      <c r="B391" s="349" t="b">
        <v>1</v>
      </c>
      <c r="C391" s="350" t="str">
        <f t="shared" si="66"/>
        <v>-</v>
      </c>
      <c r="D391" s="110"/>
      <c r="E391" s="110" t="s">
        <v>3451</v>
      </c>
      <c r="F391" s="110" t="s">
        <v>3503</v>
      </c>
      <c r="G391" s="335">
        <v>4549.0</v>
      </c>
      <c r="H391" s="336" t="s">
        <v>2566</v>
      </c>
      <c r="I391" s="110" t="s">
        <v>3453</v>
      </c>
      <c r="J391" s="110" t="s">
        <v>3504</v>
      </c>
      <c r="K391" s="337" t="s">
        <v>170</v>
      </c>
      <c r="L391" s="338" t="str">
        <f t="shared" si="354"/>
        <v>#REF!</v>
      </c>
      <c r="M391" s="339" t="str">
        <f>IFERROR(__xludf.DUMMYFUNCTION("REGEXEXTRACT(
  XLOOKUP($E391&amp;$F391, import!$A:$A, import!C:C),
  ""/(\d+)""
)
"),"#REF!")</f>
        <v>#REF!</v>
      </c>
      <c r="N391" s="340" t="str">
        <f t="shared" si="455"/>
        <v>#REF!</v>
      </c>
      <c r="O391" s="341" t="str">
        <f t="shared" ref="O391:Q391" si="808">VALUE(SUBSTITUTE(XLOOKUP($E391&amp;$F391,import!$A:$A,import!M:M),"mm",""))
</f>
        <v>#REF!</v>
      </c>
      <c r="P391" s="342" t="str">
        <f t="shared" si="808"/>
        <v>#REF!</v>
      </c>
      <c r="Q391" s="343" t="str">
        <f t="shared" si="808"/>
        <v>#REF!</v>
      </c>
      <c r="R391" s="341" t="str">
        <f t="shared" si="356"/>
        <v>#REF!</v>
      </c>
      <c r="S391" s="110" t="s">
        <v>956</v>
      </c>
      <c r="T391" s="110" t="s">
        <v>956</v>
      </c>
      <c r="U391" s="327" t="s">
        <v>3455</v>
      </c>
      <c r="V391" s="119" t="str">
        <f t="shared" si="9"/>
        <v>/Users/asano/Desktop/data_sample/Links/bandle.jpg</v>
      </c>
      <c r="W391" s="345" t="s">
        <v>3505</v>
      </c>
      <c r="X391" s="345" t="s">
        <v>3506</v>
      </c>
      <c r="Y391" s="345" t="s">
        <v>3507</v>
      </c>
      <c r="Z391" s="345" t="s">
        <v>3508</v>
      </c>
      <c r="AA391" s="110" t="str">
        <f t="shared" si="459"/>
        <v>/Users/asano/Desktop/data_sample/images/1day/バンビシリーズ/ミルクベージュ/thumbnail.jpg</v>
      </c>
      <c r="AB391" s="110" t="str">
        <f t="shared" si="460"/>
        <v>/Users/asano/Desktop/data_sample/images/1day/バンビシリーズ/ミルクベージュ/lens.jpg</v>
      </c>
      <c r="AC391" s="110" t="str">
        <f t="shared" si="461"/>
        <v>/Users/asano/Desktop/data_sample/images/1day/バンビシリーズ/ミルクベージュ/黒目/black.jpg</v>
      </c>
      <c r="AD391" s="110" t="str">
        <f t="shared" si="462"/>
        <v>/Users/asano/Desktop/data_sample/images/1day/バンビシリーズ/ミルクベージュ/茶目/brown.jpg</v>
      </c>
      <c r="AE391" s="346" t="str">
        <f t="shared" ref="AE391:AF391" si="809">IFERROR(XLOOKUP($E391&amp;$F391,import!$A:$A,import!I:I),""
)</f>
        <v/>
      </c>
      <c r="AF391" s="346" t="str">
        <f t="shared" si="809"/>
        <v/>
      </c>
      <c r="AG391" s="119" t="str">
        <f>IFERROR(__xludf.DUMMYFUNCTION(" IF(
  ISNUMBER(S391),
  ""度なし（±0.00）〜""&amp;IF(ABS(S391)&lt;100, TEXT(S391, ""0.00""), """"),
  IFERROR(""度なし（±0.00）〜""&amp;
    TEXT(
      VALUE(REGEXEXTRACT(ASC(TO_TEXT(S391)),
        ""(?:^|[^0-9])([+-]?\d{1,2}(?:\.\d+)?)(?:[^0-9]|$)""
      )),
      ""0.00"""&amp;"
    ),
    ""度なしのみ""
  )
)
"),"度なしのみ")</f>
        <v>度なしのみ</v>
      </c>
      <c r="AH391" s="347"/>
      <c r="AI391" s="347"/>
      <c r="AJ391" s="110"/>
      <c r="AK391" s="110" t="s">
        <v>3509</v>
      </c>
      <c r="AL391" s="110" t="str">
        <f t="shared" si="453"/>
        <v>#REF!</v>
      </c>
      <c r="AM391" s="110"/>
      <c r="AN391" s="110" t="str">
        <f t="shared" si="84"/>
        <v>NG</v>
      </c>
      <c r="AO391" s="343">
        <v>8.0</v>
      </c>
      <c r="AP391" s="110"/>
      <c r="AQ391" s="343">
        <v>8.0</v>
      </c>
      <c r="AR391" s="110"/>
    </row>
    <row r="392">
      <c r="A392" s="332" t="b">
        <v>1</v>
      </c>
      <c r="B392" s="349" t="b">
        <v>1</v>
      </c>
      <c r="C392" s="350" t="str">
        <f t="shared" si="66"/>
        <v>-</v>
      </c>
      <c r="D392" s="110"/>
      <c r="E392" s="110" t="s">
        <v>3451</v>
      </c>
      <c r="F392" s="110" t="s">
        <v>3510</v>
      </c>
      <c r="G392" s="335">
        <v>4550.0</v>
      </c>
      <c r="H392" s="336" t="s">
        <v>2566</v>
      </c>
      <c r="I392" s="110" t="s">
        <v>3453</v>
      </c>
      <c r="J392" s="110" t="s">
        <v>3511</v>
      </c>
      <c r="K392" s="337" t="s">
        <v>170</v>
      </c>
      <c r="L392" s="338" t="str">
        <f t="shared" si="354"/>
        <v>#REF!</v>
      </c>
      <c r="M392" s="339" t="str">
        <f>IFERROR(__xludf.DUMMYFUNCTION("REGEXEXTRACT(
  XLOOKUP($E392&amp;$F392, import!$A:$A, import!C:C),
  ""/(\d+)""
)
"),"#REF!")</f>
        <v>#REF!</v>
      </c>
      <c r="N392" s="340" t="str">
        <f t="shared" si="455"/>
        <v>#REF!</v>
      </c>
      <c r="O392" s="341" t="str">
        <f t="shared" ref="O392:Q392" si="810">VALUE(SUBSTITUTE(XLOOKUP($E392&amp;$F392,import!$A:$A,import!M:M),"mm",""))
</f>
        <v>#REF!</v>
      </c>
      <c r="P392" s="342" t="str">
        <f t="shared" si="810"/>
        <v>#REF!</v>
      </c>
      <c r="Q392" s="343" t="str">
        <f t="shared" si="810"/>
        <v>#REF!</v>
      </c>
      <c r="R392" s="341" t="str">
        <f t="shared" si="356"/>
        <v>#REF!</v>
      </c>
      <c r="S392" s="110" t="s">
        <v>956</v>
      </c>
      <c r="T392" s="110" t="s">
        <v>956</v>
      </c>
      <c r="U392" s="327" t="s">
        <v>3455</v>
      </c>
      <c r="V392" s="119" t="str">
        <f t="shared" si="9"/>
        <v>/Users/asano/Desktop/data_sample/Links/bandle.jpg</v>
      </c>
      <c r="W392" s="345" t="s">
        <v>3512</v>
      </c>
      <c r="X392" s="345" t="s">
        <v>3513</v>
      </c>
      <c r="Y392" s="345" t="s">
        <v>3514</v>
      </c>
      <c r="Z392" s="345" t="s">
        <v>3515</v>
      </c>
      <c r="AA392" s="110" t="str">
        <f t="shared" si="459"/>
        <v>/Users/asano/Desktop/data_sample/images/1day/バンビシリーズ/レモンヘーゼル/thumbnail.jpg</v>
      </c>
      <c r="AB392" s="110" t="str">
        <f t="shared" si="460"/>
        <v>/Users/asano/Desktop/data_sample/images/1day/バンビシリーズ/レモンヘーゼル/lens.jpg</v>
      </c>
      <c r="AC392" s="110" t="str">
        <f t="shared" si="461"/>
        <v>/Users/asano/Desktop/data_sample/images/1day/バンビシリーズ/レモンヘーゼル/黒目/black.jpg</v>
      </c>
      <c r="AD392" s="110" t="str">
        <f t="shared" si="462"/>
        <v>/Users/asano/Desktop/data_sample/images/1day/バンビシリーズ/レモンヘーゼル/茶目/brown.jpg</v>
      </c>
      <c r="AE392" s="346" t="str">
        <f t="shared" ref="AE392:AF392" si="811">IFERROR(XLOOKUP($E392&amp;$F392,import!$A:$A,import!I:I),""
)</f>
        <v/>
      </c>
      <c r="AF392" s="346" t="str">
        <f t="shared" si="811"/>
        <v/>
      </c>
      <c r="AG392" s="119" t="str">
        <f>IFERROR(__xludf.DUMMYFUNCTION(" IF(
  ISNUMBER(S392),
  ""度なし（±0.00）〜""&amp;IF(ABS(S392)&lt;100, TEXT(S392, ""0.00""), """"),
  IFERROR(""度なし（±0.00）〜""&amp;
    TEXT(
      VALUE(REGEXEXTRACT(ASC(TO_TEXT(S392)),
        ""(?:^|[^0-9])([+-]?\d{1,2}(?:\.\d+)?)(?:[^0-9]|$)""
      )),
      ""0.00"""&amp;"
    ),
    ""度なしのみ""
  )
)
"),"度なしのみ")</f>
        <v>度なしのみ</v>
      </c>
      <c r="AH392" s="347"/>
      <c r="AI392" s="347"/>
      <c r="AJ392" s="110"/>
      <c r="AK392" s="110" t="s">
        <v>3516</v>
      </c>
      <c r="AL392" s="110" t="str">
        <f t="shared" si="453"/>
        <v>#REF!</v>
      </c>
      <c r="AM392" s="110"/>
      <c r="AN392" s="110" t="str">
        <f t="shared" si="84"/>
        <v>NG</v>
      </c>
      <c r="AO392" s="343">
        <v>8.0</v>
      </c>
      <c r="AP392" s="110"/>
      <c r="AQ392" s="343">
        <v>8.0</v>
      </c>
      <c r="AR392" s="110"/>
    </row>
    <row r="393">
      <c r="A393" s="332" t="b">
        <v>1</v>
      </c>
      <c r="B393" s="357" t="b">
        <v>1</v>
      </c>
      <c r="C393" s="350" t="str">
        <f t="shared" si="66"/>
        <v>-</v>
      </c>
      <c r="D393" s="110"/>
      <c r="E393" s="110" t="s">
        <v>3517</v>
      </c>
      <c r="F393" s="110" t="s">
        <v>3518</v>
      </c>
      <c r="G393" s="335">
        <v>4551.0</v>
      </c>
      <c r="H393" s="336" t="s">
        <v>2566</v>
      </c>
      <c r="I393" s="110" t="s">
        <v>3453</v>
      </c>
      <c r="J393" s="110" t="s">
        <v>3519</v>
      </c>
      <c r="K393" s="337" t="s">
        <v>170</v>
      </c>
      <c r="L393" s="338" t="str">
        <f t="shared" si="354"/>
        <v>#REF!</v>
      </c>
      <c r="M393" s="339" t="str">
        <f>IFERROR(__xludf.DUMMYFUNCTION("REGEXEXTRACT(
  XLOOKUP($E393&amp;$F393, import!$A:$A, import!C:C),
  ""/(\d+)""
)
"),"#REF!")</f>
        <v>#REF!</v>
      </c>
      <c r="N393" s="340" t="str">
        <f t="shared" si="455"/>
        <v>#REF!</v>
      </c>
      <c r="O393" s="341" t="str">
        <f t="shared" ref="O393:Q393" si="812">VALUE(SUBSTITUTE(XLOOKUP($E393&amp;$F393,import!$A:$A,import!M:M),"mm",""))
</f>
        <v>#REF!</v>
      </c>
      <c r="P393" s="342" t="str">
        <f t="shared" si="812"/>
        <v>#REF!</v>
      </c>
      <c r="Q393" s="343" t="str">
        <f t="shared" si="812"/>
        <v>#REF!</v>
      </c>
      <c r="R393" s="341" t="str">
        <f t="shared" si="356"/>
        <v>#REF!</v>
      </c>
      <c r="S393" s="110" t="s">
        <v>1074</v>
      </c>
      <c r="T393" s="110" t="s">
        <v>956</v>
      </c>
      <c r="U393" s="327" t="s">
        <v>3455</v>
      </c>
      <c r="V393" s="119" t="str">
        <f t="shared" si="9"/>
        <v>/Users/asano/Desktop/data_sample/Links/bandle.jpg</v>
      </c>
      <c r="W393" s="345" t="s">
        <v>3520</v>
      </c>
      <c r="X393" s="345" t="s">
        <v>3521</v>
      </c>
      <c r="Y393" s="345" t="s">
        <v>3522</v>
      </c>
      <c r="Z393" s="345" t="s">
        <v>3523</v>
      </c>
      <c r="AA393" s="110" t="str">
        <f t="shared" si="459"/>
        <v>/Users/asano/Desktop/data_sample/images/1day/バンビシリーズ/セサミムーン/thumbnail.jpg</v>
      </c>
      <c r="AB393" s="110" t="str">
        <f t="shared" si="460"/>
        <v>/Users/asano/Desktop/data_sample/images/1day/バンビシリーズ/セサミムーン/lens.jpg</v>
      </c>
      <c r="AC393" s="110" t="str">
        <f t="shared" si="461"/>
        <v>/Users/asano/Desktop/data_sample/images/1day/バンビシリーズ/セサミムーン/黒目/black.jpg</v>
      </c>
      <c r="AD393" s="110" t="str">
        <f t="shared" si="462"/>
        <v>/Users/asano/Desktop/data_sample/images/1day/バンビシリーズ/セサミムーン/茶目/brown.jpg</v>
      </c>
      <c r="AE393" s="346" t="str">
        <f t="shared" ref="AE393:AF393" si="813">IFERROR(XLOOKUP($E393&amp;$F393,import!$A:$A,import!I:I),""
)</f>
        <v/>
      </c>
      <c r="AF393" s="346" t="str">
        <f t="shared" si="813"/>
        <v/>
      </c>
      <c r="AG393" s="119" t="str">
        <f>IFERROR(__xludf.DUMMYFUNCTION(" IF(
  ISNUMBER(S393),
  ""度なし（±0.00）〜""&amp;IF(ABS(S393)&lt;100, TEXT(S393, ""0.00""), """"),
  IFERROR(""度なし（±0.00）〜""&amp;
    TEXT(
      VALUE(REGEXEXTRACT(ASC(TO_TEXT(S393)),
        ""(?:^|[^0-9])([+-]?\d{1,2}(?:\.\d+)?)(?:[^0-9]|$)""
      )),
      ""0.00"""&amp;"
    ),
    ""度なしのみ""
  )
)
"),"度なし（±0.00）〜10.00")</f>
        <v>度なし（±0.00）〜10.00</v>
      </c>
      <c r="AH393" s="347"/>
      <c r="AI393" s="347"/>
      <c r="AJ393" s="110"/>
      <c r="AK393" s="110" t="s">
        <v>3524</v>
      </c>
      <c r="AL393" s="110" t="str">
        <f t="shared" si="453"/>
        <v>#REF!</v>
      </c>
      <c r="AM393" s="110"/>
      <c r="AN393" s="110" t="str">
        <f t="shared" si="84"/>
        <v>NG</v>
      </c>
      <c r="AO393" s="343">
        <v>12.0</v>
      </c>
      <c r="AP393" s="110"/>
      <c r="AQ393" s="343">
        <v>12.0</v>
      </c>
      <c r="AR393" s="110"/>
    </row>
    <row r="394">
      <c r="A394" s="332" t="b">
        <v>1</v>
      </c>
      <c r="B394" s="357" t="b">
        <v>1</v>
      </c>
      <c r="C394" s="350" t="str">
        <f t="shared" si="66"/>
        <v>-</v>
      </c>
      <c r="D394" s="110"/>
      <c r="E394" s="110" t="s">
        <v>3517</v>
      </c>
      <c r="F394" s="110" t="s">
        <v>3525</v>
      </c>
      <c r="G394" s="335">
        <v>4552.0</v>
      </c>
      <c r="H394" s="336" t="s">
        <v>2566</v>
      </c>
      <c r="I394" s="110" t="s">
        <v>3453</v>
      </c>
      <c r="J394" s="110" t="s">
        <v>3526</v>
      </c>
      <c r="K394" s="337" t="s">
        <v>170</v>
      </c>
      <c r="L394" s="338" t="str">
        <f t="shared" si="354"/>
        <v>#REF!</v>
      </c>
      <c r="M394" s="339" t="str">
        <f>IFERROR(__xludf.DUMMYFUNCTION("REGEXEXTRACT(
  XLOOKUP($E394&amp;$F394, import!$A:$A, import!C:C),
  ""/(\d+)""
)
"),"#REF!")</f>
        <v>#REF!</v>
      </c>
      <c r="N394" s="340" t="str">
        <f t="shared" si="455"/>
        <v>#REF!</v>
      </c>
      <c r="O394" s="341" t="str">
        <f t="shared" ref="O394:Q394" si="814">VALUE(SUBSTITUTE(XLOOKUP($E394&amp;$F394,import!$A:$A,import!M:M),"mm",""))
</f>
        <v>#REF!</v>
      </c>
      <c r="P394" s="342" t="str">
        <f t="shared" si="814"/>
        <v>#REF!</v>
      </c>
      <c r="Q394" s="343" t="str">
        <f t="shared" si="814"/>
        <v>#REF!</v>
      </c>
      <c r="R394" s="341" t="str">
        <f t="shared" si="356"/>
        <v>#REF!</v>
      </c>
      <c r="S394" s="110" t="s">
        <v>1074</v>
      </c>
      <c r="T394" s="110" t="s">
        <v>956</v>
      </c>
      <c r="U394" s="327" t="s">
        <v>3455</v>
      </c>
      <c r="V394" s="119" t="str">
        <f t="shared" si="9"/>
        <v>/Users/asano/Desktop/data_sample/Links/bandle.jpg</v>
      </c>
      <c r="W394" s="345" t="s">
        <v>3527</v>
      </c>
      <c r="X394" s="345" t="s">
        <v>3528</v>
      </c>
      <c r="Y394" s="345" t="s">
        <v>3529</v>
      </c>
      <c r="Z394" s="345" t="s">
        <v>3530</v>
      </c>
      <c r="AA394" s="110" t="str">
        <f t="shared" si="459"/>
        <v>/Users/asano/Desktop/data_sample/images/1day/バンビシリーズ/ハニームーン/thumbnail.jpg</v>
      </c>
      <c r="AB394" s="110" t="str">
        <f t="shared" si="460"/>
        <v>/Users/asano/Desktop/data_sample/images/1day/バンビシリーズ/ハニームーン/lens.jpg</v>
      </c>
      <c r="AC394" s="110" t="str">
        <f t="shared" si="461"/>
        <v>/Users/asano/Desktop/data_sample/images/1day/バンビシリーズ/ハニームーン/黒目/black.jpg</v>
      </c>
      <c r="AD394" s="110" t="str">
        <f t="shared" si="462"/>
        <v>/Users/asano/Desktop/data_sample/images/1day/バンビシリーズ/ハニームーン/茶目/brown.jpg</v>
      </c>
      <c r="AE394" s="346" t="str">
        <f t="shared" ref="AE394:AF394" si="815">IFERROR(XLOOKUP($E394&amp;$F394,import!$A:$A,import!I:I),""
)</f>
        <v/>
      </c>
      <c r="AF394" s="346" t="str">
        <f t="shared" si="815"/>
        <v/>
      </c>
      <c r="AG394" s="119" t="str">
        <f>IFERROR(__xludf.DUMMYFUNCTION(" IF(
  ISNUMBER(S394),
  ""度なし（±0.00）〜""&amp;IF(ABS(S394)&lt;100, TEXT(S394, ""0.00""), """"),
  IFERROR(""度なし（±0.00）〜""&amp;
    TEXT(
      VALUE(REGEXEXTRACT(ASC(TO_TEXT(S394)),
        ""(?:^|[^0-9])([+-]?\d{1,2}(?:\.\d+)?)(?:[^0-9]|$)""
      )),
      ""0.00"""&amp;"
    ),
    ""度なしのみ""
  )
)
"),"度なし（±0.00）〜10.00")</f>
        <v>度なし（±0.00）〜10.00</v>
      </c>
      <c r="AH394" s="347"/>
      <c r="AI394" s="347"/>
      <c r="AJ394" s="110"/>
      <c r="AK394" s="110" t="s">
        <v>3531</v>
      </c>
      <c r="AL394" s="110" t="str">
        <f t="shared" si="453"/>
        <v>#REF!</v>
      </c>
      <c r="AM394" s="110"/>
      <c r="AN394" s="110" t="str">
        <f t="shared" si="84"/>
        <v>NG</v>
      </c>
      <c r="AO394" s="343">
        <v>12.0</v>
      </c>
      <c r="AP394" s="110" t="s">
        <v>914</v>
      </c>
      <c r="AQ394" s="343">
        <v>24.0</v>
      </c>
      <c r="AR394" s="110"/>
    </row>
    <row r="395">
      <c r="A395" s="333" t="b">
        <v>1</v>
      </c>
      <c r="B395" s="357" t="b">
        <v>1</v>
      </c>
      <c r="C395" s="350" t="str">
        <f t="shared" si="66"/>
        <v>-</v>
      </c>
      <c r="D395" s="110"/>
      <c r="E395" s="110" t="s">
        <v>3517</v>
      </c>
      <c r="F395" s="110" t="s">
        <v>3532</v>
      </c>
      <c r="G395" s="335">
        <v>4553.0</v>
      </c>
      <c r="H395" s="336" t="s">
        <v>2566</v>
      </c>
      <c r="I395" s="110" t="s">
        <v>3453</v>
      </c>
      <c r="J395" s="110" t="s">
        <v>3533</v>
      </c>
      <c r="K395" s="337" t="s">
        <v>170</v>
      </c>
      <c r="L395" s="338" t="str">
        <f t="shared" si="354"/>
        <v>#REF!</v>
      </c>
      <c r="M395" s="339" t="str">
        <f>IFERROR(__xludf.DUMMYFUNCTION("REGEXEXTRACT(
  XLOOKUP($E395&amp;$F395, import!$A:$A, import!C:C),
  ""/(\d+)""
)
"),"#REF!")</f>
        <v>#REF!</v>
      </c>
      <c r="N395" s="340" t="str">
        <f t="shared" si="455"/>
        <v>#REF!</v>
      </c>
      <c r="O395" s="341" t="str">
        <f t="shared" ref="O395:Q395" si="816">VALUE(SUBSTITUTE(XLOOKUP($E395&amp;$F395,import!$A:$A,import!M:M),"mm",""))
</f>
        <v>#REF!</v>
      </c>
      <c r="P395" s="342" t="str">
        <f t="shared" si="816"/>
        <v>#REF!</v>
      </c>
      <c r="Q395" s="343" t="str">
        <f t="shared" si="816"/>
        <v>#REF!</v>
      </c>
      <c r="R395" s="341" t="str">
        <f t="shared" si="356"/>
        <v>#REF!</v>
      </c>
      <c r="S395" s="110" t="s">
        <v>1074</v>
      </c>
      <c r="T395" s="110" t="s">
        <v>956</v>
      </c>
      <c r="U395" s="327" t="s">
        <v>3455</v>
      </c>
      <c r="V395" s="119" t="str">
        <f t="shared" si="9"/>
        <v>/Users/asano/Desktop/data_sample/Links/bandle.jpg</v>
      </c>
      <c r="W395" s="345" t="s">
        <v>3534</v>
      </c>
      <c r="X395" s="345" t="s">
        <v>3535</v>
      </c>
      <c r="Y395" s="345" t="s">
        <v>3536</v>
      </c>
      <c r="Z395" s="345" t="s">
        <v>3537</v>
      </c>
      <c r="AA395" s="110" t="str">
        <f t="shared" si="459"/>
        <v>/Users/asano/Desktop/data_sample/images/1day/バンビシリーズ/ブルーベリームーン/thumbnail.jpg</v>
      </c>
      <c r="AB395" s="110" t="str">
        <f t="shared" si="460"/>
        <v>/Users/asano/Desktop/data_sample/images/1day/バンビシリーズ/ブルーベリームーン/lens.jpg</v>
      </c>
      <c r="AC395" s="110" t="str">
        <f t="shared" si="461"/>
        <v>/Users/asano/Desktop/data_sample/images/1day/バンビシリーズ/ブルーベリームーン/黒目/black.jpg</v>
      </c>
      <c r="AD395" s="110" t="str">
        <f t="shared" si="462"/>
        <v>/Users/asano/Desktop/data_sample/images/1day/バンビシリーズ/ブルーベリームーン/茶目/brown.jpg</v>
      </c>
      <c r="AE395" s="346" t="str">
        <f t="shared" ref="AE395:AF395" si="817">IFERROR(XLOOKUP($E395&amp;$F395,import!$A:$A,import!I:I),""
)</f>
        <v/>
      </c>
      <c r="AF395" s="346" t="str">
        <f t="shared" si="817"/>
        <v/>
      </c>
      <c r="AG395" s="119" t="str">
        <f>IFERROR(__xludf.DUMMYFUNCTION(" IF(
  ISNUMBER(S395),
  ""度なし（±0.00）〜""&amp;IF(ABS(S395)&lt;100, TEXT(S395, ""0.00""), """"),
  IFERROR(""度なし（±0.00）〜""&amp;
    TEXT(
      VALUE(REGEXEXTRACT(ASC(TO_TEXT(S395)),
        ""(?:^|[^0-9])([+-]?\d{1,2}(?:\.\d+)?)(?:[^0-9]|$)""
      )),
      ""0.00"""&amp;"
    ),
    ""度なしのみ""
  )
)
"),"度なし（±0.00）〜10.00")</f>
        <v>度なし（±0.00）〜10.00</v>
      </c>
      <c r="AH395" s="347"/>
      <c r="AI395" s="347"/>
      <c r="AJ395" s="110"/>
      <c r="AK395" s="110" t="s">
        <v>3538</v>
      </c>
      <c r="AL395" s="110" t="str">
        <f t="shared" si="453"/>
        <v>#REF!</v>
      </c>
      <c r="AM395" s="110"/>
      <c r="AN395" s="110" t="str">
        <f t="shared" si="84"/>
        <v>NG</v>
      </c>
      <c r="AO395" s="343">
        <v>12.0</v>
      </c>
      <c r="AP395" s="110"/>
      <c r="AQ395" s="343">
        <v>12.0</v>
      </c>
      <c r="AR395" s="110"/>
    </row>
    <row r="396">
      <c r="A396" s="332" t="b">
        <v>1</v>
      </c>
      <c r="B396" s="357" t="b">
        <v>1</v>
      </c>
      <c r="C396" s="350" t="str">
        <f t="shared" si="66"/>
        <v>-</v>
      </c>
      <c r="D396" s="110"/>
      <c r="E396" s="110" t="s">
        <v>3539</v>
      </c>
      <c r="F396" s="110" t="s">
        <v>3452</v>
      </c>
      <c r="G396" s="335">
        <v>4554.0</v>
      </c>
      <c r="H396" s="336" t="s">
        <v>2566</v>
      </c>
      <c r="I396" s="110" t="s">
        <v>3453</v>
      </c>
      <c r="J396" s="110" t="s">
        <v>3540</v>
      </c>
      <c r="K396" s="337" t="s">
        <v>292</v>
      </c>
      <c r="L396" s="338" t="str">
        <f t="shared" si="354"/>
        <v>#REF!</v>
      </c>
      <c r="M396" s="339" t="str">
        <f>IFERROR(__xludf.DUMMYFUNCTION("REGEXEXTRACT(
  XLOOKUP($E396&amp;$F396, import!$A:$A, import!C:C),
  ""/(\d+)""
)
"),"#REF!")</f>
        <v>#REF!</v>
      </c>
      <c r="N396" s="340" t="str">
        <f t="shared" si="455"/>
        <v>#REF!</v>
      </c>
      <c r="O396" s="341" t="str">
        <f t="shared" ref="O396:Q396" si="818">VALUE(SUBSTITUTE(XLOOKUP($E396&amp;$F396,import!$A:$A,import!M:M),"mm",""))
</f>
        <v>#REF!</v>
      </c>
      <c r="P396" s="342" t="str">
        <f t="shared" si="818"/>
        <v>#REF!</v>
      </c>
      <c r="Q396" s="343" t="str">
        <f t="shared" si="818"/>
        <v>#REF!</v>
      </c>
      <c r="R396" s="341" t="str">
        <f t="shared" si="356"/>
        <v>#REF!</v>
      </c>
      <c r="S396" s="110" t="s">
        <v>956</v>
      </c>
      <c r="T396" s="110" t="s">
        <v>956</v>
      </c>
      <c r="U396" s="371" t="s">
        <v>3043</v>
      </c>
      <c r="V396" s="119" t="str">
        <f t="shared" si="9"/>
        <v>/Users/asano/Desktop/data_sample/Links/bandle.jpg</v>
      </c>
      <c r="W396" s="345" t="s">
        <v>3541</v>
      </c>
      <c r="X396" s="345" t="s">
        <v>3542</v>
      </c>
      <c r="Y396" s="345" t="s">
        <v>3543</v>
      </c>
      <c r="Z396" s="345" t="s">
        <v>3544</v>
      </c>
      <c r="AA396" s="110" t="str">
        <f t="shared" si="459"/>
        <v>/Users/asano/Desktop/data_sample/images/1month/バンビシリーズ/アーモンド /thumbnail.jpg</v>
      </c>
      <c r="AB396" s="110" t="str">
        <f t="shared" si="460"/>
        <v>/Users/asano/Desktop/data_sample/images/1month/バンビシリーズ/アーモンド /lens.jpg</v>
      </c>
      <c r="AC396" s="110" t="str">
        <f t="shared" si="461"/>
        <v>/Users/asano/Desktop/data_sample/images/1month/バンビシリーズ/アーモンド /黒目/black.jpg</v>
      </c>
      <c r="AD396" s="110" t="str">
        <f t="shared" si="462"/>
        <v>/Users/asano/Desktop/data_sample/images/1month/バンビシリーズ/アーモンド /茶目/brown.jpg</v>
      </c>
      <c r="AE396" s="346" t="str">
        <f t="shared" ref="AE396:AF396" si="819">IFERROR(XLOOKUP($E396&amp;$F396,import!$A:$A,import!I:I),""
)</f>
        <v/>
      </c>
      <c r="AF396" s="346" t="str">
        <f t="shared" si="819"/>
        <v/>
      </c>
      <c r="AG396" s="119" t="str">
        <f>IFERROR(__xludf.DUMMYFUNCTION(" IF(
  ISNUMBER(S396),
  ""度なし（±0.00）〜""&amp;IF(ABS(S396)&lt;100, TEXT(S396, ""0.00""), """"),
  IFERROR(""度なし（±0.00）〜""&amp;
    TEXT(
      VALUE(REGEXEXTRACT(ASC(TO_TEXT(S396)),
        ""(?:^|[^0-9])([+-]?\d{1,2}(?:\.\d+)?)(?:[^0-9]|$)""
      )),
      ""0.00"""&amp;"
    ),
    ""度なしのみ""
  )
)
"),"度なしのみ")</f>
        <v>度なしのみ</v>
      </c>
      <c r="AH396" s="347"/>
      <c r="AI396" s="347"/>
      <c r="AJ396" s="110"/>
      <c r="AK396" s="110" t="s">
        <v>3460</v>
      </c>
      <c r="AL396" s="110" t="str">
        <f t="shared" si="453"/>
        <v>#REF!</v>
      </c>
      <c r="AM396" s="110"/>
      <c r="AN396" s="110" t="str">
        <f t="shared" si="84"/>
        <v>NG</v>
      </c>
      <c r="AO396" s="343">
        <v>8.0</v>
      </c>
      <c r="AP396" s="110"/>
      <c r="AQ396" s="343">
        <v>8.0</v>
      </c>
      <c r="AR396" s="110"/>
    </row>
    <row r="397">
      <c r="A397" s="332" t="b">
        <v>1</v>
      </c>
      <c r="B397" s="357" t="b">
        <v>1</v>
      </c>
      <c r="C397" s="350" t="str">
        <f t="shared" si="66"/>
        <v>-</v>
      </c>
      <c r="D397" s="110"/>
      <c r="E397" s="110" t="s">
        <v>3539</v>
      </c>
      <c r="F397" s="110" t="s">
        <v>3482</v>
      </c>
      <c r="G397" s="335">
        <v>4555.0</v>
      </c>
      <c r="H397" s="336" t="s">
        <v>2566</v>
      </c>
      <c r="I397" s="110" t="s">
        <v>3453</v>
      </c>
      <c r="J397" s="110" t="s">
        <v>3545</v>
      </c>
      <c r="K397" s="337" t="s">
        <v>292</v>
      </c>
      <c r="L397" s="338" t="str">
        <f t="shared" si="354"/>
        <v>#REF!</v>
      </c>
      <c r="M397" s="339" t="str">
        <f>IFERROR(__xludf.DUMMYFUNCTION("REGEXEXTRACT(
  XLOOKUP($E397&amp;$F397, import!$A:$A, import!C:C),
  ""/(\d+)""
)
"),"#REF!")</f>
        <v>#REF!</v>
      </c>
      <c r="N397" s="340" t="str">
        <f t="shared" si="455"/>
        <v>#REF!</v>
      </c>
      <c r="O397" s="341" t="str">
        <f t="shared" ref="O397:Q397" si="820">VALUE(SUBSTITUTE(XLOOKUP($E397&amp;$F397,import!$A:$A,import!M:M),"mm",""))
</f>
        <v>#REF!</v>
      </c>
      <c r="P397" s="342" t="str">
        <f t="shared" si="820"/>
        <v>#REF!</v>
      </c>
      <c r="Q397" s="343" t="str">
        <f t="shared" si="820"/>
        <v>#REF!</v>
      </c>
      <c r="R397" s="341" t="str">
        <f t="shared" si="356"/>
        <v>#REF!</v>
      </c>
      <c r="S397" s="110" t="s">
        <v>956</v>
      </c>
      <c r="T397" s="110" t="s">
        <v>956</v>
      </c>
      <c r="U397" s="371" t="s">
        <v>3043</v>
      </c>
      <c r="V397" s="119" t="str">
        <f t="shared" si="9"/>
        <v>/Users/asano/Desktop/data_sample/Links/bandle.jpg</v>
      </c>
      <c r="W397" s="345" t="s">
        <v>3546</v>
      </c>
      <c r="X397" s="345" t="s">
        <v>3547</v>
      </c>
      <c r="Y397" s="345" t="s">
        <v>3548</v>
      </c>
      <c r="Z397" s="345" t="s">
        <v>3549</v>
      </c>
      <c r="AA397" s="110" t="str">
        <f t="shared" si="459"/>
        <v>/Users/asano/Desktop/data_sample/images/1month/バンビシリーズ/スワングレー /thumbnail.jpg</v>
      </c>
      <c r="AB397" s="110" t="str">
        <f t="shared" si="460"/>
        <v>/Users/asano/Desktop/data_sample/images/1month/バンビシリーズ/スワングレー /lens.jpg</v>
      </c>
      <c r="AC397" s="110" t="str">
        <f t="shared" si="461"/>
        <v>/Users/asano/Desktop/data_sample/images/1month/バンビシリーズ/スワングレー /黒目/black.jpg</v>
      </c>
      <c r="AD397" s="110" t="str">
        <f t="shared" si="462"/>
        <v>/Users/asano/Desktop/data_sample/images/1month/バンビシリーズ/スワングレー /茶目/brown.jpg</v>
      </c>
      <c r="AE397" s="346" t="str">
        <f t="shared" ref="AE397:AF397" si="821">IFERROR(XLOOKUP($E397&amp;$F397,import!$A:$A,import!I:I),""
)</f>
        <v/>
      </c>
      <c r="AF397" s="346" t="str">
        <f t="shared" si="821"/>
        <v/>
      </c>
      <c r="AG397" s="119" t="str">
        <f>IFERROR(__xludf.DUMMYFUNCTION(" IF(
  ISNUMBER(S397),
  ""度なし（±0.00）〜""&amp;IF(ABS(S397)&lt;100, TEXT(S397, ""0.00""), """"),
  IFERROR(""度なし（±0.00）〜""&amp;
    TEXT(
      VALUE(REGEXEXTRACT(ASC(TO_TEXT(S397)),
        ""(?:^|[^0-9])([+-]?\d{1,2}(?:\.\d+)?)(?:[^0-9]|$)""
      )),
      ""0.00"""&amp;"
    ),
    ""度なしのみ""
  )
)
"),"度なしのみ")</f>
        <v>度なしのみ</v>
      </c>
      <c r="AH397" s="347"/>
      <c r="AI397" s="347"/>
      <c r="AJ397" s="110"/>
      <c r="AK397" s="110" t="s">
        <v>3488</v>
      </c>
      <c r="AL397" s="110" t="str">
        <f t="shared" si="453"/>
        <v>#REF!</v>
      </c>
      <c r="AM397" s="110"/>
      <c r="AN397" s="110" t="str">
        <f t="shared" si="84"/>
        <v>NG</v>
      </c>
      <c r="AO397" s="343">
        <v>8.0</v>
      </c>
      <c r="AP397" s="110"/>
      <c r="AQ397" s="343">
        <v>8.0</v>
      </c>
      <c r="AR397" s="110"/>
    </row>
    <row r="398">
      <c r="A398" s="332" t="b">
        <v>1</v>
      </c>
      <c r="B398" s="357" t="b">
        <v>1</v>
      </c>
      <c r="C398" s="350" t="str">
        <f t="shared" si="66"/>
        <v>-</v>
      </c>
      <c r="D398" s="110"/>
      <c r="E398" s="110" t="s">
        <v>3539</v>
      </c>
      <c r="F398" s="110" t="s">
        <v>3489</v>
      </c>
      <c r="G398" s="335">
        <v>4556.0</v>
      </c>
      <c r="H398" s="336" t="s">
        <v>2566</v>
      </c>
      <c r="I398" s="110" t="s">
        <v>3453</v>
      </c>
      <c r="J398" s="110" t="s">
        <v>3550</v>
      </c>
      <c r="K398" s="337" t="s">
        <v>292</v>
      </c>
      <c r="L398" s="338" t="str">
        <f t="shared" si="354"/>
        <v>#REF!</v>
      </c>
      <c r="M398" s="339" t="str">
        <f>IFERROR(__xludf.DUMMYFUNCTION("REGEXEXTRACT(
  XLOOKUP($E398&amp;$F398, import!$A:$A, import!C:C),
  ""/(\d+)""
)
"),"#REF!")</f>
        <v>#REF!</v>
      </c>
      <c r="N398" s="340" t="str">
        <f t="shared" si="455"/>
        <v>#REF!</v>
      </c>
      <c r="O398" s="341" t="str">
        <f t="shared" ref="O398:Q398" si="822">VALUE(SUBSTITUTE(XLOOKUP($E398&amp;$F398,import!$A:$A,import!M:M),"mm",""))
</f>
        <v>#REF!</v>
      </c>
      <c r="P398" s="342" t="str">
        <f t="shared" si="822"/>
        <v>#REF!</v>
      </c>
      <c r="Q398" s="343" t="str">
        <f t="shared" si="822"/>
        <v>#REF!</v>
      </c>
      <c r="R398" s="341" t="str">
        <f t="shared" si="356"/>
        <v>#REF!</v>
      </c>
      <c r="S398" s="110" t="s">
        <v>956</v>
      </c>
      <c r="T398" s="110" t="s">
        <v>956</v>
      </c>
      <c r="U398" s="371" t="s">
        <v>3043</v>
      </c>
      <c r="V398" s="119" t="str">
        <f t="shared" si="9"/>
        <v>/Users/asano/Desktop/data_sample/Links/bandle.jpg</v>
      </c>
      <c r="W398" s="345" t="s">
        <v>3551</v>
      </c>
      <c r="X398" s="345" t="s">
        <v>3552</v>
      </c>
      <c r="Y398" s="345" t="s">
        <v>3553</v>
      </c>
      <c r="Z398" s="345" t="s">
        <v>3554</v>
      </c>
      <c r="AA398" s="110" t="str">
        <f t="shared" si="459"/>
        <v>/Users/asano/Desktop/data_sample/images/1month/バンビシリーズ/スワンブルー /thumbnail.jpg</v>
      </c>
      <c r="AB398" s="110" t="str">
        <f t="shared" si="460"/>
        <v>/Users/asano/Desktop/data_sample/images/1month/バンビシリーズ/スワンブルー /lens.jpg</v>
      </c>
      <c r="AC398" s="110" t="str">
        <f t="shared" si="461"/>
        <v>/Users/asano/Desktop/data_sample/images/1month/バンビシリーズ/スワンブルー /黒目/black.jpg</v>
      </c>
      <c r="AD398" s="110" t="str">
        <f t="shared" si="462"/>
        <v>/Users/asano/Desktop/data_sample/images/1month/バンビシリーズ/スワンブルー /茶目/brown.jpg</v>
      </c>
      <c r="AE398" s="346" t="str">
        <f t="shared" ref="AE398:AF398" si="823">IFERROR(XLOOKUP($E398&amp;$F398,import!$A:$A,import!I:I),""
)</f>
        <v/>
      </c>
      <c r="AF398" s="346" t="str">
        <f t="shared" si="823"/>
        <v/>
      </c>
      <c r="AG398" s="119" t="str">
        <f>IFERROR(__xludf.DUMMYFUNCTION(" IF(
  ISNUMBER(S398),
  ""度なし（±0.00）〜""&amp;IF(ABS(S398)&lt;100, TEXT(S398, ""0.00""), """"),
  IFERROR(""度なし（±0.00）〜""&amp;
    TEXT(
      VALUE(REGEXEXTRACT(ASC(TO_TEXT(S398)),
        ""(?:^|[^0-9])([+-]?\d{1,2}(?:\.\d+)?)(?:[^0-9]|$)""
      )),
      ""0.00"""&amp;"
    ),
    ""度なしのみ""
  )
)
"),"度なしのみ")</f>
        <v>度なしのみ</v>
      </c>
      <c r="AH398" s="347"/>
      <c r="AI398" s="347"/>
      <c r="AJ398" s="110"/>
      <c r="AK398" s="110" t="s">
        <v>3495</v>
      </c>
      <c r="AL398" s="110" t="str">
        <f t="shared" si="453"/>
        <v>#REF!</v>
      </c>
      <c r="AM398" s="110"/>
      <c r="AN398" s="110" t="str">
        <f t="shared" si="84"/>
        <v>NG</v>
      </c>
      <c r="AO398" s="343">
        <v>8.0</v>
      </c>
      <c r="AP398" s="110"/>
      <c r="AQ398" s="343">
        <v>8.0</v>
      </c>
      <c r="AR398" s="110"/>
    </row>
    <row r="399">
      <c r="A399" s="333" t="b">
        <v>1</v>
      </c>
      <c r="B399" s="357" t="b">
        <v>1</v>
      </c>
      <c r="C399" s="350" t="str">
        <f t="shared" si="66"/>
        <v>-</v>
      </c>
      <c r="D399" s="110"/>
      <c r="E399" s="110" t="s">
        <v>3555</v>
      </c>
      <c r="F399" s="110" t="s">
        <v>3556</v>
      </c>
      <c r="G399" s="335">
        <v>4557.0</v>
      </c>
      <c r="H399" s="336" t="s">
        <v>2566</v>
      </c>
      <c r="I399" s="110" t="s">
        <v>3557</v>
      </c>
      <c r="J399" s="110" t="s">
        <v>3558</v>
      </c>
      <c r="K399" s="337" t="s">
        <v>170</v>
      </c>
      <c r="L399" s="338" t="str">
        <f t="shared" si="354"/>
        <v>#REF!</v>
      </c>
      <c r="M399" s="339" t="str">
        <f>IFERROR(__xludf.DUMMYFUNCTION("REGEXEXTRACT(
  XLOOKUP($E399&amp;$F399, import!$A:$A, import!C:C),
  ""/(\d+)""
)
"),"#REF!")</f>
        <v>#REF!</v>
      </c>
      <c r="N399" s="340" t="str">
        <f t="shared" si="455"/>
        <v>#REF!</v>
      </c>
      <c r="O399" s="341" t="str">
        <f t="shared" ref="O399:Q399" si="824">VALUE(SUBSTITUTE(XLOOKUP($E399&amp;$F399,import!$A:$A,import!M:M),"mm",""))
</f>
        <v>#REF!</v>
      </c>
      <c r="P399" s="342" t="str">
        <f t="shared" si="824"/>
        <v>#REF!</v>
      </c>
      <c r="Q399" s="343" t="str">
        <f t="shared" si="824"/>
        <v>#REF!</v>
      </c>
      <c r="R399" s="341" t="str">
        <f t="shared" si="356"/>
        <v>#REF!</v>
      </c>
      <c r="S399" s="110" t="s">
        <v>956</v>
      </c>
      <c r="T399" s="110" t="s">
        <v>956</v>
      </c>
      <c r="U399" s="327" t="s">
        <v>3559</v>
      </c>
      <c r="V399" s="119" t="str">
        <f t="shared" si="9"/>
        <v>/Users/asano/Desktop/data_sample/Links/bandle.jpg</v>
      </c>
      <c r="W399" s="345" t="s">
        <v>3560</v>
      </c>
      <c r="X399" s="345" t="s">
        <v>3561</v>
      </c>
      <c r="Y399" s="345" t="s">
        <v>3562</v>
      </c>
      <c r="Z399" s="345" t="s">
        <v>3563</v>
      </c>
      <c r="AA399" s="110" t="str">
        <f t="shared" si="459"/>
        <v>/Users/asano/Desktop/data_sample/images/1day/バンビシリーズ ヴィンテージ/ナチュラルブラウン/thumbnail.jpg</v>
      </c>
      <c r="AB399" s="110" t="str">
        <f t="shared" si="460"/>
        <v>/Users/asano/Desktop/data_sample/images/1day/バンビシリーズ ヴィンテージ/ナチュラルブラウン/lens.jpg</v>
      </c>
      <c r="AC399" s="110" t="str">
        <f t="shared" si="461"/>
        <v>/Users/asano/Desktop/data_sample/images/1day/バンビシリーズ ヴィンテージ/ナチュラルブラウン/黒目/black.jpg</v>
      </c>
      <c r="AD399" s="110" t="str">
        <f t="shared" si="462"/>
        <v>/Users/asano/Desktop/data_sample/images/1day/バンビシリーズ ヴィンテージ/ナチュラルブラウン/茶目/brown.jpg</v>
      </c>
      <c r="AE399" s="346" t="str">
        <f t="shared" ref="AE399:AF399" si="825">IFERROR(XLOOKUP($E399&amp;$F399,import!$A:$A,import!I:I),""
)</f>
        <v/>
      </c>
      <c r="AF399" s="346" t="str">
        <f t="shared" si="825"/>
        <v/>
      </c>
      <c r="AG399" s="119" t="str">
        <f>IFERROR(__xludf.DUMMYFUNCTION(" IF(
  ISNUMBER(S399),
  ""度なし（±0.00）〜""&amp;IF(ABS(S399)&lt;100, TEXT(S399, ""0.00""), """"),
  IFERROR(""度なし（±0.00）〜""&amp;
    TEXT(
      VALUE(REGEXEXTRACT(ASC(TO_TEXT(S399)),
        ""(?:^|[^0-9])([+-]?\d{1,2}(?:\.\d+)?)(?:[^0-9]|$)""
      )),
      ""0.00"""&amp;"
    ),
    ""度なしのみ""
  )
)
"),"度なしのみ")</f>
        <v>度なしのみ</v>
      </c>
      <c r="AH399" s="347"/>
      <c r="AI399" s="347"/>
      <c r="AJ399" s="110"/>
      <c r="AK399" s="110" t="s">
        <v>3564</v>
      </c>
      <c r="AL399" s="110" t="str">
        <f t="shared" si="453"/>
        <v>#REF!</v>
      </c>
      <c r="AM399" s="110"/>
      <c r="AN399" s="110" t="str">
        <f t="shared" si="84"/>
        <v>NG</v>
      </c>
      <c r="AO399" s="343">
        <v>8.0</v>
      </c>
      <c r="AP399" s="110"/>
      <c r="AQ399" s="343">
        <v>8.0</v>
      </c>
      <c r="AR399" s="110"/>
    </row>
    <row r="400">
      <c r="A400" s="333" t="b">
        <v>1</v>
      </c>
      <c r="B400" s="349" t="b">
        <v>1</v>
      </c>
      <c r="C400" s="350" t="str">
        <f t="shared" si="66"/>
        <v>-</v>
      </c>
      <c r="D400" s="110"/>
      <c r="E400" s="110" t="s">
        <v>3555</v>
      </c>
      <c r="F400" s="110" t="s">
        <v>3565</v>
      </c>
      <c r="G400" s="335">
        <v>4558.0</v>
      </c>
      <c r="H400" s="336" t="s">
        <v>2566</v>
      </c>
      <c r="I400" s="110" t="s">
        <v>3557</v>
      </c>
      <c r="J400" s="110" t="s">
        <v>3566</v>
      </c>
      <c r="K400" s="337" t="s">
        <v>170</v>
      </c>
      <c r="L400" s="338" t="str">
        <f t="shared" si="354"/>
        <v>#REF!</v>
      </c>
      <c r="M400" s="339" t="str">
        <f>IFERROR(__xludf.DUMMYFUNCTION("REGEXEXTRACT(
  XLOOKUP($E400&amp;$F400, import!$A:$A, import!C:C),
  ""/(\d+)""
)
"),"#REF!")</f>
        <v>#REF!</v>
      </c>
      <c r="N400" s="340" t="str">
        <f t="shared" si="455"/>
        <v>#REF!</v>
      </c>
      <c r="O400" s="341" t="str">
        <f t="shared" ref="O400:Q400" si="826">VALUE(SUBSTITUTE(XLOOKUP($E400&amp;$F400,import!$A:$A,import!M:M),"mm",""))
</f>
        <v>#REF!</v>
      </c>
      <c r="P400" s="342" t="str">
        <f t="shared" si="826"/>
        <v>#REF!</v>
      </c>
      <c r="Q400" s="343" t="str">
        <f t="shared" si="826"/>
        <v>#REF!</v>
      </c>
      <c r="R400" s="341" t="str">
        <f t="shared" si="356"/>
        <v>#REF!</v>
      </c>
      <c r="S400" s="110" t="s">
        <v>956</v>
      </c>
      <c r="T400" s="110" t="s">
        <v>956</v>
      </c>
      <c r="U400" s="327" t="s">
        <v>3559</v>
      </c>
      <c r="V400" s="119" t="str">
        <f t="shared" si="9"/>
        <v>/Users/asano/Desktop/data_sample/Links/bandle.jpg</v>
      </c>
      <c r="W400" s="345" t="s">
        <v>3567</v>
      </c>
      <c r="X400" s="345" t="s">
        <v>3568</v>
      </c>
      <c r="Y400" s="345" t="s">
        <v>3569</v>
      </c>
      <c r="Z400" s="345" t="s">
        <v>3570</v>
      </c>
      <c r="AA400" s="110" t="str">
        <f t="shared" si="459"/>
        <v>/Users/asano/Desktop/data_sample/images/1day/バンビシリーズ ヴィンテージ/ナチュラルヌード/thumbnail.jpg</v>
      </c>
      <c r="AB400" s="110" t="str">
        <f t="shared" si="460"/>
        <v>/Users/asano/Desktop/data_sample/images/1day/バンビシリーズ ヴィンテージ/ナチュラルヌード/lens.jpg</v>
      </c>
      <c r="AC400" s="110" t="str">
        <f t="shared" si="461"/>
        <v>/Users/asano/Desktop/data_sample/images/1day/バンビシリーズ ヴィンテージ/ナチュラルヌード/黒目/black.jpg</v>
      </c>
      <c r="AD400" s="110" t="str">
        <f t="shared" si="462"/>
        <v>/Users/asano/Desktop/data_sample/images/1day/バンビシリーズ ヴィンテージ/ナチュラルヌード/茶目/brown.jpg</v>
      </c>
      <c r="AE400" s="346" t="str">
        <f t="shared" ref="AE400:AF400" si="827">IFERROR(XLOOKUP($E400&amp;$F400,import!$A:$A,import!I:I),""
)</f>
        <v/>
      </c>
      <c r="AF400" s="346" t="str">
        <f t="shared" si="827"/>
        <v/>
      </c>
      <c r="AG400" s="119" t="str">
        <f>IFERROR(__xludf.DUMMYFUNCTION(" IF(
  ISNUMBER(S400),
  ""度なし（±0.00）〜""&amp;IF(ABS(S400)&lt;100, TEXT(S400, ""0.00""), """"),
  IFERROR(""度なし（±0.00）〜""&amp;
    TEXT(
      VALUE(REGEXEXTRACT(ASC(TO_TEXT(S400)),
        ""(?:^|[^0-9])([+-]?\d{1,2}(?:\.\d+)?)(?:[^0-9]|$)""
      )),
      ""0.00"""&amp;"
    ),
    ""度なしのみ""
  )
)
"),"度なしのみ")</f>
        <v>度なしのみ</v>
      </c>
      <c r="AH400" s="347"/>
      <c r="AI400" s="347"/>
      <c r="AJ400" s="110"/>
      <c r="AK400" s="110" t="s">
        <v>3571</v>
      </c>
      <c r="AL400" s="110" t="str">
        <f t="shared" si="453"/>
        <v>#REF!</v>
      </c>
      <c r="AM400" s="110"/>
      <c r="AN400" s="110" t="str">
        <f t="shared" si="84"/>
        <v>NG</v>
      </c>
      <c r="AO400" s="343">
        <v>8.0</v>
      </c>
      <c r="AP400" s="110"/>
      <c r="AQ400" s="343">
        <v>8.0</v>
      </c>
      <c r="AR400" s="110"/>
    </row>
    <row r="401">
      <c r="A401" s="332" t="b">
        <v>1</v>
      </c>
      <c r="B401" s="349" t="b">
        <v>1</v>
      </c>
      <c r="C401" s="350" t="str">
        <f t="shared" si="66"/>
        <v>-</v>
      </c>
      <c r="D401" s="110"/>
      <c r="E401" s="110" t="s">
        <v>3555</v>
      </c>
      <c r="F401" s="110" t="s">
        <v>3572</v>
      </c>
      <c r="G401" s="335">
        <v>4559.0</v>
      </c>
      <c r="H401" s="336" t="s">
        <v>2566</v>
      </c>
      <c r="I401" s="110" t="s">
        <v>3557</v>
      </c>
      <c r="J401" s="110" t="s">
        <v>3573</v>
      </c>
      <c r="K401" s="337" t="s">
        <v>170</v>
      </c>
      <c r="L401" s="338" t="str">
        <f t="shared" si="354"/>
        <v>#REF!</v>
      </c>
      <c r="M401" s="339" t="str">
        <f>IFERROR(__xludf.DUMMYFUNCTION("REGEXEXTRACT(
  XLOOKUP($E401&amp;$F401, import!$A:$A, import!C:C),
  ""/(\d+)""
)
"),"#REF!")</f>
        <v>#REF!</v>
      </c>
      <c r="N401" s="340" t="str">
        <f t="shared" si="455"/>
        <v>#REF!</v>
      </c>
      <c r="O401" s="341" t="str">
        <f t="shared" ref="O401:Q401" si="828">VALUE(SUBSTITUTE(XLOOKUP($E401&amp;$F401,import!$A:$A,import!M:M),"mm",""))
</f>
        <v>#REF!</v>
      </c>
      <c r="P401" s="342" t="str">
        <f t="shared" si="828"/>
        <v>#REF!</v>
      </c>
      <c r="Q401" s="343" t="str">
        <f t="shared" si="828"/>
        <v>#REF!</v>
      </c>
      <c r="R401" s="341" t="str">
        <f t="shared" si="356"/>
        <v>#REF!</v>
      </c>
      <c r="S401" s="110" t="s">
        <v>1074</v>
      </c>
      <c r="T401" s="110" t="s">
        <v>956</v>
      </c>
      <c r="U401" s="327" t="s">
        <v>3559</v>
      </c>
      <c r="V401" s="119" t="str">
        <f t="shared" si="9"/>
        <v>/Users/asano/Desktop/data_sample/Links/bandle.jpg</v>
      </c>
      <c r="W401" s="345" t="s">
        <v>3574</v>
      </c>
      <c r="X401" s="345" t="s">
        <v>3575</v>
      </c>
      <c r="Y401" s="345" t="s">
        <v>3576</v>
      </c>
      <c r="Z401" s="345" t="s">
        <v>3577</v>
      </c>
      <c r="AA401" s="110" t="str">
        <f t="shared" si="459"/>
        <v>/Users/asano/Desktop/data_sample/images/1day/バンビシリーズ ヴィンテージ/ヴィンテージラベンダー/thumbnail.jpg</v>
      </c>
      <c r="AB401" s="110" t="str">
        <f t="shared" si="460"/>
        <v>/Users/asano/Desktop/data_sample/images/1day/バンビシリーズ ヴィンテージ/ヴィンテージラベンダー/lens.jpg</v>
      </c>
      <c r="AC401" s="110" t="str">
        <f t="shared" si="461"/>
        <v>/Users/asano/Desktop/data_sample/images/1day/バンビシリーズ ヴィンテージ/ヴィンテージラベンダー/黒目/black.jpg</v>
      </c>
      <c r="AD401" s="110" t="str">
        <f t="shared" si="462"/>
        <v>/Users/asano/Desktop/data_sample/images/1day/バンビシリーズ ヴィンテージ/ヴィンテージラベンダー/茶目/brown.jpg</v>
      </c>
      <c r="AE401" s="346" t="str">
        <f t="shared" ref="AE401:AF401" si="829">IFERROR(XLOOKUP($E401&amp;$F401,import!$A:$A,import!I:I),""
)</f>
        <v/>
      </c>
      <c r="AF401" s="346" t="str">
        <f t="shared" si="829"/>
        <v/>
      </c>
      <c r="AG401" s="119" t="str">
        <f>IFERROR(__xludf.DUMMYFUNCTION(" IF(
  ISNUMBER(S401),
  ""度なし（±0.00）〜""&amp;IF(ABS(S401)&lt;100, TEXT(S401, ""0.00""), """"),
  IFERROR(""度なし（±0.00）〜""&amp;
    TEXT(
      VALUE(REGEXEXTRACT(ASC(TO_TEXT(S401)),
        ""(?:^|[^0-9])([+-]?\d{1,2}(?:\.\d+)?)(?:[^0-9]|$)""
      )),
      ""0.00"""&amp;"
    ),
    ""度なしのみ""
  )
)
"),"度なし（±0.00）〜10.00")</f>
        <v>度なし（±0.00）〜10.00</v>
      </c>
      <c r="AH401" s="347"/>
      <c r="AI401" s="347"/>
      <c r="AJ401" s="110"/>
      <c r="AK401" s="110" t="s">
        <v>3578</v>
      </c>
      <c r="AL401" s="110" t="str">
        <f t="shared" si="453"/>
        <v>#REF!</v>
      </c>
      <c r="AM401" s="110"/>
      <c r="AN401" s="110" t="str">
        <f t="shared" si="84"/>
        <v>NG</v>
      </c>
      <c r="AO401" s="343">
        <v>12.0</v>
      </c>
      <c r="AP401" s="110"/>
      <c r="AQ401" s="343">
        <v>12.0</v>
      </c>
      <c r="AR401" s="110"/>
    </row>
    <row r="402">
      <c r="A402" s="332" t="b">
        <v>1</v>
      </c>
      <c r="B402" s="357" t="b">
        <v>1</v>
      </c>
      <c r="C402" s="350" t="str">
        <f t="shared" si="66"/>
        <v>-</v>
      </c>
      <c r="D402" s="110"/>
      <c r="E402" s="110" t="s">
        <v>3555</v>
      </c>
      <c r="F402" s="110" t="s">
        <v>3579</v>
      </c>
      <c r="G402" s="335">
        <v>4560.0</v>
      </c>
      <c r="H402" s="336" t="s">
        <v>2566</v>
      </c>
      <c r="I402" s="110" t="s">
        <v>3557</v>
      </c>
      <c r="J402" s="110" t="s">
        <v>3580</v>
      </c>
      <c r="K402" s="337" t="s">
        <v>170</v>
      </c>
      <c r="L402" s="338" t="str">
        <f t="shared" si="354"/>
        <v>#REF!</v>
      </c>
      <c r="M402" s="339" t="str">
        <f>IFERROR(__xludf.DUMMYFUNCTION("REGEXEXTRACT(
  XLOOKUP($E402&amp;$F402, import!$A:$A, import!C:C),
  ""/(\d+)""
)
"),"#REF!")</f>
        <v>#REF!</v>
      </c>
      <c r="N402" s="340" t="str">
        <f t="shared" si="455"/>
        <v>#REF!</v>
      </c>
      <c r="O402" s="341" t="str">
        <f t="shared" ref="O402:Q402" si="830">VALUE(SUBSTITUTE(XLOOKUP($E402&amp;$F402,import!$A:$A,import!M:M),"mm",""))
</f>
        <v>#REF!</v>
      </c>
      <c r="P402" s="342" t="str">
        <f t="shared" si="830"/>
        <v>#REF!</v>
      </c>
      <c r="Q402" s="343" t="str">
        <f t="shared" si="830"/>
        <v>#REF!</v>
      </c>
      <c r="R402" s="341" t="str">
        <f t="shared" si="356"/>
        <v>#REF!</v>
      </c>
      <c r="S402" s="110" t="s">
        <v>956</v>
      </c>
      <c r="T402" s="110" t="s">
        <v>956</v>
      </c>
      <c r="U402" s="327" t="s">
        <v>3559</v>
      </c>
      <c r="V402" s="119" t="str">
        <f t="shared" si="9"/>
        <v>/Users/asano/Desktop/data_sample/Links/bandle.jpg</v>
      </c>
      <c r="W402" s="345" t="s">
        <v>3581</v>
      </c>
      <c r="X402" s="345" t="s">
        <v>3582</v>
      </c>
      <c r="Y402" s="345" t="s">
        <v>3583</v>
      </c>
      <c r="Z402" s="345" t="s">
        <v>3584</v>
      </c>
      <c r="AA402" s="110" t="str">
        <f t="shared" si="459"/>
        <v>/Users/asano/Desktop/data_sample/images/1day/バンビシリーズ ヴィンテージ/ヴィンテージヘーゼル/thumbnail.jpg</v>
      </c>
      <c r="AB402" s="110" t="str">
        <f t="shared" si="460"/>
        <v>/Users/asano/Desktop/data_sample/images/1day/バンビシリーズ ヴィンテージ/ヴィンテージヘーゼル/lens.jpg</v>
      </c>
      <c r="AC402" s="110" t="str">
        <f t="shared" si="461"/>
        <v>/Users/asano/Desktop/data_sample/images/1day/バンビシリーズ ヴィンテージ/ヴィンテージヘーゼル/黒目/black.jpg</v>
      </c>
      <c r="AD402" s="110" t="str">
        <f t="shared" si="462"/>
        <v>/Users/asano/Desktop/data_sample/images/1day/バンビシリーズ ヴィンテージ/ヴィンテージヘーゼル/茶目/brown.jpg</v>
      </c>
      <c r="AE402" s="346" t="str">
        <f t="shared" ref="AE402:AF402" si="831">IFERROR(XLOOKUP($E402&amp;$F402,import!$A:$A,import!I:I),""
)</f>
        <v/>
      </c>
      <c r="AF402" s="346" t="str">
        <f t="shared" si="831"/>
        <v/>
      </c>
      <c r="AG402" s="119" t="str">
        <f>IFERROR(__xludf.DUMMYFUNCTION(" IF(
  ISNUMBER(S402),
  ""度なし（±0.00）〜""&amp;IF(ABS(S402)&lt;100, TEXT(S402, ""0.00""), """"),
  IFERROR(""度なし（±0.00）〜""&amp;
    TEXT(
      VALUE(REGEXEXTRACT(ASC(TO_TEXT(S402)),
        ""(?:^|[^0-9])([+-]?\d{1,2}(?:\.\d+)?)(?:[^0-9]|$)""
      )),
      ""0.00"""&amp;"
    ),
    ""度なしのみ""
  )
)
"),"度なしのみ")</f>
        <v>度なしのみ</v>
      </c>
      <c r="AH402" s="347"/>
      <c r="AI402" s="347"/>
      <c r="AJ402" s="110"/>
      <c r="AK402" s="110" t="s">
        <v>3585</v>
      </c>
      <c r="AL402" s="110" t="str">
        <f t="shared" si="453"/>
        <v>#REF!</v>
      </c>
      <c r="AM402" s="110"/>
      <c r="AN402" s="110" t="str">
        <f t="shared" si="84"/>
        <v>NG</v>
      </c>
      <c r="AO402" s="343">
        <v>8.0</v>
      </c>
      <c r="AP402" s="110"/>
      <c r="AQ402" s="343">
        <v>8.0</v>
      </c>
      <c r="AR402" s="110"/>
    </row>
    <row r="403">
      <c r="A403" s="332" t="b">
        <v>1</v>
      </c>
      <c r="B403" s="357" t="b">
        <v>1</v>
      </c>
      <c r="C403" s="350" t="str">
        <f t="shared" si="66"/>
        <v>-</v>
      </c>
      <c r="D403" s="110"/>
      <c r="E403" s="110" t="s">
        <v>3555</v>
      </c>
      <c r="F403" s="110" t="s">
        <v>3586</v>
      </c>
      <c r="G403" s="335">
        <v>4561.0</v>
      </c>
      <c r="H403" s="336" t="s">
        <v>2566</v>
      </c>
      <c r="I403" s="110" t="s">
        <v>3557</v>
      </c>
      <c r="J403" s="110" t="s">
        <v>3587</v>
      </c>
      <c r="K403" s="337" t="s">
        <v>170</v>
      </c>
      <c r="L403" s="338" t="str">
        <f t="shared" si="354"/>
        <v>#REF!</v>
      </c>
      <c r="M403" s="339" t="str">
        <f>IFERROR(__xludf.DUMMYFUNCTION("REGEXEXTRACT(
  XLOOKUP($E403&amp;$F403, import!$A:$A, import!C:C),
  ""/(\d+)""
)
"),"#REF!")</f>
        <v>#REF!</v>
      </c>
      <c r="N403" s="340" t="str">
        <f t="shared" si="455"/>
        <v>#REF!</v>
      </c>
      <c r="O403" s="341" t="str">
        <f t="shared" ref="O403:Q403" si="832">VALUE(SUBSTITUTE(XLOOKUP($E403&amp;$F403,import!$A:$A,import!M:M),"mm",""))
</f>
        <v>#REF!</v>
      </c>
      <c r="P403" s="342" t="str">
        <f t="shared" si="832"/>
        <v>#REF!</v>
      </c>
      <c r="Q403" s="343" t="str">
        <f t="shared" si="832"/>
        <v>#REF!</v>
      </c>
      <c r="R403" s="341" t="str">
        <f t="shared" si="356"/>
        <v>#REF!</v>
      </c>
      <c r="S403" s="110" t="s">
        <v>1074</v>
      </c>
      <c r="T403" s="110" t="s">
        <v>956</v>
      </c>
      <c r="U403" s="327" t="s">
        <v>3559</v>
      </c>
      <c r="V403" s="119" t="str">
        <f t="shared" si="9"/>
        <v>/Users/asano/Desktop/data_sample/Links/bandle.jpg</v>
      </c>
      <c r="W403" s="345" t="s">
        <v>3588</v>
      </c>
      <c r="X403" s="345" t="s">
        <v>3589</v>
      </c>
      <c r="Y403" s="345" t="s">
        <v>3590</v>
      </c>
      <c r="Z403" s="345" t="s">
        <v>3591</v>
      </c>
      <c r="AA403" s="110" t="str">
        <f t="shared" si="459"/>
        <v>/Users/asano/Desktop/data_sample/images/1day/バンビシリーズ ヴィンテージ/ヴィンテージベアー/thumbnail.jpg</v>
      </c>
      <c r="AB403" s="110" t="str">
        <f t="shared" si="460"/>
        <v>/Users/asano/Desktop/data_sample/images/1day/バンビシリーズ ヴィンテージ/ヴィンテージベアー/lens.jpg</v>
      </c>
      <c r="AC403" s="110" t="str">
        <f t="shared" si="461"/>
        <v>/Users/asano/Desktop/data_sample/images/1day/バンビシリーズ ヴィンテージ/ヴィンテージベアー/黒目/black.jpg</v>
      </c>
      <c r="AD403" s="110" t="str">
        <f t="shared" si="462"/>
        <v>/Users/asano/Desktop/data_sample/images/1day/バンビシリーズ ヴィンテージ/ヴィンテージベアー/茶目/brown.jpg</v>
      </c>
      <c r="AE403" s="346" t="str">
        <f t="shared" ref="AE403:AF403" si="833">IFERROR(XLOOKUP($E403&amp;$F403,import!$A:$A,import!I:I),""
)</f>
        <v/>
      </c>
      <c r="AF403" s="346" t="str">
        <f t="shared" si="833"/>
        <v/>
      </c>
      <c r="AG403" s="119" t="str">
        <f>IFERROR(__xludf.DUMMYFUNCTION(" IF(
  ISNUMBER(S403),
  ""度なし（±0.00）〜""&amp;IF(ABS(S403)&lt;100, TEXT(S403, ""0.00""), """"),
  IFERROR(""度なし（±0.00）〜""&amp;
    TEXT(
      VALUE(REGEXEXTRACT(ASC(TO_TEXT(S403)),
        ""(?:^|[^0-9])([+-]?\d{1,2}(?:\.\d+)?)(?:[^0-9]|$)""
      )),
      ""0.00"""&amp;"
    ),
    ""度なしのみ""
  )
)
"),"度なし（±0.00）〜10.00")</f>
        <v>度なし（±0.00）〜10.00</v>
      </c>
      <c r="AH403" s="347"/>
      <c r="AI403" s="347"/>
      <c r="AJ403" s="110"/>
      <c r="AK403" s="110" t="s">
        <v>3592</v>
      </c>
      <c r="AL403" s="110" t="str">
        <f t="shared" si="453"/>
        <v>#REF!</v>
      </c>
      <c r="AM403" s="110"/>
      <c r="AN403" s="110" t="str">
        <f t="shared" si="84"/>
        <v>NG</v>
      </c>
      <c r="AO403" s="343">
        <v>12.0</v>
      </c>
      <c r="AP403" s="110" t="s">
        <v>953</v>
      </c>
      <c r="AQ403" s="343">
        <v>18.0</v>
      </c>
      <c r="AR403" s="110"/>
    </row>
    <row r="404">
      <c r="A404" s="332" t="b">
        <v>1</v>
      </c>
      <c r="B404" s="357" t="b">
        <v>1</v>
      </c>
      <c r="C404" s="350" t="str">
        <f t="shared" si="66"/>
        <v>-</v>
      </c>
      <c r="D404" s="110"/>
      <c r="E404" s="110" t="s">
        <v>3555</v>
      </c>
      <c r="F404" s="110" t="s">
        <v>3593</v>
      </c>
      <c r="G404" s="335">
        <v>4562.0</v>
      </c>
      <c r="H404" s="336" t="s">
        <v>2566</v>
      </c>
      <c r="I404" s="110" t="s">
        <v>3557</v>
      </c>
      <c r="J404" s="110" t="s">
        <v>3594</v>
      </c>
      <c r="K404" s="337" t="s">
        <v>170</v>
      </c>
      <c r="L404" s="338" t="str">
        <f t="shared" si="354"/>
        <v>#REF!</v>
      </c>
      <c r="M404" s="339" t="str">
        <f>IFERROR(__xludf.DUMMYFUNCTION("REGEXEXTRACT(
  XLOOKUP($E404&amp;$F404, import!$A:$A, import!C:C),
  ""/(\d+)""
)
"),"#REF!")</f>
        <v>#REF!</v>
      </c>
      <c r="N404" s="340" t="str">
        <f t="shared" si="455"/>
        <v>#REF!</v>
      </c>
      <c r="O404" s="341" t="str">
        <f t="shared" ref="O404:Q404" si="834">VALUE(SUBSTITUTE(XLOOKUP($E404&amp;$F404,import!$A:$A,import!M:M),"mm",""))
</f>
        <v>#REF!</v>
      </c>
      <c r="P404" s="342" t="str">
        <f t="shared" si="834"/>
        <v>#REF!</v>
      </c>
      <c r="Q404" s="343" t="str">
        <f t="shared" si="834"/>
        <v>#REF!</v>
      </c>
      <c r="R404" s="341" t="str">
        <f t="shared" si="356"/>
        <v>#REF!</v>
      </c>
      <c r="S404" s="110" t="s">
        <v>956</v>
      </c>
      <c r="T404" s="110" t="s">
        <v>956</v>
      </c>
      <c r="U404" s="327" t="s">
        <v>3559</v>
      </c>
      <c r="V404" s="119" t="str">
        <f t="shared" si="9"/>
        <v>/Users/asano/Desktop/data_sample/Links/bandle.jpg</v>
      </c>
      <c r="W404" s="345" t="s">
        <v>3595</v>
      </c>
      <c r="X404" s="345" t="s">
        <v>3596</v>
      </c>
      <c r="Y404" s="345" t="s">
        <v>3597</v>
      </c>
      <c r="Z404" s="345" t="s">
        <v>3598</v>
      </c>
      <c r="AA404" s="110" t="str">
        <f t="shared" si="459"/>
        <v>/Users/asano/Desktop/data_sample/images/1day/バンビシリーズ ヴィンテージ/ヴィンテージピスタチオ/thumbnail.jpg</v>
      </c>
      <c r="AB404" s="110" t="str">
        <f t="shared" si="460"/>
        <v>/Users/asano/Desktop/data_sample/images/1day/バンビシリーズ ヴィンテージ/ヴィンテージピスタチオ/lens.jpg</v>
      </c>
      <c r="AC404" s="110" t="str">
        <f t="shared" si="461"/>
        <v>/Users/asano/Desktop/data_sample/images/1day/バンビシリーズ ヴィンテージ/ヴィンテージピスタチオ/黒目/black.jpg</v>
      </c>
      <c r="AD404" s="110" t="str">
        <f t="shared" si="462"/>
        <v>/Users/asano/Desktop/data_sample/images/1day/バンビシリーズ ヴィンテージ/ヴィンテージピスタチオ/茶目/brown.jpg</v>
      </c>
      <c r="AE404" s="346" t="str">
        <f t="shared" ref="AE404:AF404" si="835">IFERROR(XLOOKUP($E404&amp;$F404,import!$A:$A,import!I:I),""
)</f>
        <v/>
      </c>
      <c r="AF404" s="346" t="str">
        <f t="shared" si="835"/>
        <v/>
      </c>
      <c r="AG404" s="119" t="str">
        <f>IFERROR(__xludf.DUMMYFUNCTION(" IF(
  ISNUMBER(S404),
  ""度なし（±0.00）〜""&amp;IF(ABS(S404)&lt;100, TEXT(S404, ""0.00""), """"),
  IFERROR(""度なし（±0.00）〜""&amp;
    TEXT(
      VALUE(REGEXEXTRACT(ASC(TO_TEXT(S404)),
        ""(?:^|[^0-9])([+-]?\d{1,2}(?:\.\d+)?)(?:[^0-9]|$)""
      )),
      ""0.00"""&amp;"
    ),
    ""度なしのみ""
  )
)
"),"度なしのみ")</f>
        <v>度なしのみ</v>
      </c>
      <c r="AH404" s="347"/>
      <c r="AI404" s="347"/>
      <c r="AJ404" s="110"/>
      <c r="AK404" s="110" t="s">
        <v>3599</v>
      </c>
      <c r="AL404" s="110" t="str">
        <f t="shared" si="453"/>
        <v>#REF!</v>
      </c>
      <c r="AM404" s="110"/>
      <c r="AN404" s="110" t="str">
        <f t="shared" si="84"/>
        <v>NG</v>
      </c>
      <c r="AO404" s="343">
        <v>8.0</v>
      </c>
      <c r="AP404" s="110"/>
      <c r="AQ404" s="343">
        <v>8.0</v>
      </c>
      <c r="AR404" s="110"/>
    </row>
    <row r="405">
      <c r="A405" s="332" t="b">
        <v>1</v>
      </c>
      <c r="B405" s="357" t="b">
        <v>1</v>
      </c>
      <c r="C405" s="350" t="str">
        <f t="shared" si="66"/>
        <v>-</v>
      </c>
      <c r="D405" s="110"/>
      <c r="E405" s="110" t="s">
        <v>3555</v>
      </c>
      <c r="F405" s="110" t="s">
        <v>3600</v>
      </c>
      <c r="G405" s="335">
        <v>4563.0</v>
      </c>
      <c r="H405" s="336" t="s">
        <v>2566</v>
      </c>
      <c r="I405" s="110" t="s">
        <v>3557</v>
      </c>
      <c r="J405" s="110" t="s">
        <v>3601</v>
      </c>
      <c r="K405" s="337" t="s">
        <v>170</v>
      </c>
      <c r="L405" s="338" t="str">
        <f t="shared" si="354"/>
        <v>#REF!</v>
      </c>
      <c r="M405" s="339" t="str">
        <f>IFERROR(__xludf.DUMMYFUNCTION("REGEXEXTRACT(
  XLOOKUP($E405&amp;$F405, import!$A:$A, import!C:C),
  ""/(\d+)""
)
"),"#REF!")</f>
        <v>#REF!</v>
      </c>
      <c r="N405" s="340" t="str">
        <f t="shared" si="455"/>
        <v>#REF!</v>
      </c>
      <c r="O405" s="341" t="str">
        <f t="shared" ref="O405:Q405" si="836">VALUE(SUBSTITUTE(XLOOKUP($E405&amp;$F405,import!$A:$A,import!M:M),"mm",""))
</f>
        <v>#REF!</v>
      </c>
      <c r="P405" s="342" t="str">
        <f t="shared" si="836"/>
        <v>#REF!</v>
      </c>
      <c r="Q405" s="343" t="str">
        <f t="shared" si="836"/>
        <v>#REF!</v>
      </c>
      <c r="R405" s="341" t="str">
        <f t="shared" si="356"/>
        <v>#REF!</v>
      </c>
      <c r="S405" s="110" t="s">
        <v>1074</v>
      </c>
      <c r="T405" s="110" t="s">
        <v>956</v>
      </c>
      <c r="U405" s="327" t="s">
        <v>3559</v>
      </c>
      <c r="V405" s="119" t="str">
        <f t="shared" si="9"/>
        <v>/Users/asano/Desktop/data_sample/Links/bandle.jpg</v>
      </c>
      <c r="W405" s="345" t="s">
        <v>3602</v>
      </c>
      <c r="X405" s="345" t="s">
        <v>3603</v>
      </c>
      <c r="Y405" s="345" t="s">
        <v>3604</v>
      </c>
      <c r="Z405" s="345" t="s">
        <v>3605</v>
      </c>
      <c r="AA405" s="110" t="str">
        <f t="shared" si="459"/>
        <v>/Users/asano/Desktop/data_sample/images/1day/バンビシリーズ ヴィンテージ/ヴィンテージグレージュ/thumbnail.jpg</v>
      </c>
      <c r="AB405" s="110" t="str">
        <f t="shared" si="460"/>
        <v>/Users/asano/Desktop/data_sample/images/1day/バンビシリーズ ヴィンテージ/ヴィンテージグレージュ/lens.jpg</v>
      </c>
      <c r="AC405" s="110" t="str">
        <f t="shared" si="461"/>
        <v>/Users/asano/Desktop/data_sample/images/1day/バンビシリーズ ヴィンテージ/ヴィンテージグレージュ/黒目/black.jpg</v>
      </c>
      <c r="AD405" s="110" t="str">
        <f t="shared" si="462"/>
        <v>/Users/asano/Desktop/data_sample/images/1day/バンビシリーズ ヴィンテージ/ヴィンテージグレージュ/茶目/brown.jpg</v>
      </c>
      <c r="AE405" s="346" t="str">
        <f t="shared" ref="AE405:AF405" si="837">IFERROR(XLOOKUP($E405&amp;$F405,import!$A:$A,import!I:I),""
)</f>
        <v/>
      </c>
      <c r="AF405" s="346" t="str">
        <f t="shared" si="837"/>
        <v/>
      </c>
      <c r="AG405" s="119" t="str">
        <f>IFERROR(__xludf.DUMMYFUNCTION(" IF(
  ISNUMBER(S405),
  ""度なし（±0.00）〜""&amp;IF(ABS(S405)&lt;100, TEXT(S405, ""0.00""), """"),
  IFERROR(""度なし（±0.00）〜""&amp;
    TEXT(
      VALUE(REGEXEXTRACT(ASC(TO_TEXT(S405)),
        ""(?:^|[^0-9])([+-]?\d{1,2}(?:\.\d+)?)(?:[^0-9]|$)""
      )),
      ""0.00"""&amp;"
    ),
    ""度なしのみ""
  )
)
"),"度なし（±0.00）〜10.00")</f>
        <v>度なし（±0.00）〜10.00</v>
      </c>
      <c r="AH405" s="347"/>
      <c r="AI405" s="347"/>
      <c r="AJ405" s="110"/>
      <c r="AK405" s="110" t="s">
        <v>3606</v>
      </c>
      <c r="AL405" s="110" t="str">
        <f t="shared" si="453"/>
        <v>#REF!</v>
      </c>
      <c r="AM405" s="110"/>
      <c r="AN405" s="110" t="str">
        <f t="shared" si="84"/>
        <v>NG</v>
      </c>
      <c r="AO405" s="343">
        <v>12.0</v>
      </c>
      <c r="AP405" s="110"/>
      <c r="AQ405" s="343">
        <v>12.0</v>
      </c>
      <c r="AR405" s="110"/>
    </row>
    <row r="406">
      <c r="A406" s="332" t="b">
        <v>1</v>
      </c>
      <c r="B406" s="357" t="b">
        <v>1</v>
      </c>
      <c r="C406" s="350" t="str">
        <f t="shared" si="66"/>
        <v>-</v>
      </c>
      <c r="D406" s="110"/>
      <c r="E406" s="110" t="s">
        <v>3555</v>
      </c>
      <c r="F406" s="110" t="s">
        <v>3607</v>
      </c>
      <c r="G406" s="335">
        <v>4564.0</v>
      </c>
      <c r="H406" s="336" t="s">
        <v>2566</v>
      </c>
      <c r="I406" s="110" t="s">
        <v>3557</v>
      </c>
      <c r="J406" s="110" t="s">
        <v>3608</v>
      </c>
      <c r="K406" s="337" t="s">
        <v>170</v>
      </c>
      <c r="L406" s="338" t="str">
        <f t="shared" si="354"/>
        <v>#REF!</v>
      </c>
      <c r="M406" s="339" t="str">
        <f>IFERROR(__xludf.DUMMYFUNCTION("REGEXEXTRACT(
  XLOOKUP($E406&amp;$F406, import!$A:$A, import!C:C),
  ""/(\d+)""
)
"),"#REF!")</f>
        <v>#REF!</v>
      </c>
      <c r="N406" s="340" t="str">
        <f t="shared" si="455"/>
        <v>#REF!</v>
      </c>
      <c r="O406" s="341" t="str">
        <f t="shared" ref="O406:Q406" si="838">VALUE(SUBSTITUTE(XLOOKUP($E406&amp;$F406,import!$A:$A,import!M:M),"mm",""))
</f>
        <v>#REF!</v>
      </c>
      <c r="P406" s="342" t="str">
        <f t="shared" si="838"/>
        <v>#REF!</v>
      </c>
      <c r="Q406" s="343" t="str">
        <f t="shared" si="838"/>
        <v>#REF!</v>
      </c>
      <c r="R406" s="341" t="str">
        <f t="shared" si="356"/>
        <v>#REF!</v>
      </c>
      <c r="S406" s="110" t="s">
        <v>1074</v>
      </c>
      <c r="T406" s="110" t="s">
        <v>956</v>
      </c>
      <c r="U406" s="327" t="s">
        <v>3559</v>
      </c>
      <c r="V406" s="119" t="str">
        <f t="shared" si="9"/>
        <v>/Users/asano/Desktop/data_sample/Links/bandle.jpg</v>
      </c>
      <c r="W406" s="345" t="s">
        <v>3609</v>
      </c>
      <c r="X406" s="345" t="s">
        <v>3610</v>
      </c>
      <c r="Y406" s="345" t="s">
        <v>3611</v>
      </c>
      <c r="Z406" s="345" t="s">
        <v>3612</v>
      </c>
      <c r="AA406" s="110" t="str">
        <f t="shared" si="459"/>
        <v>/Users/asano/Desktop/data_sample/images/1day/バンビシリーズ ヴィンテージ/ヴィンテージグレー/thumbnail.jpg</v>
      </c>
      <c r="AB406" s="110" t="str">
        <f t="shared" si="460"/>
        <v>/Users/asano/Desktop/data_sample/images/1day/バンビシリーズ ヴィンテージ/ヴィンテージグレー/lens.jpg</v>
      </c>
      <c r="AC406" s="110" t="str">
        <f t="shared" si="461"/>
        <v>/Users/asano/Desktop/data_sample/images/1day/バンビシリーズ ヴィンテージ/ヴィンテージグレー/黒目/black.jpg</v>
      </c>
      <c r="AD406" s="110" t="str">
        <f t="shared" si="462"/>
        <v>/Users/asano/Desktop/data_sample/images/1day/バンビシリーズ ヴィンテージ/ヴィンテージグレー/茶目/brown.jpg</v>
      </c>
      <c r="AE406" s="346" t="str">
        <f t="shared" ref="AE406:AF406" si="839">IFERROR(XLOOKUP($E406&amp;$F406,import!$A:$A,import!I:I),""
)</f>
        <v/>
      </c>
      <c r="AF406" s="346" t="str">
        <f t="shared" si="839"/>
        <v/>
      </c>
      <c r="AG406" s="119" t="str">
        <f>IFERROR(__xludf.DUMMYFUNCTION(" IF(
  ISNUMBER(S406),
  ""度なし（±0.00）〜""&amp;IF(ABS(S406)&lt;100, TEXT(S406, ""0.00""), """"),
  IFERROR(""度なし（±0.00）〜""&amp;
    TEXT(
      VALUE(REGEXEXTRACT(ASC(TO_TEXT(S406)),
        ""(?:^|[^0-9])([+-]?\d{1,2}(?:\.\d+)?)(?:[^0-9]|$)""
      )),
      ""0.00"""&amp;"
    ),
    ""度なしのみ""
  )
)
"),"度なし（±0.00）〜10.00")</f>
        <v>度なし（±0.00）〜10.00</v>
      </c>
      <c r="AH406" s="347"/>
      <c r="AI406" s="347"/>
      <c r="AJ406" s="110"/>
      <c r="AK406" s="110" t="s">
        <v>3613</v>
      </c>
      <c r="AL406" s="110" t="str">
        <f t="shared" si="453"/>
        <v>#REF!</v>
      </c>
      <c r="AM406" s="110"/>
      <c r="AN406" s="110" t="str">
        <f t="shared" si="84"/>
        <v>NG</v>
      </c>
      <c r="AO406" s="343">
        <v>12.0</v>
      </c>
      <c r="AP406" s="110"/>
      <c r="AQ406" s="343">
        <v>12.0</v>
      </c>
      <c r="AR406" s="110"/>
    </row>
    <row r="407">
      <c r="A407" s="332" t="b">
        <v>1</v>
      </c>
      <c r="B407" s="357" t="b">
        <v>1</v>
      </c>
      <c r="C407" s="350" t="str">
        <f t="shared" si="66"/>
        <v>-</v>
      </c>
      <c r="D407" s="110"/>
      <c r="E407" s="110" t="s">
        <v>3555</v>
      </c>
      <c r="F407" s="110" t="s">
        <v>3614</v>
      </c>
      <c r="G407" s="335">
        <v>4565.0</v>
      </c>
      <c r="H407" s="336" t="s">
        <v>2566</v>
      </c>
      <c r="I407" s="110" t="s">
        <v>3557</v>
      </c>
      <c r="J407" s="110" t="s">
        <v>3615</v>
      </c>
      <c r="K407" s="337" t="s">
        <v>170</v>
      </c>
      <c r="L407" s="338" t="str">
        <f t="shared" si="354"/>
        <v>#REF!</v>
      </c>
      <c r="M407" s="339" t="str">
        <f>IFERROR(__xludf.DUMMYFUNCTION("REGEXEXTRACT(
  XLOOKUP($E407&amp;$F407, import!$A:$A, import!C:C),
  ""/(\d+)""
)
"),"#REF!")</f>
        <v>#REF!</v>
      </c>
      <c r="N407" s="340" t="str">
        <f t="shared" si="455"/>
        <v>#REF!</v>
      </c>
      <c r="O407" s="341" t="str">
        <f t="shared" ref="O407:Q407" si="840">VALUE(SUBSTITUTE(XLOOKUP($E407&amp;$F407,import!$A:$A,import!M:M),"mm",""))
</f>
        <v>#REF!</v>
      </c>
      <c r="P407" s="342" t="str">
        <f t="shared" si="840"/>
        <v>#REF!</v>
      </c>
      <c r="Q407" s="343" t="str">
        <f t="shared" si="840"/>
        <v>#REF!</v>
      </c>
      <c r="R407" s="341" t="str">
        <f t="shared" si="356"/>
        <v>#REF!</v>
      </c>
      <c r="S407" s="110" t="s">
        <v>956</v>
      </c>
      <c r="T407" s="110" t="s">
        <v>956</v>
      </c>
      <c r="U407" s="327" t="s">
        <v>3559</v>
      </c>
      <c r="V407" s="119" t="str">
        <f t="shared" si="9"/>
        <v>/Users/asano/Desktop/data_sample/Links/bandle.jpg</v>
      </c>
      <c r="W407" s="345" t="s">
        <v>3616</v>
      </c>
      <c r="X407" s="345" t="s">
        <v>3617</v>
      </c>
      <c r="Y407" s="345" t="s">
        <v>3618</v>
      </c>
      <c r="Z407" s="345" t="s">
        <v>3619</v>
      </c>
      <c r="AA407" s="110" t="str">
        <f t="shared" si="459"/>
        <v>/Users/asano/Desktop/data_sample/images/1day/バンビシリーズ ヴィンテージ/ピュアブラウン/thumbnail.jpg</v>
      </c>
      <c r="AB407" s="110" t="str">
        <f t="shared" si="460"/>
        <v>/Users/asano/Desktop/data_sample/images/1day/バンビシリーズ ヴィンテージ/ピュアブラウン/lens.jpg</v>
      </c>
      <c r="AC407" s="110" t="str">
        <f t="shared" si="461"/>
        <v>/Users/asano/Desktop/data_sample/images/1day/バンビシリーズ ヴィンテージ/ピュアブラウン/黒目/black.jpg</v>
      </c>
      <c r="AD407" s="110" t="str">
        <f t="shared" si="462"/>
        <v>/Users/asano/Desktop/data_sample/images/1day/バンビシリーズ ヴィンテージ/ピュアブラウン/茶目/brown.jpg</v>
      </c>
      <c r="AE407" s="346" t="str">
        <f t="shared" ref="AE407:AF407" si="841">IFERROR(XLOOKUP($E407&amp;$F407,import!$A:$A,import!I:I),""
)</f>
        <v/>
      </c>
      <c r="AF407" s="346" t="str">
        <f t="shared" si="841"/>
        <v/>
      </c>
      <c r="AG407" s="119" t="str">
        <f>IFERROR(__xludf.DUMMYFUNCTION(" IF(
  ISNUMBER(S407),
  ""度なし（±0.00）〜""&amp;IF(ABS(S407)&lt;100, TEXT(S407, ""0.00""), """"),
  IFERROR(""度なし（±0.00）〜""&amp;
    TEXT(
      VALUE(REGEXEXTRACT(ASC(TO_TEXT(S407)),
        ""(?:^|[^0-9])([+-]?\d{1,2}(?:\.\d+)?)(?:[^0-9]|$)""
      )),
      ""0.00"""&amp;"
    ),
    ""度なしのみ""
  )
)
"),"度なしのみ")</f>
        <v>度なしのみ</v>
      </c>
      <c r="AH407" s="347"/>
      <c r="AI407" s="347"/>
      <c r="AJ407" s="110"/>
      <c r="AK407" s="110" t="s">
        <v>3620</v>
      </c>
      <c r="AL407" s="110" t="str">
        <f t="shared" si="453"/>
        <v>#REF!</v>
      </c>
      <c r="AM407" s="110"/>
      <c r="AN407" s="110" t="str">
        <f t="shared" si="84"/>
        <v>NG</v>
      </c>
      <c r="AO407" s="343">
        <v>8.0</v>
      </c>
      <c r="AP407" s="110"/>
      <c r="AQ407" s="343">
        <v>8.0</v>
      </c>
      <c r="AR407" s="110"/>
    </row>
    <row r="408">
      <c r="A408" s="333" t="b">
        <v>1</v>
      </c>
      <c r="B408" s="357" t="b">
        <v>1</v>
      </c>
      <c r="C408" s="350" t="str">
        <f t="shared" si="66"/>
        <v>-</v>
      </c>
      <c r="D408" s="110"/>
      <c r="E408" s="110" t="s">
        <v>3555</v>
      </c>
      <c r="F408" s="110" t="s">
        <v>3621</v>
      </c>
      <c r="G408" s="335">
        <v>4566.0</v>
      </c>
      <c r="H408" s="336" t="s">
        <v>2566</v>
      </c>
      <c r="I408" s="110" t="s">
        <v>3622</v>
      </c>
      <c r="J408" s="110" t="s">
        <v>3623</v>
      </c>
      <c r="K408" s="337" t="s">
        <v>170</v>
      </c>
      <c r="L408" s="338" t="str">
        <f t="shared" si="354"/>
        <v>#REF!</v>
      </c>
      <c r="M408" s="339" t="str">
        <f>IFERROR(__xludf.DUMMYFUNCTION("REGEXEXTRACT(
  XLOOKUP($E408&amp;$F408, import!$A:$A, import!C:C),
  ""/(\d+)""
)
"),"#REF!")</f>
        <v>#REF!</v>
      </c>
      <c r="N408" s="340" t="str">
        <f t="shared" si="455"/>
        <v>#REF!</v>
      </c>
      <c r="O408" s="341" t="str">
        <f t="shared" ref="O408:Q408" si="842">VALUE(SUBSTITUTE(XLOOKUP($E408&amp;$F408,import!$A:$A,import!M:M),"mm",""))
</f>
        <v>#REF!</v>
      </c>
      <c r="P408" s="342" t="str">
        <f t="shared" si="842"/>
        <v>#REF!</v>
      </c>
      <c r="Q408" s="343" t="str">
        <f t="shared" si="842"/>
        <v>#REF!</v>
      </c>
      <c r="R408" s="341" t="str">
        <f t="shared" si="356"/>
        <v>#REF!</v>
      </c>
      <c r="S408" s="110" t="s">
        <v>1074</v>
      </c>
      <c r="T408" s="110" t="s">
        <v>956</v>
      </c>
      <c r="U408" s="327" t="s">
        <v>3559</v>
      </c>
      <c r="V408" s="119" t="str">
        <f t="shared" si="9"/>
        <v>/Users/asano/Desktop/data_sample/Links/bandle.jpg</v>
      </c>
      <c r="W408" s="345" t="s">
        <v>3624</v>
      </c>
      <c r="X408" s="345" t="s">
        <v>3625</v>
      </c>
      <c r="Y408" s="345" t="s">
        <v>3626</v>
      </c>
      <c r="Z408" s="345" t="s">
        <v>3627</v>
      </c>
      <c r="AA408" s="110" t="str">
        <f t="shared" si="459"/>
        <v>/Users/asano/Desktop/data_sample/images/1day/バンビシリーズ ヴィンテージ /ヴィンテージクラシック/thumbnail.jpg</v>
      </c>
      <c r="AB408" s="110" t="str">
        <f t="shared" si="460"/>
        <v>/Users/asano/Desktop/data_sample/images/1day/バンビシリーズ ヴィンテージ /ヴィンテージクラシック/lens.jpg</v>
      </c>
      <c r="AC408" s="110" t="str">
        <f t="shared" si="461"/>
        <v>/Users/asano/Desktop/data_sample/images/1day/バンビシリーズ ヴィンテージ /ヴィンテージクラシック/黒目/black.jpg</v>
      </c>
      <c r="AD408" s="110" t="str">
        <f t="shared" si="462"/>
        <v>/Users/asano/Desktop/data_sample/images/1day/バンビシリーズ ヴィンテージ /ヴィンテージクラシック/茶目/brown.jpg</v>
      </c>
      <c r="AE408" s="346" t="str">
        <f t="shared" ref="AE408:AF408" si="843">IFERROR(XLOOKUP($E408&amp;$F408,import!$A:$A,import!I:I),""
)</f>
        <v/>
      </c>
      <c r="AF408" s="346" t="str">
        <f t="shared" si="843"/>
        <v/>
      </c>
      <c r="AG408" s="119" t="str">
        <f>IFERROR(__xludf.DUMMYFUNCTION(" IF(
  ISNUMBER(S408),
  ""度なし（±0.00）〜""&amp;IF(ABS(S408)&lt;100, TEXT(S408, ""0.00""), """"),
  IFERROR(""度なし（±0.00）〜""&amp;
    TEXT(
      VALUE(REGEXEXTRACT(ASC(TO_TEXT(S408)),
        ""(?:^|[^0-9])([+-]?\d{1,2}(?:\.\d+)?)(?:[^0-9]|$)""
      )),
      ""0.00"""&amp;"
    ),
    ""度なしのみ""
  )
)
"),"度なし（±0.00）〜10.00")</f>
        <v>度なし（±0.00）〜10.00</v>
      </c>
      <c r="AH408" s="347"/>
      <c r="AI408" s="347"/>
      <c r="AJ408" s="110"/>
      <c r="AK408" s="110" t="s">
        <v>3628</v>
      </c>
      <c r="AL408" s="110" t="str">
        <f t="shared" si="453"/>
        <v>#REF!</v>
      </c>
      <c r="AM408" s="110"/>
      <c r="AN408" s="110" t="str">
        <f t="shared" si="84"/>
        <v>NG</v>
      </c>
      <c r="AO408" s="343">
        <v>12.0</v>
      </c>
      <c r="AP408" s="110"/>
      <c r="AQ408" s="343">
        <v>12.0</v>
      </c>
      <c r="AR408" s="110"/>
    </row>
    <row r="409">
      <c r="A409" s="333" t="b">
        <v>1</v>
      </c>
      <c r="B409" s="357" t="b">
        <v>1</v>
      </c>
      <c r="C409" s="350" t="str">
        <f t="shared" si="66"/>
        <v>-</v>
      </c>
      <c r="D409" s="110"/>
      <c r="E409" s="110" t="s">
        <v>3555</v>
      </c>
      <c r="F409" s="110" t="s">
        <v>3629</v>
      </c>
      <c r="G409" s="335">
        <v>4567.0</v>
      </c>
      <c r="H409" s="336" t="s">
        <v>2566</v>
      </c>
      <c r="I409" s="110" t="s">
        <v>3622</v>
      </c>
      <c r="J409" s="110" t="s">
        <v>3630</v>
      </c>
      <c r="K409" s="337" t="s">
        <v>170</v>
      </c>
      <c r="L409" s="338" t="str">
        <f t="shared" si="354"/>
        <v>#REF!</v>
      </c>
      <c r="M409" s="339" t="str">
        <f>IFERROR(__xludf.DUMMYFUNCTION("REGEXEXTRACT(
  XLOOKUP($E409&amp;$F409, import!$A:$A, import!C:C),
  ""/(\d+)""
)
"),"#REF!")</f>
        <v>#REF!</v>
      </c>
      <c r="N409" s="340" t="str">
        <f t="shared" si="455"/>
        <v>#REF!</v>
      </c>
      <c r="O409" s="341" t="str">
        <f t="shared" ref="O409:Q409" si="844">VALUE(SUBSTITUTE(XLOOKUP($E409&amp;$F409,import!$A:$A,import!M:M),"mm",""))
</f>
        <v>#REF!</v>
      </c>
      <c r="P409" s="342" t="str">
        <f t="shared" si="844"/>
        <v>#REF!</v>
      </c>
      <c r="Q409" s="343" t="str">
        <f t="shared" si="844"/>
        <v>#REF!</v>
      </c>
      <c r="R409" s="341" t="str">
        <f t="shared" si="356"/>
        <v>#REF!</v>
      </c>
      <c r="S409" s="110" t="s">
        <v>1074</v>
      </c>
      <c r="T409" s="110" t="s">
        <v>956</v>
      </c>
      <c r="U409" s="327" t="s">
        <v>3559</v>
      </c>
      <c r="V409" s="119" t="str">
        <f t="shared" si="9"/>
        <v>/Users/asano/Desktop/data_sample/Links/bandle.jpg</v>
      </c>
      <c r="W409" s="345" t="s">
        <v>3631</v>
      </c>
      <c r="X409" s="345" t="s">
        <v>3632</v>
      </c>
      <c r="Y409" s="345" t="s">
        <v>3633</v>
      </c>
      <c r="Z409" s="345" t="s">
        <v>3634</v>
      </c>
      <c r="AA409" s="110" t="str">
        <f t="shared" si="459"/>
        <v>/Users/asano/Desktop/data_sample/images/1day/バンビシリーズ ヴィンテージ /ヴィンテージセージ/thumbnail.jpg</v>
      </c>
      <c r="AB409" s="110" t="str">
        <f t="shared" si="460"/>
        <v>/Users/asano/Desktop/data_sample/images/1day/バンビシリーズ ヴィンテージ /ヴィンテージセージ/lens.jpg</v>
      </c>
      <c r="AC409" s="110" t="str">
        <f t="shared" si="461"/>
        <v>/Users/asano/Desktop/data_sample/images/1day/バンビシリーズ ヴィンテージ /ヴィンテージセージ/黒目/black.jpg</v>
      </c>
      <c r="AD409" s="110" t="str">
        <f t="shared" si="462"/>
        <v>/Users/asano/Desktop/data_sample/images/1day/バンビシリーズ ヴィンテージ /ヴィンテージセージ/茶目/brown.jpg</v>
      </c>
      <c r="AE409" s="346" t="str">
        <f t="shared" ref="AE409:AF409" si="845">IFERROR(XLOOKUP($E409&amp;$F409,import!$A:$A,import!I:I),""
)</f>
        <v/>
      </c>
      <c r="AF409" s="346" t="str">
        <f t="shared" si="845"/>
        <v/>
      </c>
      <c r="AG409" s="119" t="str">
        <f>IFERROR(__xludf.DUMMYFUNCTION(" IF(
  ISNUMBER(S409),
  ""度なし（±0.00）〜""&amp;IF(ABS(S409)&lt;100, TEXT(S409, ""0.00""), """"),
  IFERROR(""度なし（±0.00）〜""&amp;
    TEXT(
      VALUE(REGEXEXTRACT(ASC(TO_TEXT(S409)),
        ""(?:^|[^0-9])([+-]?\d{1,2}(?:\.\d+)?)(?:[^0-9]|$)""
      )),
      ""0.00"""&amp;"
    ),
    ""度なしのみ""
  )
)
"),"度なし（±0.00）〜10.00")</f>
        <v>度なし（±0.00）〜10.00</v>
      </c>
      <c r="AH409" s="347"/>
      <c r="AI409" s="347"/>
      <c r="AJ409" s="110"/>
      <c r="AK409" s="110" t="s">
        <v>3635</v>
      </c>
      <c r="AL409" s="110" t="str">
        <f t="shared" si="453"/>
        <v>#REF!</v>
      </c>
      <c r="AM409" s="110"/>
      <c r="AN409" s="110" t="str">
        <f t="shared" si="84"/>
        <v>NG</v>
      </c>
      <c r="AO409" s="343">
        <v>12.0</v>
      </c>
      <c r="AP409" s="110"/>
      <c r="AQ409" s="343">
        <v>12.0</v>
      </c>
      <c r="AR409" s="110"/>
    </row>
    <row r="410">
      <c r="A410" s="332" t="b">
        <v>1</v>
      </c>
      <c r="B410" s="349" t="b">
        <v>1</v>
      </c>
      <c r="C410" s="350" t="str">
        <f t="shared" si="66"/>
        <v>-</v>
      </c>
      <c r="D410" s="110"/>
      <c r="E410" s="110" t="s">
        <v>3636</v>
      </c>
      <c r="F410" s="110" t="s">
        <v>3637</v>
      </c>
      <c r="G410" s="335">
        <v>4568.0</v>
      </c>
      <c r="H410" s="336" t="s">
        <v>2566</v>
      </c>
      <c r="I410" s="110" t="s">
        <v>3638</v>
      </c>
      <c r="J410" s="110" t="s">
        <v>3639</v>
      </c>
      <c r="K410" s="337" t="s">
        <v>170</v>
      </c>
      <c r="L410" s="338">
        <v>1595.0</v>
      </c>
      <c r="M410" s="339" t="str">
        <f>IFERROR(__xludf.DUMMYFUNCTION("REGEXEXTRACT(
  XLOOKUP($E410&amp;$F410, import!$A:$A, import!C:C),
  ""/(\d+)""
)
"),"#REF!")</f>
        <v>#REF!</v>
      </c>
      <c r="N410" s="340" t="str">
        <f t="shared" si="455"/>
        <v>#REF!</v>
      </c>
      <c r="O410" s="341" t="str">
        <f t="shared" ref="O410:Q410" si="846">VALUE(SUBSTITUTE(XLOOKUP($E410&amp;$F410,import!$A:$A,import!M:M),"mm",""))
</f>
        <v>#REF!</v>
      </c>
      <c r="P410" s="342" t="str">
        <f t="shared" si="846"/>
        <v>#REF!</v>
      </c>
      <c r="Q410" s="343" t="str">
        <f t="shared" si="846"/>
        <v>#REF!</v>
      </c>
      <c r="R410" s="341" t="str">
        <f t="shared" si="356"/>
        <v>#REF!</v>
      </c>
      <c r="S410" s="110" t="str">
        <f t="shared" ref="S410:S411" si="849">XLOOKUP($E410&amp;$F410,import!$A:$A,import!T:T)</f>
        <v>#REF!</v>
      </c>
      <c r="T41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TRIM(TRANSPOSE(SPLIT(S410,"",""))), 0))
        ),
      ""シリコン"",""シリコー"&amp;"ンハイドロゲル素材"")
    )
  ),
"""")
"),"")</f>
        <v/>
      </c>
      <c r="U410" s="354" t="str">
        <f t="shared" ref="U410:U430" si="850">LET(pb,TRIM($H410),brand,TRIM($I410),d,LOWER(TRIM($K410)),dur,SWITCH(d,"1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410" s="119" t="str">
        <f t="shared" si="9"/>
        <v>/Users/asano/Desktop/data_sample/Links/bandle.jpg</v>
      </c>
      <c r="W410" s="345" t="s">
        <v>3640</v>
      </c>
      <c r="X410" s="345" t="s">
        <v>3641</v>
      </c>
      <c r="Y410" s="345" t="s">
        <v>3642</v>
      </c>
      <c r="Z410" s="345" t="s">
        <v>3643</v>
      </c>
      <c r="AA410" s="110" t="str">
        <f t="shared" si="459"/>
        <v>/Users/asano/Desktop/data_sample/images/1day/レヴィア/シャイブラウン/thumbnail.jpg</v>
      </c>
      <c r="AB410" s="110" t="str">
        <f t="shared" si="460"/>
        <v>/Users/asano/Desktop/data_sample/images/1day/レヴィア/シャイブラウン/lens.jpg</v>
      </c>
      <c r="AC410" s="110" t="str">
        <f t="shared" si="461"/>
        <v>/Users/asano/Desktop/data_sample/images/1day/レヴィア/シャイブラウン/黒目/black.jpg</v>
      </c>
      <c r="AD410" s="110" t="str">
        <f t="shared" si="462"/>
        <v>/Users/asano/Desktop/data_sample/images/1day/レヴィア/シャイブラウン/茶目/brown.jpg</v>
      </c>
      <c r="AE410" s="346" t="str">
        <f t="shared" ref="AE410:AF410" si="847">IFERROR(XLOOKUP($E410&amp;$F410,import!$A:$A,import!I:I),""
)</f>
        <v/>
      </c>
      <c r="AF410" s="346" t="str">
        <f t="shared" si="847"/>
        <v/>
      </c>
      <c r="AG410" s="119" t="str">
        <f>IFERROR(__xludf.DUMMYFUNCTION(" IF(
  ISNUMBER(S410),
  ""度なし（±0.00）〜""&amp;IF(ABS(S410)&lt;100, TEXT(S410, ""0.00""), """"),
  IFERROR(""度なし（±0.00）〜""&amp;
    TEXT(
      VALUE(REGEXEXTRACT(ASC(TO_TEXT(S410)),
        ""(?:^|[^0-9])([+-]?\d{1,2}(?:\.\d+)?)(?:[^0-9]|$)""
      )),
      ""0.00"""&amp;"
    ),
    ""度なしのみ""
  )
)
"),"度なしのみ")</f>
        <v>度なしのみ</v>
      </c>
      <c r="AH410" s="347"/>
      <c r="AI410" s="347"/>
      <c r="AJ410" s="110"/>
      <c r="AK410" s="110" t="s">
        <v>3644</v>
      </c>
      <c r="AL410" s="110" t="str">
        <f t="shared" si="453"/>
        <v>#REF!</v>
      </c>
      <c r="AM410" s="110"/>
      <c r="AN410" s="110" t="str">
        <f t="shared" si="84"/>
        <v>NG</v>
      </c>
      <c r="AO410" s="343">
        <v>12.0</v>
      </c>
      <c r="AP410" s="110"/>
      <c r="AQ410" s="343">
        <v>12.0</v>
      </c>
      <c r="AR410" s="110"/>
    </row>
    <row r="411">
      <c r="A411" s="332" t="b">
        <v>1</v>
      </c>
      <c r="B411" s="349" t="b">
        <v>1</v>
      </c>
      <c r="C411" s="350" t="str">
        <f t="shared" si="66"/>
        <v>-</v>
      </c>
      <c r="D411" s="110"/>
      <c r="E411" s="110" t="s">
        <v>3636</v>
      </c>
      <c r="F411" s="110" t="s">
        <v>3645</v>
      </c>
      <c r="G411" s="335">
        <v>4569.0</v>
      </c>
      <c r="H411" s="336" t="s">
        <v>2566</v>
      </c>
      <c r="I411" s="110" t="s">
        <v>3638</v>
      </c>
      <c r="J411" s="110" t="s">
        <v>3646</v>
      </c>
      <c r="K411" s="337" t="s">
        <v>170</v>
      </c>
      <c r="L411" s="338">
        <v>1595.0</v>
      </c>
      <c r="M411" s="339" t="str">
        <f>IFERROR(__xludf.DUMMYFUNCTION("REGEXEXTRACT(
  XLOOKUP($E411&amp;$F411, import!$A:$A, import!C:C),
  ""/(\d+)""
)
"),"#REF!")</f>
        <v>#REF!</v>
      </c>
      <c r="N411" s="340" t="str">
        <f t="shared" si="455"/>
        <v>#REF!</v>
      </c>
      <c r="O411" s="341" t="str">
        <f t="shared" ref="O411:Q411" si="848">VALUE(SUBSTITUTE(XLOOKUP($E411&amp;$F411,import!$A:$A,import!M:M),"mm",""))
</f>
        <v>#REF!</v>
      </c>
      <c r="P411" s="342" t="str">
        <f t="shared" si="848"/>
        <v>#REF!</v>
      </c>
      <c r="Q411" s="343" t="str">
        <f t="shared" si="848"/>
        <v>#REF!</v>
      </c>
      <c r="R411" s="341" t="str">
        <f t="shared" si="356"/>
        <v>#REF!</v>
      </c>
      <c r="S411" s="110" t="str">
        <f t="shared" si="849"/>
        <v>#REF!</v>
      </c>
      <c r="T41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TRIM(TRANSPOSE(SPLIT(S411,"",""))), 0))
        ),
      ""シリコン"",""シリコー"&amp;"ンハイドロゲル素材"")
    )
  ),
"""")
"),"")</f>
        <v/>
      </c>
      <c r="U411" s="354" t="str">
        <f t="shared" si="850"/>
        <v>#REF!</v>
      </c>
      <c r="V411" s="119" t="str">
        <f t="shared" si="9"/>
        <v>/Users/asano/Desktop/data_sample/Links/bandle.jpg</v>
      </c>
      <c r="W411" s="345" t="s">
        <v>3647</v>
      </c>
      <c r="X411" s="345" t="s">
        <v>3648</v>
      </c>
      <c r="Y411" s="345" t="s">
        <v>3649</v>
      </c>
      <c r="Z411" s="345" t="s">
        <v>3650</v>
      </c>
      <c r="AA411" s="110" t="str">
        <f t="shared" si="459"/>
        <v>/Users/asano/Desktop/data_sample/images/1day/レヴィア/ヌードブラウン/thumbnail.jpg</v>
      </c>
      <c r="AB411" s="110" t="str">
        <f t="shared" si="460"/>
        <v>/Users/asano/Desktop/data_sample/images/1day/レヴィア/ヌードブラウン/lens.jpg</v>
      </c>
      <c r="AC411" s="110" t="str">
        <f t="shared" si="461"/>
        <v>/Users/asano/Desktop/data_sample/images/1day/レヴィア/ヌードブラウン/黒目/black.jpg</v>
      </c>
      <c r="AD411" s="110" t="str">
        <f t="shared" si="462"/>
        <v>/Users/asano/Desktop/data_sample/images/1day/レヴィア/ヌードブラウン/茶目/brown.jpg</v>
      </c>
      <c r="AE411" s="346" t="str">
        <f t="shared" ref="AE411:AF411" si="851">IFERROR(XLOOKUP($E411&amp;$F411,import!$A:$A,import!I:I),""
)</f>
        <v/>
      </c>
      <c r="AF411" s="346" t="str">
        <f t="shared" si="851"/>
        <v/>
      </c>
      <c r="AG411" s="119" t="str">
        <f>IFERROR(__xludf.DUMMYFUNCTION(" IF(
  ISNUMBER(S411),
  ""度なし（±0.00）〜""&amp;IF(ABS(S411)&lt;100, TEXT(S411, ""0.00""), """"),
  IFERROR(""度なし（±0.00）〜""&amp;
    TEXT(
      VALUE(REGEXEXTRACT(ASC(TO_TEXT(S411)),
        ""(?:^|[^0-9])([+-]?\d{1,2}(?:\.\d+)?)(?:[^0-9]|$)""
      )),
      ""0.00"""&amp;"
    ),
    ""度なしのみ""
  )
)
"),"度なしのみ")</f>
        <v>度なしのみ</v>
      </c>
      <c r="AH411" s="347"/>
      <c r="AI411" s="347"/>
      <c r="AJ411" s="110"/>
      <c r="AK411" s="110" t="s">
        <v>3651</v>
      </c>
      <c r="AL411" s="110" t="str">
        <f t="shared" si="453"/>
        <v>#REF!</v>
      </c>
      <c r="AM411" s="110"/>
      <c r="AN411" s="110" t="str">
        <f t="shared" si="84"/>
        <v>NG</v>
      </c>
      <c r="AO411" s="343">
        <v>12.0</v>
      </c>
      <c r="AP411" s="110"/>
      <c r="AQ411" s="343">
        <v>12.0</v>
      </c>
      <c r="AR411" s="110"/>
    </row>
    <row r="412">
      <c r="A412" s="332" t="b">
        <v>1</v>
      </c>
      <c r="B412" s="349" t="b">
        <v>1</v>
      </c>
      <c r="C412" s="350" t="str">
        <f t="shared" si="66"/>
        <v>-</v>
      </c>
      <c r="D412" s="110"/>
      <c r="E412" s="110" t="s">
        <v>3636</v>
      </c>
      <c r="F412" s="110" t="s">
        <v>2590</v>
      </c>
      <c r="G412" s="335">
        <v>4570.0</v>
      </c>
      <c r="H412" s="336" t="s">
        <v>2566</v>
      </c>
      <c r="I412" s="110" t="s">
        <v>3638</v>
      </c>
      <c r="J412" s="110" t="s">
        <v>191</v>
      </c>
      <c r="K412" s="337" t="s">
        <v>170</v>
      </c>
      <c r="L412" s="338">
        <v>1595.0</v>
      </c>
      <c r="M412" s="339" t="str">
        <f>IFERROR(__xludf.DUMMYFUNCTION("REGEXEXTRACT(
  XLOOKUP($E412&amp;$F412, import!$A:$A, import!C:C),
  ""/(\d+)""
)
"),"#REF!")</f>
        <v>#REF!</v>
      </c>
      <c r="N412" s="340" t="str">
        <f t="shared" si="455"/>
        <v>#REF!</v>
      </c>
      <c r="O412" s="341" t="str">
        <f t="shared" ref="O412:Q412" si="852">VALUE(SUBSTITUTE(XLOOKUP($E412&amp;$F412,import!$A:$A,import!M:M),"mm",""))
</f>
        <v>#REF!</v>
      </c>
      <c r="P412" s="342" t="str">
        <f t="shared" si="852"/>
        <v>#REF!</v>
      </c>
      <c r="Q412" s="343" t="str">
        <f t="shared" si="852"/>
        <v>#REF!</v>
      </c>
      <c r="R412" s="341" t="str">
        <f t="shared" si="356"/>
        <v>#REF!</v>
      </c>
      <c r="S412" s="110" t="s">
        <v>1303</v>
      </c>
      <c r="T41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TRIM(TRANSPOSE(SPLIT(S412,"",""))), 0))
        ),
      ""シリコン"",""シリコー"&amp;"ンハイドロゲル素材"")
    )
  ),
"""")
"),"UVカット")</f>
        <v>UVカット</v>
      </c>
      <c r="U412" s="354" t="str">
        <f t="shared" si="850"/>
        <v>#REF!</v>
      </c>
      <c r="V412" s="119" t="str">
        <f t="shared" si="9"/>
        <v>/Users/asano/Desktop/data_sample/Links/bandle.jpg</v>
      </c>
      <c r="W412" s="345" t="s">
        <v>3652</v>
      </c>
      <c r="X412" s="345" t="s">
        <v>3653</v>
      </c>
      <c r="Y412" s="345" t="s">
        <v>3654</v>
      </c>
      <c r="Z412" s="345" t="s">
        <v>3655</v>
      </c>
      <c r="AA412" s="110" t="str">
        <f t="shared" si="459"/>
        <v>/Users/asano/Desktop/data_sample/images/1day/レヴィア/ブラウン/thumbnail.jpg</v>
      </c>
      <c r="AB412" s="110" t="str">
        <f t="shared" si="460"/>
        <v>/Users/asano/Desktop/data_sample/images/1day/レヴィア/ブラウン/lens.jpg</v>
      </c>
      <c r="AC412" s="110" t="str">
        <f t="shared" si="461"/>
        <v>/Users/asano/Desktop/data_sample/images/1day/レヴィア/ブラウン/黒目/black.jpg</v>
      </c>
      <c r="AD412" s="110" t="str">
        <f t="shared" si="462"/>
        <v>/Users/asano/Desktop/data_sample/images/1day/レヴィア/ブラウン/茶目/brown.jpg</v>
      </c>
      <c r="AE412" s="346" t="str">
        <f t="shared" ref="AE412:AF412" si="853">IFERROR(XLOOKUP($E412&amp;$F412,import!$A:$A,import!I:I),""
)</f>
        <v/>
      </c>
      <c r="AF412" s="346" t="str">
        <f t="shared" si="853"/>
        <v/>
      </c>
      <c r="AG412" s="119" t="str">
        <f>IFERROR(__xludf.DUMMYFUNCTION(" IF(
  ISNUMBER(S412),
  ""度なし（±0.00）〜""&amp;IF(ABS(S412)&lt;100, TEXT(S412, ""0.00""), """"),
  IFERROR(""度なし（±0.00）〜""&amp;
    TEXT(
      VALUE(REGEXEXTRACT(ASC(TO_TEXT(S412)),
        ""(?:^|[^0-9])([+-]?\d{1,2}(?:\.\d+)?)(?:[^0-9]|$)""
      )),
      ""0.00"""&amp;"
    ),
    ""度なしのみ""
  )
)
"),"度なしのみ")</f>
        <v>度なしのみ</v>
      </c>
      <c r="AH412" s="347"/>
      <c r="AI412" s="347"/>
      <c r="AJ412" s="110"/>
      <c r="AK412" s="110" t="s">
        <v>3656</v>
      </c>
      <c r="AL412" s="110" t="str">
        <f t="shared" si="453"/>
        <v>#REF!</v>
      </c>
      <c r="AM412" s="110"/>
      <c r="AN412" s="110" t="str">
        <f t="shared" si="84"/>
        <v>NG</v>
      </c>
      <c r="AO412" s="343">
        <v>8.0</v>
      </c>
      <c r="AP412" s="110"/>
      <c r="AQ412" s="343">
        <v>8.0</v>
      </c>
      <c r="AR412" s="110"/>
    </row>
    <row r="413">
      <c r="A413" s="333" t="b">
        <v>1</v>
      </c>
      <c r="B413" s="349" t="b">
        <v>1</v>
      </c>
      <c r="C413" s="350" t="str">
        <f t="shared" si="66"/>
        <v>-</v>
      </c>
      <c r="D413" s="110"/>
      <c r="E413" s="110" t="s">
        <v>3636</v>
      </c>
      <c r="F413" s="110" t="s">
        <v>2596</v>
      </c>
      <c r="G413" s="335">
        <v>4571.0</v>
      </c>
      <c r="H413" s="336" t="s">
        <v>2566</v>
      </c>
      <c r="I413" s="110" t="s">
        <v>3638</v>
      </c>
      <c r="J413" s="110" t="s">
        <v>455</v>
      </c>
      <c r="K413" s="337" t="s">
        <v>170</v>
      </c>
      <c r="L413" s="338">
        <v>1595.0</v>
      </c>
      <c r="M413" s="339" t="str">
        <f>IFERROR(__xludf.DUMMYFUNCTION("REGEXEXTRACT(
  XLOOKUP($E413&amp;$F413, import!$A:$A, import!C:C),
  ""/(\d+)""
)
"),"#REF!")</f>
        <v>#REF!</v>
      </c>
      <c r="N413" s="340" t="str">
        <f t="shared" si="455"/>
        <v>#REF!</v>
      </c>
      <c r="O413" s="341" t="str">
        <f t="shared" ref="O413:Q413" si="854">VALUE(SUBSTITUTE(XLOOKUP($E413&amp;$F413,import!$A:$A,import!M:M),"mm",""))
</f>
        <v>#REF!</v>
      </c>
      <c r="P413" s="342" t="str">
        <f t="shared" si="854"/>
        <v>#REF!</v>
      </c>
      <c r="Q413" s="343" t="str">
        <f t="shared" si="854"/>
        <v>#REF!</v>
      </c>
      <c r="R413" s="341" t="str">
        <f t="shared" si="356"/>
        <v>#REF!</v>
      </c>
      <c r="S413" s="110" t="s">
        <v>1303</v>
      </c>
      <c r="T41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TRIM(TRANSPOSE(SPLIT(S413,"",""))), 0))
        ),
      ""シリコン"",""シリコー"&amp;"ンハイドロゲル素材"")
    )
  ),
"""")
"),"UVカット")</f>
        <v>UVカット</v>
      </c>
      <c r="U413" s="354" t="str">
        <f t="shared" si="850"/>
        <v>#REF!</v>
      </c>
      <c r="V413" s="119" t="str">
        <f t="shared" si="9"/>
        <v>/Users/asano/Desktop/data_sample/Links/bandle.jpg</v>
      </c>
      <c r="W413" s="345" t="s">
        <v>3657</v>
      </c>
      <c r="X413" s="345" t="s">
        <v>3658</v>
      </c>
      <c r="Y413" s="345" t="s">
        <v>3659</v>
      </c>
      <c r="Z413" s="345" t="s">
        <v>3660</v>
      </c>
      <c r="AA413" s="110" t="str">
        <f t="shared" si="459"/>
        <v>/Users/asano/Desktop/data_sample/images/1day/レヴィア/ブラック/thumbnail.jpg</v>
      </c>
      <c r="AB413" s="110" t="str">
        <f t="shared" si="460"/>
        <v>/Users/asano/Desktop/data_sample/images/1day/レヴィア/ブラック/lens.jpg</v>
      </c>
      <c r="AC413" s="110" t="str">
        <f t="shared" si="461"/>
        <v>/Users/asano/Desktop/data_sample/images/1day/レヴィア/ブラック/黒目/black.jpg</v>
      </c>
      <c r="AD413" s="110" t="str">
        <f t="shared" si="462"/>
        <v>/Users/asano/Desktop/data_sample/images/1day/レヴィア/ブラック/茶目/brown.jpg</v>
      </c>
      <c r="AE413" s="346" t="str">
        <f t="shared" ref="AE413:AF413" si="855">IFERROR(XLOOKUP($E413&amp;$F413,import!$A:$A,import!I:I),""
)</f>
        <v/>
      </c>
      <c r="AF413" s="346" t="str">
        <f t="shared" si="855"/>
        <v/>
      </c>
      <c r="AG413" s="119" t="str">
        <f>IFERROR(__xludf.DUMMYFUNCTION(" IF(
  ISNUMBER(S413),
  ""度なし（±0.00）〜""&amp;IF(ABS(S413)&lt;100, TEXT(S413, ""0.00""), """"),
  IFERROR(""度なし（±0.00）〜""&amp;
    TEXT(
      VALUE(REGEXEXTRACT(ASC(TO_TEXT(S413)),
        ""(?:^|[^0-9])([+-]?\d{1,2}(?:\.\d+)?)(?:[^0-9]|$)""
      )),
      ""0.00"""&amp;"
    ),
    ""度なしのみ""
  )
)
"),"度なしのみ")</f>
        <v>度なしのみ</v>
      </c>
      <c r="AH413" s="347"/>
      <c r="AI413" s="347"/>
      <c r="AJ413" s="110"/>
      <c r="AK413" s="110" t="s">
        <v>3661</v>
      </c>
      <c r="AL413" s="110" t="str">
        <f t="shared" si="453"/>
        <v>#REF!</v>
      </c>
      <c r="AM413" s="110"/>
      <c r="AN413" s="110" t="str">
        <f t="shared" si="84"/>
        <v>NG</v>
      </c>
      <c r="AO413" s="343">
        <v>8.0</v>
      </c>
      <c r="AP413" s="110"/>
      <c r="AQ413" s="343">
        <v>8.0</v>
      </c>
      <c r="AR413" s="110"/>
    </row>
    <row r="414">
      <c r="A414" s="332" t="b">
        <v>1</v>
      </c>
      <c r="B414" s="349" t="b">
        <v>1</v>
      </c>
      <c r="C414" s="350" t="str">
        <f t="shared" si="66"/>
        <v>-</v>
      </c>
      <c r="D414" s="110"/>
      <c r="E414" s="110" t="s">
        <v>3636</v>
      </c>
      <c r="F414" s="110" t="s">
        <v>3662</v>
      </c>
      <c r="G414" s="335">
        <v>4572.0</v>
      </c>
      <c r="H414" s="336" t="s">
        <v>2566</v>
      </c>
      <c r="I414" s="110" t="s">
        <v>3638</v>
      </c>
      <c r="J414" s="110" t="s">
        <v>3663</v>
      </c>
      <c r="K414" s="337" t="s">
        <v>170</v>
      </c>
      <c r="L414" s="338">
        <v>1595.0</v>
      </c>
      <c r="M414" s="339" t="str">
        <f>IFERROR(__xludf.DUMMYFUNCTION("REGEXEXTRACT(
  XLOOKUP($E414&amp;$F414, import!$A:$A, import!C:C),
  ""/(\d+)""
)
"),"#REF!")</f>
        <v>#REF!</v>
      </c>
      <c r="N414" s="340" t="str">
        <f t="shared" si="455"/>
        <v>#REF!</v>
      </c>
      <c r="O414" s="341" t="str">
        <f t="shared" ref="O414:Q414" si="856">VALUE(SUBSTITUTE(XLOOKUP($E414&amp;$F414,import!$A:$A,import!M:M),"mm",""))
</f>
        <v>#REF!</v>
      </c>
      <c r="P414" s="342" t="str">
        <f t="shared" si="856"/>
        <v>#REF!</v>
      </c>
      <c r="Q414" s="343" t="str">
        <f t="shared" si="856"/>
        <v>#REF!</v>
      </c>
      <c r="R414" s="341" t="str">
        <f t="shared" si="356"/>
        <v>#REF!</v>
      </c>
      <c r="S414" s="110" t="s">
        <v>1303</v>
      </c>
      <c r="T41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TRIM(TRANSPOSE(SPLIT(S414,"",""))), 0))
        ),
      ""シリコン"",""シリコー"&amp;"ンハイドロゲル素材"")
    )
  ),
"""")
"),"UVカット")</f>
        <v>UVカット</v>
      </c>
      <c r="U414" s="354" t="str">
        <f t="shared" si="850"/>
        <v>#REF!</v>
      </c>
      <c r="V414" s="119" t="str">
        <f t="shared" si="9"/>
        <v>/Users/asano/Desktop/data_sample/Links/bandle.jpg</v>
      </c>
      <c r="W414" s="345" t="s">
        <v>3664</v>
      </c>
      <c r="X414" s="345" t="s">
        <v>3665</v>
      </c>
      <c r="Y414" s="345" t="s">
        <v>3666</v>
      </c>
      <c r="Z414" s="345" t="s">
        <v>3667</v>
      </c>
      <c r="AA414" s="110" t="str">
        <f t="shared" si="459"/>
        <v>/Users/asano/Desktop/data_sample/images/1day/レヴィア/ムースブラウン/thumbnail.jpg</v>
      </c>
      <c r="AB414" s="110" t="str">
        <f t="shared" si="460"/>
        <v>/Users/asano/Desktop/data_sample/images/1day/レヴィア/ムースブラウン/lens.jpg</v>
      </c>
      <c r="AC414" s="110" t="str">
        <f t="shared" si="461"/>
        <v>/Users/asano/Desktop/data_sample/images/1day/レヴィア/ムースブラウン/黒目/black.jpg</v>
      </c>
      <c r="AD414" s="110" t="str">
        <f t="shared" si="462"/>
        <v>/Users/asano/Desktop/data_sample/images/1day/レヴィア/ムースブラウン/茶目/brown.jpg</v>
      </c>
      <c r="AE414" s="346" t="str">
        <f t="shared" ref="AE414:AF414" si="857">IFERROR(XLOOKUP($E414&amp;$F414,import!$A:$A,import!I:I),""
)</f>
        <v/>
      </c>
      <c r="AF414" s="346" t="str">
        <f t="shared" si="857"/>
        <v/>
      </c>
      <c r="AG414" s="119" t="str">
        <f>IFERROR(__xludf.DUMMYFUNCTION(" IF(
  ISNUMBER(S414),
  ""度なし（±0.00）〜""&amp;IF(ABS(S414)&lt;100, TEXT(S414, ""0.00""), """"),
  IFERROR(""度なし（±0.00）〜""&amp;
    TEXT(
      VALUE(REGEXEXTRACT(ASC(TO_TEXT(S414)),
        ""(?:^|[^0-9])([+-]?\d{1,2}(?:\.\d+)?)(?:[^0-9]|$)""
      )),
      ""0.00"""&amp;"
    ),
    ""度なしのみ""
  )
)
"),"度なしのみ")</f>
        <v>度なしのみ</v>
      </c>
      <c r="AH414" s="347"/>
      <c r="AI414" s="347"/>
      <c r="AJ414" s="110"/>
      <c r="AK414" s="110" t="s">
        <v>3668</v>
      </c>
      <c r="AL414" s="110" t="str">
        <f t="shared" si="453"/>
        <v>#REF!</v>
      </c>
      <c r="AM414" s="110"/>
      <c r="AN414" s="110" t="str">
        <f t="shared" si="84"/>
        <v>NG</v>
      </c>
      <c r="AO414" s="343">
        <v>8.0</v>
      </c>
      <c r="AP414" s="110"/>
      <c r="AQ414" s="343">
        <v>8.0</v>
      </c>
      <c r="AR414" s="110"/>
    </row>
    <row r="415">
      <c r="A415" s="333" t="b">
        <v>1</v>
      </c>
      <c r="B415" s="349" t="b">
        <v>1</v>
      </c>
      <c r="C415" s="350" t="str">
        <f t="shared" si="66"/>
        <v>-</v>
      </c>
      <c r="D415" s="110"/>
      <c r="E415" s="110" t="s">
        <v>3669</v>
      </c>
      <c r="F415" s="110" t="s">
        <v>3419</v>
      </c>
      <c r="G415" s="335">
        <v>4573.0</v>
      </c>
      <c r="H415" s="336" t="s">
        <v>2566</v>
      </c>
      <c r="I415" s="110" t="s">
        <v>3638</v>
      </c>
      <c r="J415" s="110" t="s">
        <v>3420</v>
      </c>
      <c r="K415" s="337" t="s">
        <v>170</v>
      </c>
      <c r="L415" s="338">
        <v>1870.0</v>
      </c>
      <c r="M415" s="339" t="str">
        <f>IFERROR(__xludf.DUMMYFUNCTION("REGEXEXTRACT(
  XLOOKUP($E415&amp;$F415, import!$A:$A, import!C:C),
  ""/(\d+)""
)
"),"#REF!")</f>
        <v>#REF!</v>
      </c>
      <c r="N415" s="340" t="str">
        <f t="shared" si="455"/>
        <v>#REF!</v>
      </c>
      <c r="O415" s="341" t="str">
        <f t="shared" ref="O415:Q415" si="858">VALUE(SUBSTITUTE(XLOOKUP($E415&amp;$F415,import!$A:$A,import!M:M),"mm",""))
</f>
        <v>#REF!</v>
      </c>
      <c r="P415" s="342" t="str">
        <f t="shared" si="858"/>
        <v>#REF!</v>
      </c>
      <c r="Q415" s="343" t="str">
        <f t="shared" si="858"/>
        <v>#REF!</v>
      </c>
      <c r="R415" s="341" t="str">
        <f t="shared" si="356"/>
        <v>#REF!</v>
      </c>
      <c r="S415" s="110" t="s">
        <v>1303</v>
      </c>
      <c r="T41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TRIM(TRANSPOSE(SPLIT(S415,"",""))), 0))
        ),
      ""シリコン"",""シリコー"&amp;"ンハイドロゲル素材"")
    )
  ),
"""")
"),"UVカット")</f>
        <v>UVカット</v>
      </c>
      <c r="U415" s="354" t="str">
        <f t="shared" si="850"/>
        <v>#REF!</v>
      </c>
      <c r="V415" s="119" t="str">
        <f t="shared" si="9"/>
        <v>/Users/asano/Desktop/data_sample/Links/bandle.jpg</v>
      </c>
      <c r="W415" s="345" t="s">
        <v>3670</v>
      </c>
      <c r="X415" s="345" t="s">
        <v>3671</v>
      </c>
      <c r="Y415" s="345" t="s">
        <v>3672</v>
      </c>
      <c r="Z415" s="345" t="s">
        <v>3673</v>
      </c>
      <c r="AA415" s="110" t="str">
        <f t="shared" si="459"/>
        <v>/Users/asano/Desktop/data_sample/images/1day/レヴィア/シアーセーブル/thumbnail.jpg</v>
      </c>
      <c r="AB415" s="110" t="str">
        <f t="shared" si="460"/>
        <v>/Users/asano/Desktop/data_sample/images/1day/レヴィア/シアーセーブル/lens.jpg</v>
      </c>
      <c r="AC415" s="110" t="str">
        <f t="shared" si="461"/>
        <v>/Users/asano/Desktop/data_sample/images/1day/レヴィア/シアーセーブル/黒目/black.jpg</v>
      </c>
      <c r="AD415" s="110" t="str">
        <f t="shared" si="462"/>
        <v>/Users/asano/Desktop/data_sample/images/1day/レヴィア/シアーセーブル/茶目/brown.jpg</v>
      </c>
      <c r="AE415" s="346" t="str">
        <f t="shared" ref="AE415:AF415" si="859">IFERROR(XLOOKUP($E415&amp;$F415,import!$A:$A,import!I:I),""
)</f>
        <v/>
      </c>
      <c r="AF415" s="346" t="str">
        <f t="shared" si="859"/>
        <v/>
      </c>
      <c r="AG415" s="119" t="str">
        <f>IFERROR(__xludf.DUMMYFUNCTION(" IF(
  ISNUMBER(S415),
  ""度なし（±0.00）〜""&amp;IF(ABS(S415)&lt;100, TEXT(S415, ""0.00""), """"),
  IFERROR(""度なし（±0.00）〜""&amp;
    TEXT(
      VALUE(REGEXEXTRACT(ASC(TO_TEXT(S415)),
        ""(?:^|[^0-9])([+-]?\d{1,2}(?:\.\d+)?)(?:[^0-9]|$)""
      )),
      ""0.00"""&amp;"
    ),
    ""度なしのみ""
  )
)
"),"度なしのみ")</f>
        <v>度なしのみ</v>
      </c>
      <c r="AH415" s="347"/>
      <c r="AI415" s="347"/>
      <c r="AJ415" s="110"/>
      <c r="AK415" s="110" t="s">
        <v>3674</v>
      </c>
      <c r="AL415" s="110" t="str">
        <f t="shared" si="453"/>
        <v>#REF!</v>
      </c>
      <c r="AM415" s="110"/>
      <c r="AN415" s="110" t="str">
        <f t="shared" si="84"/>
        <v>NG</v>
      </c>
      <c r="AO415" s="343">
        <v>8.0</v>
      </c>
      <c r="AP415" s="110"/>
      <c r="AQ415" s="343">
        <v>8.0</v>
      </c>
      <c r="AR415" s="110"/>
    </row>
    <row r="416">
      <c r="A416" s="332" t="b">
        <v>1</v>
      </c>
      <c r="B416" s="349" t="b">
        <v>1</v>
      </c>
      <c r="C416" s="350" t="str">
        <f t="shared" si="66"/>
        <v>-</v>
      </c>
      <c r="D416" s="110"/>
      <c r="E416" s="110" t="s">
        <v>3669</v>
      </c>
      <c r="F416" s="110" t="s">
        <v>3675</v>
      </c>
      <c r="G416" s="335">
        <v>4574.0</v>
      </c>
      <c r="H416" s="336" t="s">
        <v>2566</v>
      </c>
      <c r="I416" s="110" t="s">
        <v>3638</v>
      </c>
      <c r="J416" s="110" t="s">
        <v>3676</v>
      </c>
      <c r="K416" s="337" t="s">
        <v>170</v>
      </c>
      <c r="L416" s="338">
        <v>1870.0</v>
      </c>
      <c r="M416" s="339" t="str">
        <f>IFERROR(__xludf.DUMMYFUNCTION("REGEXEXTRACT(
  XLOOKUP($E416&amp;$F416, import!$A:$A, import!C:C),
  ""/(\d+)""
)
"),"#REF!")</f>
        <v>#REF!</v>
      </c>
      <c r="N416" s="340" t="str">
        <f t="shared" si="455"/>
        <v>#REF!</v>
      </c>
      <c r="O416" s="341" t="str">
        <f t="shared" ref="O416:Q416" si="860">VALUE(SUBSTITUTE(XLOOKUP($E416&amp;$F416,import!$A:$A,import!M:M),"mm",""))
</f>
        <v>#REF!</v>
      </c>
      <c r="P416" s="342" t="str">
        <f t="shared" si="860"/>
        <v>#REF!</v>
      </c>
      <c r="Q416" s="343" t="str">
        <f t="shared" si="860"/>
        <v>#REF!</v>
      </c>
      <c r="R416" s="341" t="str">
        <f t="shared" si="356"/>
        <v>#REF!</v>
      </c>
      <c r="S416" s="110" t="s">
        <v>1303</v>
      </c>
      <c r="T41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TRIM(TRANSPOSE(SPLIT(S416,"",""))), 0))
        ),
      ""シリコン"",""シリコー"&amp;"ンハイドロゲル素材"")
    )
  ),
"""")
"),"UVカット")</f>
        <v>UVカット</v>
      </c>
      <c r="U416" s="354" t="str">
        <f t="shared" si="850"/>
        <v>#REF!</v>
      </c>
      <c r="V416" s="119" t="str">
        <f t="shared" si="9"/>
        <v>/Users/asano/Desktop/data_sample/Links/bandle.jpg</v>
      </c>
      <c r="W416" s="345" t="s">
        <v>3677</v>
      </c>
      <c r="X416" s="345" t="s">
        <v>3678</v>
      </c>
      <c r="Y416" s="345" t="s">
        <v>3679</v>
      </c>
      <c r="Z416" s="345" t="s">
        <v>3680</v>
      </c>
      <c r="AA416" s="110" t="str">
        <f t="shared" si="459"/>
        <v>/Users/asano/Desktop/data_sample/images/1day/レヴィア/ステイミー/thumbnail.jpg</v>
      </c>
      <c r="AB416" s="110" t="str">
        <f t="shared" si="460"/>
        <v>/Users/asano/Desktop/data_sample/images/1day/レヴィア/ステイミー/lens.jpg</v>
      </c>
      <c r="AC416" s="110" t="str">
        <f t="shared" si="461"/>
        <v>/Users/asano/Desktop/data_sample/images/1day/レヴィア/ステイミー/黒目/black.jpg</v>
      </c>
      <c r="AD416" s="110" t="str">
        <f t="shared" si="462"/>
        <v>/Users/asano/Desktop/data_sample/images/1day/レヴィア/ステイミー/茶目/brown.jpg</v>
      </c>
      <c r="AE416" s="346" t="str">
        <f t="shared" ref="AE416:AF416" si="861">IFERROR(XLOOKUP($E416&amp;$F416,import!$A:$A,import!I:I),""
)</f>
        <v/>
      </c>
      <c r="AF416" s="346" t="str">
        <f t="shared" si="861"/>
        <v/>
      </c>
      <c r="AG416" s="119" t="str">
        <f>IFERROR(__xludf.DUMMYFUNCTION(" IF(
  ISNUMBER(S416),
  ""度なし（±0.00）〜""&amp;IF(ABS(S416)&lt;100, TEXT(S416, ""0.00""), """"),
  IFERROR(""度なし（±0.00）〜""&amp;
    TEXT(
      VALUE(REGEXEXTRACT(ASC(TO_TEXT(S416)),
        ""(?:^|[^0-9])([+-]?\d{1,2}(?:\.\d+)?)(?:[^0-9]|$)""
      )),
      ""0.00"""&amp;"
    ),
    ""度なしのみ""
  )
)
"),"度なしのみ")</f>
        <v>度なしのみ</v>
      </c>
      <c r="AH416" s="347"/>
      <c r="AI416" s="347"/>
      <c r="AJ416" s="110"/>
      <c r="AK416" s="110" t="s">
        <v>3681</v>
      </c>
      <c r="AL416" s="110" t="str">
        <f t="shared" si="453"/>
        <v>#REF!</v>
      </c>
      <c r="AM416" s="110"/>
      <c r="AN416" s="110" t="str">
        <f t="shared" si="84"/>
        <v>NG</v>
      </c>
      <c r="AO416" s="343">
        <v>8.0</v>
      </c>
      <c r="AP416" s="110"/>
      <c r="AQ416" s="343">
        <v>8.0</v>
      </c>
      <c r="AR416" s="110"/>
    </row>
    <row r="417">
      <c r="A417" s="332" t="b">
        <v>1</v>
      </c>
      <c r="B417" s="349" t="b">
        <v>1</v>
      </c>
      <c r="C417" s="350" t="str">
        <f t="shared" si="66"/>
        <v>-</v>
      </c>
      <c r="D417" s="110"/>
      <c r="E417" s="110" t="s">
        <v>3669</v>
      </c>
      <c r="F417" s="110" t="s">
        <v>3682</v>
      </c>
      <c r="G417" s="335">
        <v>4575.0</v>
      </c>
      <c r="H417" s="336" t="s">
        <v>2566</v>
      </c>
      <c r="I417" s="110" t="s">
        <v>3638</v>
      </c>
      <c r="J417" s="110" t="s">
        <v>3683</v>
      </c>
      <c r="K417" s="337" t="s">
        <v>170</v>
      </c>
      <c r="L417" s="338">
        <v>1870.0</v>
      </c>
      <c r="M417" s="339" t="str">
        <f>IFERROR(__xludf.DUMMYFUNCTION("REGEXEXTRACT(
  XLOOKUP($E417&amp;$F417, import!$A:$A, import!C:C),
  ""/(\d+)""
)
"),"#REF!")</f>
        <v>#REF!</v>
      </c>
      <c r="N417" s="340" t="str">
        <f t="shared" si="455"/>
        <v>#REF!</v>
      </c>
      <c r="O417" s="341" t="str">
        <f t="shared" ref="O417:Q417" si="862">VALUE(SUBSTITUTE(XLOOKUP($E417&amp;$F417,import!$A:$A,import!M:M),"mm",""))
</f>
        <v>#REF!</v>
      </c>
      <c r="P417" s="342" t="str">
        <f t="shared" si="862"/>
        <v>#REF!</v>
      </c>
      <c r="Q417" s="343" t="str">
        <f t="shared" si="862"/>
        <v>#REF!</v>
      </c>
      <c r="R417" s="341" t="str">
        <f t="shared" si="356"/>
        <v>#REF!</v>
      </c>
      <c r="S417" s="110" t="str">
        <f t="array" ref="S417">XLOOKUP($E417&amp;$F417,import!$A:$A,import!T:T)</f>
        <v>#REF!</v>
      </c>
      <c r="T41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TRIM(TRANSPOSE(SPLIT(S417,"",""))), 0))
        ),
      ""シリコン"",""シリコー"&amp;"ンハイドロゲル素材"")
    )
  ),
"""")
"),"")</f>
        <v/>
      </c>
      <c r="U417" s="354" t="str">
        <f t="shared" si="850"/>
        <v>#REF!</v>
      </c>
      <c r="V417" s="119" t="str">
        <f t="shared" si="9"/>
        <v>/Users/asano/Desktop/data_sample/Links/bandle.jpg</v>
      </c>
      <c r="W417" s="345" t="s">
        <v>3684</v>
      </c>
      <c r="X417" s="345" t="s">
        <v>3685</v>
      </c>
      <c r="Y417" s="345" t="s">
        <v>3686</v>
      </c>
      <c r="Z417" s="345" t="s">
        <v>3687</v>
      </c>
      <c r="AA417" s="110" t="str">
        <f t="shared" si="459"/>
        <v>/Users/asano/Desktop/data_sample/images/1day/レヴィア/ディアマリン/thumbnail.jpg</v>
      </c>
      <c r="AB417" s="110" t="str">
        <f t="shared" si="460"/>
        <v>/Users/asano/Desktop/data_sample/images/1day/レヴィア/ディアマリン/lens.jpg</v>
      </c>
      <c r="AC417" s="110" t="str">
        <f t="shared" si="461"/>
        <v>/Users/asano/Desktop/data_sample/images/1day/レヴィア/ディアマリン/黒目/black.jpg</v>
      </c>
      <c r="AD417" s="110" t="str">
        <f t="shared" si="462"/>
        <v>/Users/asano/Desktop/data_sample/images/1day/レヴィア/ディアマリン/茶目/brown.jpg</v>
      </c>
      <c r="AE417" s="346" t="str">
        <f t="shared" ref="AE417:AF417" si="863">IFERROR(XLOOKUP($E417&amp;$F417,import!$A:$A,import!I:I),""
)</f>
        <v/>
      </c>
      <c r="AF417" s="346" t="str">
        <f t="shared" si="863"/>
        <v/>
      </c>
      <c r="AG417" s="119" t="str">
        <f>IFERROR(__xludf.DUMMYFUNCTION(" IF(
  ISNUMBER(S417),
  ""度なし（±0.00）〜""&amp;IF(ABS(S417)&lt;100, TEXT(S417, ""0.00""), """"),
  IFERROR(""度なし（±0.00）〜""&amp;
    TEXT(
      VALUE(REGEXEXTRACT(ASC(TO_TEXT(S417)),
        ""(?:^|[^0-9])([+-]?\d{1,2}(?:\.\d+)?)(?:[^0-9]|$)""
      )),
      ""0.00"""&amp;"
    ),
    ""度なしのみ""
  )
)
"),"度なしのみ")</f>
        <v>度なしのみ</v>
      </c>
      <c r="AH417" s="347"/>
      <c r="AI417" s="347"/>
      <c r="AJ417" s="110"/>
      <c r="AK417" s="110" t="s">
        <v>3688</v>
      </c>
      <c r="AL417" s="110" t="str">
        <f t="shared" si="453"/>
        <v>#REF!</v>
      </c>
      <c r="AM417" s="110"/>
      <c r="AN417" s="110" t="str">
        <f t="shared" si="84"/>
        <v>NG</v>
      </c>
      <c r="AO417" s="343">
        <v>12.0</v>
      </c>
      <c r="AP417" s="110"/>
      <c r="AQ417" s="343">
        <v>12.0</v>
      </c>
      <c r="AR417" s="110"/>
    </row>
    <row r="418">
      <c r="A418" s="333" t="b">
        <v>1</v>
      </c>
      <c r="B418" s="349" t="b">
        <v>1</v>
      </c>
      <c r="C418" s="350" t="str">
        <f t="shared" si="66"/>
        <v>-</v>
      </c>
      <c r="D418" s="110"/>
      <c r="E418" s="110" t="s">
        <v>3669</v>
      </c>
      <c r="F418" s="110" t="s">
        <v>3689</v>
      </c>
      <c r="G418" s="335">
        <v>4576.0</v>
      </c>
      <c r="H418" s="336" t="s">
        <v>2566</v>
      </c>
      <c r="I418" s="110" t="s">
        <v>3638</v>
      </c>
      <c r="J418" s="110" t="s">
        <v>3690</v>
      </c>
      <c r="K418" s="337" t="s">
        <v>170</v>
      </c>
      <c r="L418" s="338">
        <v>1870.0</v>
      </c>
      <c r="M418" s="339" t="str">
        <f>IFERROR(__xludf.DUMMYFUNCTION("REGEXEXTRACT(
  XLOOKUP($E418&amp;$F418, import!$A:$A, import!C:C),
  ""/(\d+)""
)
"),"#REF!")</f>
        <v>#REF!</v>
      </c>
      <c r="N418" s="340" t="str">
        <f t="shared" si="455"/>
        <v>#REF!</v>
      </c>
      <c r="O418" s="341" t="str">
        <f t="shared" ref="O418:Q418" si="864">VALUE(SUBSTITUTE(XLOOKUP($E418&amp;$F418,import!$A:$A,import!M:M),"mm",""))
</f>
        <v>#REF!</v>
      </c>
      <c r="P418" s="342" t="str">
        <f t="shared" si="864"/>
        <v>#REF!</v>
      </c>
      <c r="Q418" s="343" t="str">
        <f t="shared" si="864"/>
        <v>#REF!</v>
      </c>
      <c r="R418" s="341" t="str">
        <f t="shared" si="356"/>
        <v>#REF!</v>
      </c>
      <c r="S418" s="110" t="s">
        <v>1303</v>
      </c>
      <c r="T41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TRIM(TRANSPOSE(SPLIT(S418,"",""))), 0))
        ),
      ""シリコン"",""シリコー"&amp;"ンハイドロゲル素材"")
    )
  ),
"""")
"),"UVカット")</f>
        <v>UVカット</v>
      </c>
      <c r="U418" s="354" t="str">
        <f t="shared" si="850"/>
        <v>#REF!</v>
      </c>
      <c r="V418" s="119" t="str">
        <f t="shared" si="9"/>
        <v>/Users/asano/Desktop/data_sample/Links/bandle.jpg</v>
      </c>
      <c r="W418" s="345" t="s">
        <v>3691</v>
      </c>
      <c r="X418" s="345" t="s">
        <v>3692</v>
      </c>
      <c r="Y418" s="345" t="s">
        <v>3693</v>
      </c>
      <c r="Z418" s="345" t="s">
        <v>3694</v>
      </c>
      <c r="AA418" s="110" t="str">
        <f t="shared" si="459"/>
        <v>/Users/asano/Desktop/data_sample/images/1day/レヴィア/ハグミー/thumbnail.jpg</v>
      </c>
      <c r="AB418" s="110" t="str">
        <f t="shared" si="460"/>
        <v>/Users/asano/Desktop/data_sample/images/1day/レヴィア/ハグミー/lens.jpg</v>
      </c>
      <c r="AC418" s="110" t="str">
        <f t="shared" si="461"/>
        <v>/Users/asano/Desktop/data_sample/images/1day/レヴィア/ハグミー/黒目/black.jpg</v>
      </c>
      <c r="AD418" s="110" t="str">
        <f t="shared" si="462"/>
        <v>/Users/asano/Desktop/data_sample/images/1day/レヴィア/ハグミー/茶目/brown.jpg</v>
      </c>
      <c r="AE418" s="346" t="str">
        <f t="shared" ref="AE418:AF418" si="865">IFERROR(XLOOKUP($E418&amp;$F418,import!$A:$A,import!I:I),""
)</f>
        <v/>
      </c>
      <c r="AF418" s="346" t="str">
        <f t="shared" si="865"/>
        <v/>
      </c>
      <c r="AG418" s="119" t="str">
        <f>IFERROR(__xludf.DUMMYFUNCTION(" IF(
  ISNUMBER(S418),
  ""度なし（±0.00）〜""&amp;IF(ABS(S418)&lt;100, TEXT(S418, ""0.00""), """"),
  IFERROR(""度なし（±0.00）〜""&amp;
    TEXT(
      VALUE(REGEXEXTRACT(ASC(TO_TEXT(S418)),
        ""(?:^|[^0-9])([+-]?\d{1,2}(?:\.\d+)?)(?:[^0-9]|$)""
      )),
      ""0.00"""&amp;"
    ),
    ""度なしのみ""
  )
)
"),"度なしのみ")</f>
        <v>度なしのみ</v>
      </c>
      <c r="AH418" s="347"/>
      <c r="AI418" s="347"/>
      <c r="AJ418" s="110"/>
      <c r="AK418" s="110" t="s">
        <v>3695</v>
      </c>
      <c r="AL418" s="110" t="str">
        <f t="shared" si="453"/>
        <v>#REF!</v>
      </c>
      <c r="AM418" s="110"/>
      <c r="AN418" s="110" t="str">
        <f t="shared" si="84"/>
        <v>NG</v>
      </c>
      <c r="AO418" s="343">
        <v>8.0</v>
      </c>
      <c r="AP418" s="110"/>
      <c r="AQ418" s="343">
        <v>8.0</v>
      </c>
      <c r="AR418" s="110"/>
    </row>
    <row r="419">
      <c r="A419" s="332" t="b">
        <v>1</v>
      </c>
      <c r="B419" s="349" t="b">
        <v>1</v>
      </c>
      <c r="C419" s="350" t="str">
        <f t="shared" si="66"/>
        <v>-</v>
      </c>
      <c r="D419" s="110"/>
      <c r="E419" s="110" t="s">
        <v>3669</v>
      </c>
      <c r="F419" s="110" t="s">
        <v>3696</v>
      </c>
      <c r="G419" s="335">
        <v>4577.0</v>
      </c>
      <c r="H419" s="336" t="s">
        <v>2566</v>
      </c>
      <c r="I419" s="110" t="s">
        <v>3638</v>
      </c>
      <c r="J419" s="110" t="s">
        <v>3697</v>
      </c>
      <c r="K419" s="337" t="s">
        <v>170</v>
      </c>
      <c r="L419" s="338">
        <v>1870.0</v>
      </c>
      <c r="M419" s="339" t="str">
        <f>IFERROR(__xludf.DUMMYFUNCTION("REGEXEXTRACT(
  XLOOKUP($E419&amp;$F419, import!$A:$A, import!C:C),
  ""/(\d+)""
)
"),"#REF!")</f>
        <v>#REF!</v>
      </c>
      <c r="N419" s="340" t="str">
        <f t="shared" si="455"/>
        <v>#REF!</v>
      </c>
      <c r="O419" s="341" t="str">
        <f t="shared" ref="O419:Q419" si="866">VALUE(SUBSTITUTE(XLOOKUP($E419&amp;$F419,import!$A:$A,import!M:M),"mm",""))
</f>
        <v>#REF!</v>
      </c>
      <c r="P419" s="342" t="str">
        <f t="shared" si="866"/>
        <v>#REF!</v>
      </c>
      <c r="Q419" s="343" t="str">
        <f t="shared" si="866"/>
        <v>#REF!</v>
      </c>
      <c r="R419" s="341" t="str">
        <f t="shared" si="356"/>
        <v>#REF!</v>
      </c>
      <c r="S419" s="110" t="s">
        <v>1303</v>
      </c>
      <c r="T41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TRIM(TRANSPOSE(SPLIT(S419,"",""))), 0))
        ),
      ""シリコン"",""シリコー"&amp;"ンハイドロゲル素材"")
    )
  ),
"""")
"),"UVカット")</f>
        <v>UVカット</v>
      </c>
      <c r="U419" s="354" t="str">
        <f t="shared" si="850"/>
        <v>#REF!</v>
      </c>
      <c r="V419" s="119" t="str">
        <f t="shared" si="9"/>
        <v>/Users/asano/Desktop/data_sample/Links/bandle.jpg</v>
      </c>
      <c r="W419" s="345" t="s">
        <v>3698</v>
      </c>
      <c r="X419" s="345" t="s">
        <v>3699</v>
      </c>
      <c r="Y419" s="345" t="s">
        <v>3700</v>
      </c>
      <c r="Z419" s="345" t="s">
        <v>3701</v>
      </c>
      <c r="AA419" s="110" t="str">
        <f t="shared" si="459"/>
        <v>/Users/asano/Desktop/data_sample/images/1day/レヴィア/ビアンカ/thumbnail.jpg</v>
      </c>
      <c r="AB419" s="110" t="str">
        <f t="shared" si="460"/>
        <v>/Users/asano/Desktop/data_sample/images/1day/レヴィア/ビアンカ/lens.jpg</v>
      </c>
      <c r="AC419" s="110" t="str">
        <f t="shared" si="461"/>
        <v>/Users/asano/Desktop/data_sample/images/1day/レヴィア/ビアンカ/黒目/black.jpg</v>
      </c>
      <c r="AD419" s="110" t="str">
        <f t="shared" si="462"/>
        <v>/Users/asano/Desktop/data_sample/images/1day/レヴィア/ビアンカ/茶目/brown.jpg</v>
      </c>
      <c r="AE419" s="346" t="str">
        <f t="shared" ref="AE419:AF419" si="867">IFERROR(XLOOKUP($E419&amp;$F419,import!$A:$A,import!I:I),""
)</f>
        <v/>
      </c>
      <c r="AF419" s="346" t="str">
        <f t="shared" si="867"/>
        <v/>
      </c>
      <c r="AG419" s="119" t="str">
        <f>IFERROR(__xludf.DUMMYFUNCTION(" IF(
  ISNUMBER(S419),
  ""度なし（±0.00）〜""&amp;IF(ABS(S419)&lt;100, TEXT(S419, ""0.00""), """"),
  IFERROR(""度なし（±0.00）〜""&amp;
    TEXT(
      VALUE(REGEXEXTRACT(ASC(TO_TEXT(S419)),
        ""(?:^|[^0-9])([+-]?\d{1,2}(?:\.\d+)?)(?:[^0-9]|$)""
      )),
      ""0.00"""&amp;"
    ),
    ""度なしのみ""
  )
)
"),"度なしのみ")</f>
        <v>度なしのみ</v>
      </c>
      <c r="AH419" s="347"/>
      <c r="AI419" s="347"/>
      <c r="AJ419" s="110"/>
      <c r="AK419" s="110" t="s">
        <v>3702</v>
      </c>
      <c r="AL419" s="110" t="str">
        <f t="shared" si="453"/>
        <v>#REF!</v>
      </c>
      <c r="AM419" s="110"/>
      <c r="AN419" s="110" t="str">
        <f t="shared" si="84"/>
        <v>NG</v>
      </c>
      <c r="AO419" s="343">
        <v>8.0</v>
      </c>
      <c r="AP419" s="110"/>
      <c r="AQ419" s="343">
        <v>8.0</v>
      </c>
      <c r="AR419" s="110"/>
    </row>
    <row r="420">
      <c r="A420" s="332" t="b">
        <v>1</v>
      </c>
      <c r="B420" s="349" t="b">
        <v>1</v>
      </c>
      <c r="C420" s="350" t="str">
        <f t="shared" si="66"/>
        <v>-</v>
      </c>
      <c r="D420" s="110"/>
      <c r="E420" s="110" t="s">
        <v>3669</v>
      </c>
      <c r="F420" s="110" t="s">
        <v>3703</v>
      </c>
      <c r="G420" s="335">
        <v>4578.0</v>
      </c>
      <c r="H420" s="336" t="s">
        <v>2566</v>
      </c>
      <c r="I420" s="110" t="s">
        <v>3638</v>
      </c>
      <c r="J420" s="110" t="s">
        <v>3704</v>
      </c>
      <c r="K420" s="337" t="s">
        <v>170</v>
      </c>
      <c r="L420" s="338">
        <v>1870.0</v>
      </c>
      <c r="M420" s="339" t="str">
        <f>IFERROR(__xludf.DUMMYFUNCTION("REGEXEXTRACT(
  XLOOKUP($E420&amp;$F420, import!$A:$A, import!C:C),
  ""/(\d+)""
)
"),"#REF!")</f>
        <v>#REF!</v>
      </c>
      <c r="N420" s="340" t="str">
        <f t="shared" si="455"/>
        <v>#REF!</v>
      </c>
      <c r="O420" s="341" t="str">
        <f t="shared" ref="O420:Q420" si="868">VALUE(SUBSTITUTE(XLOOKUP($E420&amp;$F420,import!$A:$A,import!M:M),"mm",""))
</f>
        <v>#REF!</v>
      </c>
      <c r="P420" s="342" t="str">
        <f t="shared" si="868"/>
        <v>#REF!</v>
      </c>
      <c r="Q420" s="343" t="str">
        <f t="shared" si="868"/>
        <v>#REF!</v>
      </c>
      <c r="R420" s="341" t="str">
        <f t="shared" si="356"/>
        <v>#REF!</v>
      </c>
      <c r="S420" s="110" t="str">
        <f t="shared" ref="S420:S421" si="871">XLOOKUP($E420&amp;$F420,import!$A:$A,import!T:T)</f>
        <v>#REF!</v>
      </c>
      <c r="T42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TRIM(TRANSPOSE(SPLIT(S420,"",""))), 0))
        ),
      ""シリコン"",""シリコー"&amp;"ンハイドロゲル素材"")
    )
  ),
"""")
"),"")</f>
        <v/>
      </c>
      <c r="U420" s="354" t="str">
        <f t="shared" si="850"/>
        <v>#REF!</v>
      </c>
      <c r="V420" s="119" t="str">
        <f t="shared" si="9"/>
        <v>/Users/asano/Desktop/data_sample/Links/bandle.jpg</v>
      </c>
      <c r="W420" s="345" t="s">
        <v>3705</v>
      </c>
      <c r="X420" s="345" t="s">
        <v>3706</v>
      </c>
      <c r="Y420" s="345" t="s">
        <v>3707</v>
      </c>
      <c r="Z420" s="345" t="s">
        <v>3708</v>
      </c>
      <c r="AA420" s="110" t="str">
        <f t="shared" si="459"/>
        <v>/Users/asano/Desktop/data_sample/images/1day/レヴィア/プライベート03/thumbnail.jpg</v>
      </c>
      <c r="AB420" s="110" t="str">
        <f t="shared" si="460"/>
        <v>/Users/asano/Desktop/data_sample/images/1day/レヴィア/プライベート03/lens.jpg</v>
      </c>
      <c r="AC420" s="110" t="str">
        <f t="shared" si="461"/>
        <v>/Users/asano/Desktop/data_sample/images/1day/レヴィア/プライベート03/黒目/black.jpg</v>
      </c>
      <c r="AD420" s="110" t="str">
        <f t="shared" si="462"/>
        <v>/Users/asano/Desktop/data_sample/images/1day/レヴィア/プライベート03/茶目/brown.jpg</v>
      </c>
      <c r="AE420" s="346" t="str">
        <f t="shared" ref="AE420:AF420" si="869">IFERROR(XLOOKUP($E420&amp;$F420,import!$A:$A,import!I:I),""
)</f>
        <v/>
      </c>
      <c r="AF420" s="346" t="str">
        <f t="shared" si="869"/>
        <v/>
      </c>
      <c r="AG420" s="119" t="str">
        <f>IFERROR(__xludf.DUMMYFUNCTION(" IF(
  ISNUMBER(S420),
  ""度なし（±0.00）〜""&amp;IF(ABS(S420)&lt;100, TEXT(S420, ""0.00""), """"),
  IFERROR(""度なし（±0.00）〜""&amp;
    TEXT(
      VALUE(REGEXEXTRACT(ASC(TO_TEXT(S420)),
        ""(?:^|[^0-9])([+-]?\d{1,2}(?:\.\d+)?)(?:[^0-9]|$)""
      )),
      ""0.00"""&amp;"
    ),
    ""度なしのみ""
  )
)
"),"度なしのみ")</f>
        <v>度なしのみ</v>
      </c>
      <c r="AH420" s="347"/>
      <c r="AI420" s="347"/>
      <c r="AJ420" s="110"/>
      <c r="AK420" s="110" t="s">
        <v>3709</v>
      </c>
      <c r="AL420" s="110" t="str">
        <f t="shared" si="453"/>
        <v>#REF!</v>
      </c>
      <c r="AM420" s="110"/>
      <c r="AN420" s="110" t="str">
        <f t="shared" si="84"/>
        <v>NG</v>
      </c>
      <c r="AO420" s="343">
        <v>12.0</v>
      </c>
      <c r="AP420" s="110"/>
      <c r="AQ420" s="343">
        <v>12.0</v>
      </c>
      <c r="AR420" s="110"/>
    </row>
    <row r="421">
      <c r="A421" s="332" t="b">
        <v>1</v>
      </c>
      <c r="B421" s="349" t="b">
        <v>1</v>
      </c>
      <c r="C421" s="350" t="str">
        <f t="shared" si="66"/>
        <v>-</v>
      </c>
      <c r="D421" s="110"/>
      <c r="E421" s="110" t="s">
        <v>3669</v>
      </c>
      <c r="F421" s="110" t="s">
        <v>3710</v>
      </c>
      <c r="G421" s="335">
        <v>4579.0</v>
      </c>
      <c r="H421" s="336" t="s">
        <v>2566</v>
      </c>
      <c r="I421" s="110" t="s">
        <v>3638</v>
      </c>
      <c r="J421" s="110" t="s">
        <v>3711</v>
      </c>
      <c r="K421" s="337" t="s">
        <v>170</v>
      </c>
      <c r="L421" s="338">
        <v>1870.0</v>
      </c>
      <c r="M421" s="339" t="str">
        <f>IFERROR(__xludf.DUMMYFUNCTION("REGEXEXTRACT(
  XLOOKUP($E421&amp;$F421, import!$A:$A, import!C:C),
  ""/(\d+)""
)
"),"#REF!")</f>
        <v>#REF!</v>
      </c>
      <c r="N421" s="340" t="str">
        <f t="shared" si="455"/>
        <v>#REF!</v>
      </c>
      <c r="O421" s="341" t="str">
        <f t="shared" ref="O421:Q421" si="870">VALUE(SUBSTITUTE(XLOOKUP($E421&amp;$F421,import!$A:$A,import!M:M),"mm",""))
</f>
        <v>#REF!</v>
      </c>
      <c r="P421" s="342" t="str">
        <f t="shared" si="870"/>
        <v>#REF!</v>
      </c>
      <c r="Q421" s="343" t="str">
        <f t="shared" si="870"/>
        <v>#REF!</v>
      </c>
      <c r="R421" s="341" t="str">
        <f t="shared" si="356"/>
        <v>#REF!</v>
      </c>
      <c r="S421" s="110" t="str">
        <f t="shared" si="871"/>
        <v>#REF!</v>
      </c>
      <c r="T42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TRIM(TRANSPOSE(SPLIT(S421,"",""))), 0))
        ),
      ""シリコン"",""シリコー"&amp;"ンハイドロゲル素材"")
    )
  ),
"""")
"),"")</f>
        <v/>
      </c>
      <c r="U421" s="354" t="str">
        <f t="shared" si="850"/>
        <v>#REF!</v>
      </c>
      <c r="V421" s="119" t="str">
        <f t="shared" si="9"/>
        <v>/Users/asano/Desktop/data_sample/Links/bandle.jpg</v>
      </c>
      <c r="W421" s="345" t="s">
        <v>3712</v>
      </c>
      <c r="X421" s="345" t="s">
        <v>3713</v>
      </c>
      <c r="Y421" s="345" t="s">
        <v>3714</v>
      </c>
      <c r="Z421" s="345" t="s">
        <v>3715</v>
      </c>
      <c r="AA421" s="110" t="str">
        <f t="shared" si="459"/>
        <v>/Users/asano/Desktop/data_sample/images/1day/レヴィア/ベイビーバニラ/thumbnail.jpg</v>
      </c>
      <c r="AB421" s="110" t="str">
        <f t="shared" si="460"/>
        <v>/Users/asano/Desktop/data_sample/images/1day/レヴィア/ベイビーバニラ/lens.jpg</v>
      </c>
      <c r="AC421" s="110" t="str">
        <f t="shared" si="461"/>
        <v>/Users/asano/Desktop/data_sample/images/1day/レヴィア/ベイビーバニラ/黒目/black.jpg</v>
      </c>
      <c r="AD421" s="110" t="str">
        <f t="shared" si="462"/>
        <v>/Users/asano/Desktop/data_sample/images/1day/レヴィア/ベイビーバニラ/茶目/brown.jpg</v>
      </c>
      <c r="AE421" s="346" t="str">
        <f t="shared" ref="AE421:AF421" si="872">IFERROR(XLOOKUP($E421&amp;$F421,import!$A:$A,import!I:I),""
)</f>
        <v/>
      </c>
      <c r="AF421" s="346" t="str">
        <f t="shared" si="872"/>
        <v/>
      </c>
      <c r="AG421" s="119" t="str">
        <f>IFERROR(__xludf.DUMMYFUNCTION(" IF(
  ISNUMBER(S421),
  ""度なし（±0.00）〜""&amp;IF(ABS(S421)&lt;100, TEXT(S421, ""0.00""), """"),
  IFERROR(""度なし（±0.00）〜""&amp;
    TEXT(
      VALUE(REGEXEXTRACT(ASC(TO_TEXT(S421)),
        ""(?:^|[^0-9])([+-]?\d{1,2}(?:\.\d+)?)(?:[^0-9]|$)""
      )),
      ""0.00"""&amp;"
    ),
    ""度なしのみ""
  )
)
"),"度なしのみ")</f>
        <v>度なしのみ</v>
      </c>
      <c r="AH421" s="347"/>
      <c r="AI421" s="347"/>
      <c r="AJ421" s="110"/>
      <c r="AK421" s="110" t="s">
        <v>3716</v>
      </c>
      <c r="AL421" s="110" t="str">
        <f t="shared" si="453"/>
        <v>#REF!</v>
      </c>
      <c r="AM421" s="110"/>
      <c r="AN421" s="110" t="str">
        <f t="shared" si="84"/>
        <v>NG</v>
      </c>
      <c r="AO421" s="343">
        <v>12.0</v>
      </c>
      <c r="AP421" s="110"/>
      <c r="AQ421" s="343">
        <v>12.0</v>
      </c>
      <c r="AR421" s="110"/>
    </row>
    <row r="422">
      <c r="A422" s="333" t="b">
        <v>1</v>
      </c>
      <c r="B422" s="349" t="b">
        <v>1</v>
      </c>
      <c r="C422" s="350" t="str">
        <f t="shared" si="66"/>
        <v>-</v>
      </c>
      <c r="D422" s="110"/>
      <c r="E422" s="110" t="s">
        <v>3669</v>
      </c>
      <c r="F422" s="110" t="s">
        <v>3717</v>
      </c>
      <c r="G422" s="335">
        <v>4580.0</v>
      </c>
      <c r="H422" s="336" t="s">
        <v>2566</v>
      </c>
      <c r="I422" s="110" t="s">
        <v>3638</v>
      </c>
      <c r="J422" s="110" t="s">
        <v>3718</v>
      </c>
      <c r="K422" s="337" t="s">
        <v>170</v>
      </c>
      <c r="L422" s="338">
        <v>1870.0</v>
      </c>
      <c r="M422" s="339" t="str">
        <f>IFERROR(__xludf.DUMMYFUNCTION("REGEXEXTRACT(
  XLOOKUP($E422&amp;$F422, import!$A:$A, import!C:C),
  ""/(\d+)""
)
"),"#REF!")</f>
        <v>#REF!</v>
      </c>
      <c r="N422" s="340" t="str">
        <f t="shared" si="455"/>
        <v>#REF!</v>
      </c>
      <c r="O422" s="341" t="str">
        <f t="shared" ref="O422:Q422" si="873">VALUE(SUBSTITUTE(XLOOKUP($E422&amp;$F422,import!$A:$A,import!M:M),"mm",""))
</f>
        <v>#REF!</v>
      </c>
      <c r="P422" s="342" t="str">
        <f t="shared" si="873"/>
        <v>#REF!</v>
      </c>
      <c r="Q422" s="343" t="str">
        <f t="shared" si="873"/>
        <v>#REF!</v>
      </c>
      <c r="R422" s="341" t="str">
        <f t="shared" si="356"/>
        <v>#REF!</v>
      </c>
      <c r="S422" s="110" t="s">
        <v>1303</v>
      </c>
      <c r="T42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TRIM(TRANSPOSE(SPLIT(S422,"",""))), 0))
        ),
      ""シリコン"",""シリコー"&amp;"ンハイドロゲル素材"")
    )
  ),
"""")
"),"UVカット")</f>
        <v>UVカット</v>
      </c>
      <c r="U422" s="354" t="str">
        <f t="shared" si="850"/>
        <v>#REF!</v>
      </c>
      <c r="V422" s="119" t="str">
        <f t="shared" si="9"/>
        <v>/Users/asano/Desktop/data_sample/Links/bandle.jpg</v>
      </c>
      <c r="W422" s="345" t="s">
        <v>3719</v>
      </c>
      <c r="X422" s="345" t="s">
        <v>3720</v>
      </c>
      <c r="Y422" s="345" t="s">
        <v>3721</v>
      </c>
      <c r="Z422" s="345" t="s">
        <v>3722</v>
      </c>
      <c r="AA422" s="110" t="str">
        <f t="shared" si="459"/>
        <v>/Users/asano/Desktop/data_sample/images/1day/レヴィア/ヘイリー/thumbnail.jpg</v>
      </c>
      <c r="AB422" s="110" t="str">
        <f t="shared" si="460"/>
        <v>/Users/asano/Desktop/data_sample/images/1day/レヴィア/ヘイリー/lens.jpg</v>
      </c>
      <c r="AC422" s="110" t="str">
        <f t="shared" si="461"/>
        <v>/Users/asano/Desktop/data_sample/images/1day/レヴィア/ヘイリー/黒目/black.jpg</v>
      </c>
      <c r="AD422" s="110" t="str">
        <f t="shared" si="462"/>
        <v>/Users/asano/Desktop/data_sample/images/1day/レヴィア/ヘイリー/茶目/brown.jpg</v>
      </c>
      <c r="AE422" s="346" t="str">
        <f t="shared" ref="AE422:AF422" si="874">IFERROR(XLOOKUP($E422&amp;$F422,import!$A:$A,import!I:I),""
)</f>
        <v/>
      </c>
      <c r="AF422" s="346" t="str">
        <f t="shared" si="874"/>
        <v/>
      </c>
      <c r="AG422" s="119" t="str">
        <f>IFERROR(__xludf.DUMMYFUNCTION(" IF(
  ISNUMBER(S422),
  ""度なし（±0.00）〜""&amp;IF(ABS(S422)&lt;100, TEXT(S422, ""0.00""), """"),
  IFERROR(""度なし（±0.00）〜""&amp;
    TEXT(
      VALUE(REGEXEXTRACT(ASC(TO_TEXT(S422)),
        ""(?:^|[^0-9])([+-]?\d{1,2}(?:\.\d+)?)(?:[^0-9]|$)""
      )),
      ""0.00"""&amp;"
    ),
    ""度なしのみ""
  )
)
"),"度なしのみ")</f>
        <v>度なしのみ</v>
      </c>
      <c r="AH422" s="347"/>
      <c r="AI422" s="347"/>
      <c r="AJ422" s="110"/>
      <c r="AK422" s="110" t="s">
        <v>3723</v>
      </c>
      <c r="AL422" s="110" t="str">
        <f t="shared" si="453"/>
        <v>#REF!</v>
      </c>
      <c r="AM422" s="110"/>
      <c r="AN422" s="110" t="str">
        <f t="shared" si="84"/>
        <v>NG</v>
      </c>
      <c r="AO422" s="343">
        <v>8.0</v>
      </c>
      <c r="AP422" s="110"/>
      <c r="AQ422" s="343">
        <v>8.0</v>
      </c>
      <c r="AR422" s="110"/>
    </row>
    <row r="423">
      <c r="A423" s="332" t="b">
        <v>1</v>
      </c>
      <c r="B423" s="349" t="b">
        <v>1</v>
      </c>
      <c r="C423" s="350" t="str">
        <f t="shared" si="66"/>
        <v>-</v>
      </c>
      <c r="D423" s="110"/>
      <c r="E423" s="110" t="s">
        <v>3669</v>
      </c>
      <c r="F423" s="110" t="s">
        <v>3724</v>
      </c>
      <c r="G423" s="335">
        <v>4581.0</v>
      </c>
      <c r="H423" s="336" t="s">
        <v>2566</v>
      </c>
      <c r="I423" s="110" t="s">
        <v>3638</v>
      </c>
      <c r="J423" s="110" t="s">
        <v>3725</v>
      </c>
      <c r="K423" s="337" t="s">
        <v>170</v>
      </c>
      <c r="L423" s="338">
        <v>1870.0</v>
      </c>
      <c r="M423" s="339" t="str">
        <f>IFERROR(__xludf.DUMMYFUNCTION("REGEXEXTRACT(
  XLOOKUP($E423&amp;$F423, import!$A:$A, import!C:C),
  ""/(\d+)""
)
"),"#REF!")</f>
        <v>#REF!</v>
      </c>
      <c r="N423" s="340" t="str">
        <f t="shared" si="455"/>
        <v>#REF!</v>
      </c>
      <c r="O423" s="341" t="str">
        <f t="shared" ref="O423:Q423" si="875">VALUE(SUBSTITUTE(XLOOKUP($E423&amp;$F423,import!$A:$A,import!M:M),"mm",""))
</f>
        <v>#REF!</v>
      </c>
      <c r="P423" s="342" t="str">
        <f t="shared" si="875"/>
        <v>#REF!</v>
      </c>
      <c r="Q423" s="343" t="str">
        <f t="shared" si="875"/>
        <v>#REF!</v>
      </c>
      <c r="R423" s="341" t="str">
        <f t="shared" si="356"/>
        <v>#REF!</v>
      </c>
      <c r="S423" s="110" t="str">
        <f t="array" ref="S423">XLOOKUP($E423&amp;$F423,import!$A:$A,import!T:T)</f>
        <v>#REF!</v>
      </c>
      <c r="T42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TRIM(TRANSPOSE(SPLIT(S423,"",""))), 0))
        ),
      ""シリコン"",""シリコー"&amp;"ンハイドロゲル素材"")
    )
  ),
"""")
"),"")</f>
        <v/>
      </c>
      <c r="U423" s="354" t="str">
        <f t="shared" si="850"/>
        <v>#REF!</v>
      </c>
      <c r="V423" s="119" t="str">
        <f t="shared" si="9"/>
        <v>/Users/asano/Desktop/data_sample/Links/bandle.jpg</v>
      </c>
      <c r="W423" s="345" t="s">
        <v>3726</v>
      </c>
      <c r="X423" s="345" t="s">
        <v>3727</v>
      </c>
      <c r="Y423" s="345" t="s">
        <v>3728</v>
      </c>
      <c r="Z423" s="345" t="s">
        <v>3729</v>
      </c>
      <c r="AA423" s="110" t="str">
        <f t="shared" si="459"/>
        <v>/Users/asano/Desktop/data_sample/images/1day/レヴィア/ペールミラージュ/thumbnail.jpg</v>
      </c>
      <c r="AB423" s="110" t="str">
        <f t="shared" si="460"/>
        <v>/Users/asano/Desktop/data_sample/images/1day/レヴィア/ペールミラージュ/lens.jpg</v>
      </c>
      <c r="AC423" s="110" t="str">
        <f t="shared" si="461"/>
        <v>/Users/asano/Desktop/data_sample/images/1day/レヴィア/ペールミラージュ/黒目/black.jpg</v>
      </c>
      <c r="AD423" s="110" t="str">
        <f t="shared" si="462"/>
        <v>/Users/asano/Desktop/data_sample/images/1day/レヴィア/ペールミラージュ/茶目/brown.jpg</v>
      </c>
      <c r="AE423" s="346" t="str">
        <f t="shared" ref="AE423:AF423" si="876">IFERROR(XLOOKUP($E423&amp;$F423,import!$A:$A,import!I:I),""
)</f>
        <v/>
      </c>
      <c r="AF423" s="346" t="str">
        <f t="shared" si="876"/>
        <v/>
      </c>
      <c r="AG423" s="119" t="str">
        <f>IFERROR(__xludf.DUMMYFUNCTION(" IF(
  ISNUMBER(S423),
  ""度なし（±0.00）〜""&amp;IF(ABS(S423)&lt;100, TEXT(S423, ""0.00""), """"),
  IFERROR(""度なし（±0.00）〜""&amp;
    TEXT(
      VALUE(REGEXEXTRACT(ASC(TO_TEXT(S423)),
        ""(?:^|[^0-9])([+-]?\d{1,2}(?:\.\d+)?)(?:[^0-9]|$)""
      )),
      ""0.00"""&amp;"
    ),
    ""度なしのみ""
  )
)
"),"度なしのみ")</f>
        <v>度なしのみ</v>
      </c>
      <c r="AH423" s="347"/>
      <c r="AI423" s="347"/>
      <c r="AJ423" s="110"/>
      <c r="AK423" s="110" t="s">
        <v>3730</v>
      </c>
      <c r="AL423" s="110" t="str">
        <f t="shared" si="453"/>
        <v>#REF!</v>
      </c>
      <c r="AM423" s="110"/>
      <c r="AN423" s="110" t="str">
        <f t="shared" si="84"/>
        <v>NG</v>
      </c>
      <c r="AO423" s="343">
        <v>12.0</v>
      </c>
      <c r="AP423" s="110"/>
      <c r="AQ423" s="343">
        <v>12.0</v>
      </c>
      <c r="AR423" s="110"/>
    </row>
    <row r="424">
      <c r="A424" s="332" t="b">
        <v>1</v>
      </c>
      <c r="B424" s="349" t="b">
        <v>1</v>
      </c>
      <c r="C424" s="350" t="str">
        <f t="shared" si="66"/>
        <v>-</v>
      </c>
      <c r="D424" s="110"/>
      <c r="E424" s="110" t="s">
        <v>3669</v>
      </c>
      <c r="F424" s="110" t="s">
        <v>3731</v>
      </c>
      <c r="G424" s="335">
        <v>4582.0</v>
      </c>
      <c r="H424" s="336" t="s">
        <v>2566</v>
      </c>
      <c r="I424" s="110" t="s">
        <v>3638</v>
      </c>
      <c r="J424" s="110" t="s">
        <v>3732</v>
      </c>
      <c r="K424" s="337" t="s">
        <v>170</v>
      </c>
      <c r="L424" s="338">
        <v>1870.0</v>
      </c>
      <c r="M424" s="339" t="str">
        <f>IFERROR(__xludf.DUMMYFUNCTION("REGEXEXTRACT(
  XLOOKUP($E424&amp;$F424, import!$A:$A, import!C:C),
  ""/(\d+)""
)
"),"#REF!")</f>
        <v>#REF!</v>
      </c>
      <c r="N424" s="340" t="str">
        <f t="shared" si="455"/>
        <v>#REF!</v>
      </c>
      <c r="O424" s="341" t="str">
        <f t="shared" ref="O424:Q424" si="877">VALUE(SUBSTITUTE(XLOOKUP($E424&amp;$F424,import!$A:$A,import!M:M),"mm",""))
</f>
        <v>#REF!</v>
      </c>
      <c r="P424" s="342" t="str">
        <f t="shared" si="877"/>
        <v>#REF!</v>
      </c>
      <c r="Q424" s="343" t="str">
        <f t="shared" si="877"/>
        <v>#REF!</v>
      </c>
      <c r="R424" s="341" t="str">
        <f t="shared" si="356"/>
        <v>#REF!</v>
      </c>
      <c r="S424" s="110" t="s">
        <v>1303</v>
      </c>
      <c r="T42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TRIM(TRANSPOSE(SPLIT(S424,"",""))), 0))
        ),
      ""シリコン"",""シリコー"&amp;"ンハイドロゲル素材"")
    )
  ),
"""")
"),"UVカット")</f>
        <v>UVカット</v>
      </c>
      <c r="U424" s="354" t="str">
        <f t="shared" si="850"/>
        <v>#REF!</v>
      </c>
      <c r="V424" s="119" t="str">
        <f t="shared" si="9"/>
        <v>/Users/asano/Desktop/data_sample/Links/bandle.jpg</v>
      </c>
      <c r="W424" s="345" t="s">
        <v>3733</v>
      </c>
      <c r="X424" s="345" t="s">
        <v>3734</v>
      </c>
      <c r="Y424" s="345" t="s">
        <v>3735</v>
      </c>
      <c r="Z424" s="345" t="s">
        <v>3736</v>
      </c>
      <c r="AA424" s="110" t="str">
        <f t="shared" si="459"/>
        <v>/Users/asano/Desktop/data_sample/images/1day/レヴィア/ミストアイリス/thumbnail.jpg</v>
      </c>
      <c r="AB424" s="110" t="str">
        <f t="shared" si="460"/>
        <v>/Users/asano/Desktop/data_sample/images/1day/レヴィア/ミストアイリス/lens.jpg</v>
      </c>
      <c r="AC424" s="110" t="str">
        <f t="shared" si="461"/>
        <v>/Users/asano/Desktop/data_sample/images/1day/レヴィア/ミストアイリス/黒目/black.jpg</v>
      </c>
      <c r="AD424" s="110" t="str">
        <f t="shared" si="462"/>
        <v>/Users/asano/Desktop/data_sample/images/1day/レヴィア/ミストアイリス/茶目/brown.jpg</v>
      </c>
      <c r="AE424" s="346" t="str">
        <f t="shared" ref="AE424:AF424" si="878">IFERROR(XLOOKUP($E424&amp;$F424,import!$A:$A,import!I:I),""
)</f>
        <v/>
      </c>
      <c r="AF424" s="346" t="str">
        <f t="shared" si="878"/>
        <v/>
      </c>
      <c r="AG424" s="119" t="str">
        <f>IFERROR(__xludf.DUMMYFUNCTION(" IF(
  ISNUMBER(S424),
  ""度なし（±0.00）〜""&amp;IF(ABS(S424)&lt;100, TEXT(S424, ""0.00""), """"),
  IFERROR(""度なし（±0.00）〜""&amp;
    TEXT(
      VALUE(REGEXEXTRACT(ASC(TO_TEXT(S424)),
        ""(?:^|[^0-9])([+-]?\d{1,2}(?:\.\d+)?)(?:[^0-9]|$)""
      )),
      ""0.00"""&amp;"
    ),
    ""度なしのみ""
  )
)
"),"度なしのみ")</f>
        <v>度なしのみ</v>
      </c>
      <c r="AH424" s="347"/>
      <c r="AI424" s="347"/>
      <c r="AJ424" s="110"/>
      <c r="AK424" s="110" t="s">
        <v>3737</v>
      </c>
      <c r="AL424" s="110" t="str">
        <f t="shared" si="453"/>
        <v>#REF!</v>
      </c>
      <c r="AM424" s="110"/>
      <c r="AN424" s="110" t="str">
        <f t="shared" si="84"/>
        <v>NG</v>
      </c>
      <c r="AO424" s="343">
        <v>8.0</v>
      </c>
      <c r="AP424" s="110"/>
      <c r="AQ424" s="343">
        <v>8.0</v>
      </c>
      <c r="AR424" s="110"/>
    </row>
    <row r="425">
      <c r="A425" s="332" t="b">
        <v>1</v>
      </c>
      <c r="B425" s="349" t="b">
        <v>1</v>
      </c>
      <c r="C425" s="350" t="str">
        <f t="shared" si="66"/>
        <v>-</v>
      </c>
      <c r="D425" s="110"/>
      <c r="E425" s="110" t="s">
        <v>3669</v>
      </c>
      <c r="F425" s="110" t="s">
        <v>3738</v>
      </c>
      <c r="G425" s="335">
        <v>4583.0</v>
      </c>
      <c r="H425" s="110" t="s">
        <v>2566</v>
      </c>
      <c r="I425" s="110" t="s">
        <v>3638</v>
      </c>
      <c r="J425" s="110" t="s">
        <v>3739</v>
      </c>
      <c r="K425" s="337" t="s">
        <v>170</v>
      </c>
      <c r="L425" s="338">
        <v>1870.0</v>
      </c>
      <c r="M425" s="339" t="str">
        <f>IFERROR(__xludf.DUMMYFUNCTION("REGEXEXTRACT(
  XLOOKUP($E425&amp;$F425, import!$A:$A, import!C:C),
  ""/(\d+)""
)
"),"#REF!")</f>
        <v>#REF!</v>
      </c>
      <c r="N425" s="340" t="str">
        <f t="shared" si="455"/>
        <v>#REF!</v>
      </c>
      <c r="O425" s="341" t="str">
        <f t="shared" ref="O425:Q425" si="879">VALUE(SUBSTITUTE(XLOOKUP($E425&amp;$F425,import!$A:$A,import!M:M),"mm",""))
</f>
        <v>#REF!</v>
      </c>
      <c r="P425" s="342" t="str">
        <f t="shared" si="879"/>
        <v>#REF!</v>
      </c>
      <c r="Q425" s="343" t="str">
        <f t="shared" si="879"/>
        <v>#REF!</v>
      </c>
      <c r="R425" s="341" t="str">
        <f t="shared" si="356"/>
        <v>#REF!</v>
      </c>
      <c r="S425" s="110" t="s">
        <v>1303</v>
      </c>
      <c r="T42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TRIM(TRANSPOSE(SPLIT(S425,"",""))), 0))
        ),
      ""シリコン"",""シリコー"&amp;"ンハイドロゲル素材"")
    )
  ),
"""")
"),"UVカット")</f>
        <v>UVカット</v>
      </c>
      <c r="U425" s="354" t="str">
        <f t="shared" si="850"/>
        <v>#REF!</v>
      </c>
      <c r="V425" s="119" t="str">
        <f t="shared" si="9"/>
        <v>/Users/asano/Desktop/data_sample/Links/bandle.jpg</v>
      </c>
      <c r="W425" s="345" t="s">
        <v>3740</v>
      </c>
      <c r="X425" s="345" t="s">
        <v>3741</v>
      </c>
      <c r="Y425" s="345" t="s">
        <v>3742</v>
      </c>
      <c r="Z425" s="345" t="s">
        <v>3743</v>
      </c>
      <c r="AA425" s="110" t="str">
        <f t="shared" si="459"/>
        <v>/Users/asano/Desktop/data_sample/images/1day/レヴィア/メルティベア/thumbnail.jpg</v>
      </c>
      <c r="AB425" s="110" t="str">
        <f t="shared" si="460"/>
        <v>/Users/asano/Desktop/data_sample/images/1day/レヴィア/メルティベア/lens.jpg</v>
      </c>
      <c r="AC425" s="110" t="str">
        <f t="shared" si="461"/>
        <v>/Users/asano/Desktop/data_sample/images/1day/レヴィア/メルティベア/黒目/black.jpg</v>
      </c>
      <c r="AD425" s="110" t="str">
        <f t="shared" si="462"/>
        <v>/Users/asano/Desktop/data_sample/images/1day/レヴィア/メルティベア/茶目/brown.jpg</v>
      </c>
      <c r="AE425" s="346" t="str">
        <f t="shared" ref="AE425:AF425" si="880">IFERROR(XLOOKUP($E425&amp;$F425,import!$A:$A,import!I:I),""
)</f>
        <v/>
      </c>
      <c r="AF425" s="346" t="str">
        <f t="shared" si="880"/>
        <v/>
      </c>
      <c r="AG425" s="119" t="str">
        <f>IFERROR(__xludf.DUMMYFUNCTION(" IF(
  ISNUMBER(S425),
  ""度なし（±0.00）〜""&amp;IF(ABS(S425)&lt;100, TEXT(S425, ""0.00""), """"),
  IFERROR(""度なし（±0.00）〜""&amp;
    TEXT(
      VALUE(REGEXEXTRACT(ASC(TO_TEXT(S425)),
        ""(?:^|[^0-9])([+-]?\d{1,2}(?:\.\d+)?)(?:[^0-9]|$)""
      )),
      ""0.00"""&amp;"
    ),
    ""度なしのみ""
  )
)
"),"度なしのみ")</f>
        <v>度なしのみ</v>
      </c>
      <c r="AH425" s="347"/>
      <c r="AI425" s="347"/>
      <c r="AJ425" s="110"/>
      <c r="AK425" s="110" t="s">
        <v>3744</v>
      </c>
      <c r="AL425" s="110" t="str">
        <f t="shared" si="453"/>
        <v>#REF!</v>
      </c>
      <c r="AM425" s="110"/>
      <c r="AN425" s="110" t="str">
        <f t="shared" si="84"/>
        <v>NG</v>
      </c>
      <c r="AO425" s="343">
        <v>8.0</v>
      </c>
      <c r="AP425" s="110"/>
      <c r="AQ425" s="343">
        <v>8.0</v>
      </c>
      <c r="AR425" s="110"/>
    </row>
    <row r="426">
      <c r="A426" s="332" t="b">
        <v>1</v>
      </c>
      <c r="B426" s="349" t="b">
        <v>1</v>
      </c>
      <c r="C426" s="350" t="str">
        <f t="shared" si="66"/>
        <v>-</v>
      </c>
      <c r="D426" s="110"/>
      <c r="E426" s="110" t="s">
        <v>3669</v>
      </c>
      <c r="F426" s="110" t="s">
        <v>3745</v>
      </c>
      <c r="G426" s="335">
        <v>4584.0</v>
      </c>
      <c r="H426" s="336" t="s">
        <v>2566</v>
      </c>
      <c r="I426" s="110" t="s">
        <v>3638</v>
      </c>
      <c r="J426" s="110" t="s">
        <v>3746</v>
      </c>
      <c r="K426" s="337" t="s">
        <v>170</v>
      </c>
      <c r="L426" s="338">
        <v>1870.0</v>
      </c>
      <c r="M426" s="339" t="str">
        <f>IFERROR(__xludf.DUMMYFUNCTION("REGEXEXTRACT(
  XLOOKUP($E426&amp;$F426, import!$A:$A, import!C:C),
  ""/(\d+)""
)
"),"#REF!")</f>
        <v>#REF!</v>
      </c>
      <c r="N426" s="340" t="str">
        <f t="shared" si="455"/>
        <v>#REF!</v>
      </c>
      <c r="O426" s="341" t="str">
        <f t="shared" ref="O426:Q426" si="881">VALUE(SUBSTITUTE(XLOOKUP($E426&amp;$F426,import!$A:$A,import!M:M),"mm",""))
</f>
        <v>#REF!</v>
      </c>
      <c r="P426" s="342" t="str">
        <f t="shared" si="881"/>
        <v>#REF!</v>
      </c>
      <c r="Q426" s="343" t="str">
        <f t="shared" si="881"/>
        <v>#REF!</v>
      </c>
      <c r="R426" s="341" t="str">
        <f t="shared" si="356"/>
        <v>#REF!</v>
      </c>
      <c r="S426" s="110" t="s">
        <v>1303</v>
      </c>
      <c r="T42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TRIM(TRANSPOSE(SPLIT(S426,"",""))), 0))
        ),
      ""シリコン"",""シリコー"&amp;"ンハイドロゲル素材"")
    )
  ),
"""")
"),"UVカット")</f>
        <v>UVカット</v>
      </c>
      <c r="U426" s="354" t="str">
        <f t="shared" si="850"/>
        <v>#REF!</v>
      </c>
      <c r="V426" s="119" t="str">
        <f t="shared" si="9"/>
        <v>/Users/asano/Desktop/data_sample/Links/bandle.jpg</v>
      </c>
      <c r="W426" s="345" t="s">
        <v>3747</v>
      </c>
      <c r="X426" s="345" t="s">
        <v>3748</v>
      </c>
      <c r="Y426" s="345" t="s">
        <v>3749</v>
      </c>
      <c r="Z426" s="345" t="s">
        <v>3750</v>
      </c>
      <c r="AA426" s="110" t="str">
        <f t="shared" si="459"/>
        <v>/Users/asano/Desktop/data_sample/images/1day/レヴィア/ラスタージェム/thumbnail.jpg</v>
      </c>
      <c r="AB426" s="110" t="str">
        <f t="shared" si="460"/>
        <v>/Users/asano/Desktop/data_sample/images/1day/レヴィア/ラスタージェム/lens.jpg</v>
      </c>
      <c r="AC426" s="110" t="str">
        <f t="shared" si="461"/>
        <v>/Users/asano/Desktop/data_sample/images/1day/レヴィア/ラスタージェム/黒目/black.jpg</v>
      </c>
      <c r="AD426" s="110" t="str">
        <f t="shared" si="462"/>
        <v>/Users/asano/Desktop/data_sample/images/1day/レヴィア/ラスタージェム/茶目/brown.jpg</v>
      </c>
      <c r="AE426" s="346" t="str">
        <f t="shared" ref="AE426:AF426" si="882">IFERROR(XLOOKUP($E426&amp;$F426,import!$A:$A,import!I:I),""
)</f>
        <v/>
      </c>
      <c r="AF426" s="346" t="str">
        <f t="shared" si="882"/>
        <v/>
      </c>
      <c r="AG426" s="119" t="str">
        <f>IFERROR(__xludf.DUMMYFUNCTION(" IF(
  ISNUMBER(S426),
  ""度なし（±0.00）〜""&amp;IF(ABS(S426)&lt;100, TEXT(S426, ""0.00""), """"),
  IFERROR(""度なし（±0.00）〜""&amp;
    TEXT(
      VALUE(REGEXEXTRACT(ASC(TO_TEXT(S426)),
        ""(?:^|[^0-9])([+-]?\d{1,2}(?:\.\d+)?)(?:[^0-9]|$)""
      )),
      ""0.00"""&amp;"
    ),
    ""度なしのみ""
  )
)
"),"度なしのみ")</f>
        <v>度なしのみ</v>
      </c>
      <c r="AH426" s="347"/>
      <c r="AI426" s="347"/>
      <c r="AJ426" s="110"/>
      <c r="AK426" s="110" t="s">
        <v>3751</v>
      </c>
      <c r="AL426" s="110" t="str">
        <f t="shared" si="453"/>
        <v>#REF!</v>
      </c>
      <c r="AM426" s="110"/>
      <c r="AN426" s="110" t="str">
        <f t="shared" si="84"/>
        <v>NG</v>
      </c>
      <c r="AO426" s="343">
        <v>8.0</v>
      </c>
      <c r="AP426" s="110"/>
      <c r="AQ426" s="343">
        <v>8.0</v>
      </c>
      <c r="AR426" s="110"/>
    </row>
    <row r="427">
      <c r="A427" s="332" t="b">
        <v>1</v>
      </c>
      <c r="B427" s="357" t="b">
        <v>1</v>
      </c>
      <c r="C427" s="350" t="str">
        <f t="shared" si="66"/>
        <v>-</v>
      </c>
      <c r="D427" s="110"/>
      <c r="E427" s="110" t="s">
        <v>3752</v>
      </c>
      <c r="F427" s="110" t="s">
        <v>3753</v>
      </c>
      <c r="G427" s="335">
        <v>4585.0</v>
      </c>
      <c r="H427" s="336" t="s">
        <v>2566</v>
      </c>
      <c r="I427" s="110" t="s">
        <v>3638</v>
      </c>
      <c r="J427" s="110" t="s">
        <v>3754</v>
      </c>
      <c r="K427" s="337" t="s">
        <v>170</v>
      </c>
      <c r="L427" s="338" t="str">
        <f t="shared" ref="L427:L454" si="885">XLOOKUP($E427&amp;$F427,import!$A:$A,import!G:G)</f>
        <v>#REF!</v>
      </c>
      <c r="M427" s="339" t="str">
        <f>IFERROR(__xludf.DUMMYFUNCTION("REGEXEXTRACT(
  XLOOKUP($E427&amp;$F427, import!$A:$A, import!C:C),
  ""/(\d+)""
)
"),"#REF!")</f>
        <v>#REF!</v>
      </c>
      <c r="N427" s="340" t="str">
        <f t="shared" si="455"/>
        <v>#REF!</v>
      </c>
      <c r="O427" s="341" t="str">
        <f t="shared" ref="O427:Q427" si="883">VALUE(SUBSTITUTE(XLOOKUP($E427&amp;$F427,import!$A:$A,import!M:M),"mm",""))
</f>
        <v>#REF!</v>
      </c>
      <c r="P427" s="342" t="str">
        <f t="shared" si="883"/>
        <v>#REF!</v>
      </c>
      <c r="Q427" s="343" t="str">
        <f t="shared" si="883"/>
        <v>#REF!</v>
      </c>
      <c r="R427" s="341" t="str">
        <f t="shared" si="356"/>
        <v>#REF!</v>
      </c>
      <c r="S427" s="110" t="s">
        <v>3755</v>
      </c>
      <c r="T427" s="110" t="s">
        <v>3241</v>
      </c>
      <c r="U427" s="354" t="str">
        <f t="shared" si="850"/>
        <v>#REF!</v>
      </c>
      <c r="V427" s="119" t="str">
        <f t="shared" si="9"/>
        <v>/Users/asano/Desktop/data_sample/Links/bandle.jpg</v>
      </c>
      <c r="W427" s="345" t="s">
        <v>3756</v>
      </c>
      <c r="X427" s="345" t="s">
        <v>3757</v>
      </c>
      <c r="Y427" s="345" t="s">
        <v>3758</v>
      </c>
      <c r="Z427" s="345" t="s">
        <v>3759</v>
      </c>
      <c r="AA427" s="110" t="str">
        <f t="shared" si="459"/>
        <v>/Users/asano/Desktop/data_sample/images/1day/レヴィア/スリークバリア/thumbnail.jpg</v>
      </c>
      <c r="AB427" s="110" t="str">
        <f t="shared" si="460"/>
        <v>/Users/asano/Desktop/data_sample/images/1day/レヴィア/スリークバリア/lens.jpg</v>
      </c>
      <c r="AC427" s="110" t="str">
        <f t="shared" si="461"/>
        <v>/Users/asano/Desktop/data_sample/images/1day/レヴィア/スリークバリア/黒目/black.jpg</v>
      </c>
      <c r="AD427" s="110" t="str">
        <f t="shared" si="462"/>
        <v>/Users/asano/Desktop/data_sample/images/1day/レヴィア/スリークバリア/茶目/brown.jpg</v>
      </c>
      <c r="AE427" s="346" t="str">
        <f t="shared" ref="AE427:AF427" si="884">IFERROR(XLOOKUP($E427&amp;$F427,import!$A:$A,import!I:I),""
)</f>
        <v/>
      </c>
      <c r="AF427" s="346" t="str">
        <f t="shared" si="884"/>
        <v/>
      </c>
      <c r="AG427" s="119" t="str">
        <f>IFERROR(__xludf.DUMMYFUNCTION(" IF(
  ISNUMBER(S427),
  ""度なし（±0.00）〜""&amp;IF(ABS(S427)&lt;100, TEXT(S427, ""0.00""), """"),
  IFERROR(""度なし（±0.00）〜""&amp;
    TEXT(
      VALUE(REGEXEXTRACT(ASC(TO_TEXT(S427)),
        ""(?:^|[^0-9])([+-]?\d{1,2}(?:\.\d+)?)(?:[^0-9]|$)""
      )),
      ""0.00"""&amp;"
    ),
    ""度なしのみ""
  )
)
"),"度なし（±0.00）〜10.00")</f>
        <v>度なし（±0.00）〜10.00</v>
      </c>
      <c r="AH427" s="347"/>
      <c r="AI427" s="347"/>
      <c r="AJ427" s="110"/>
      <c r="AK427" s="110" t="s">
        <v>3760</v>
      </c>
      <c r="AL427" s="110" t="str">
        <f t="shared" si="453"/>
        <v>#REF!</v>
      </c>
      <c r="AM427" s="110"/>
      <c r="AN427" s="110" t="str">
        <f t="shared" si="84"/>
        <v>NG</v>
      </c>
      <c r="AO427" s="343">
        <v>12.0</v>
      </c>
      <c r="AP427" s="110"/>
      <c r="AQ427" s="343">
        <v>12.0</v>
      </c>
      <c r="AR427" s="110"/>
    </row>
    <row r="428">
      <c r="A428" s="333" t="b">
        <v>1</v>
      </c>
      <c r="B428" s="357" t="b">
        <v>1</v>
      </c>
      <c r="C428" s="350" t="str">
        <f t="shared" si="66"/>
        <v>-</v>
      </c>
      <c r="D428" s="110"/>
      <c r="E428" s="110" t="s">
        <v>3752</v>
      </c>
      <c r="F428" s="110" t="s">
        <v>3761</v>
      </c>
      <c r="G428" s="335">
        <v>4586.0</v>
      </c>
      <c r="H428" s="336" t="s">
        <v>2566</v>
      </c>
      <c r="I428" s="110" t="s">
        <v>3638</v>
      </c>
      <c r="J428" s="110" t="s">
        <v>3762</v>
      </c>
      <c r="K428" s="337" t="s">
        <v>170</v>
      </c>
      <c r="L428" s="338" t="str">
        <f t="shared" si="885"/>
        <v>#REF!</v>
      </c>
      <c r="M428" s="339" t="str">
        <f>IFERROR(__xludf.DUMMYFUNCTION("REGEXEXTRACT(
  XLOOKUP($E428&amp;$F428, import!$A:$A, import!C:C),
  ""/(\d+)""
)
"),"#REF!")</f>
        <v>#REF!</v>
      </c>
      <c r="N428" s="340" t="str">
        <f t="shared" si="455"/>
        <v>#REF!</v>
      </c>
      <c r="O428" s="341" t="str">
        <f t="shared" ref="O428:Q428" si="886">VALUE(SUBSTITUTE(XLOOKUP($E428&amp;$F428,import!$A:$A,import!M:M),"mm",""))
</f>
        <v>#REF!</v>
      </c>
      <c r="P428" s="342" t="str">
        <f t="shared" si="886"/>
        <v>#REF!</v>
      </c>
      <c r="Q428" s="343" t="str">
        <f t="shared" si="886"/>
        <v>#REF!</v>
      </c>
      <c r="R428" s="341" t="str">
        <f t="shared" si="356"/>
        <v>#REF!</v>
      </c>
      <c r="S428" s="110" t="s">
        <v>3241</v>
      </c>
      <c r="T428" s="110" t="s">
        <v>3241</v>
      </c>
      <c r="U428" s="354" t="str">
        <f t="shared" si="850"/>
        <v>#REF!</v>
      </c>
      <c r="V428" s="119" t="str">
        <f t="shared" si="9"/>
        <v>/Users/asano/Desktop/data_sample/Links/bandle.jpg</v>
      </c>
      <c r="W428" s="345" t="s">
        <v>3763</v>
      </c>
      <c r="X428" s="345" t="s">
        <v>3764</v>
      </c>
      <c r="Y428" s="345" t="s">
        <v>3765</v>
      </c>
      <c r="Z428" s="345" t="s">
        <v>3766</v>
      </c>
      <c r="AA428" s="110" t="str">
        <f t="shared" si="459"/>
        <v>/Users/asano/Desktop/data_sample/images/1day/レヴィア/ピュアバリア/thumbnail.jpg</v>
      </c>
      <c r="AB428" s="110" t="str">
        <f t="shared" si="460"/>
        <v>/Users/asano/Desktop/data_sample/images/1day/レヴィア/ピュアバリア/lens.jpg</v>
      </c>
      <c r="AC428" s="110" t="str">
        <f t="shared" si="461"/>
        <v>/Users/asano/Desktop/data_sample/images/1day/レヴィア/ピュアバリア/黒目/black.jpg</v>
      </c>
      <c r="AD428" s="110" t="str">
        <f t="shared" si="462"/>
        <v>/Users/asano/Desktop/data_sample/images/1day/レヴィア/ピュアバリア/茶目/brown.jpg</v>
      </c>
      <c r="AE428" s="346" t="str">
        <f t="shared" ref="AE428:AF428" si="887">IFERROR(XLOOKUP($E428&amp;$F428,import!$A:$A,import!I:I),""
)</f>
        <v/>
      </c>
      <c r="AF428" s="346" t="str">
        <f t="shared" si="887"/>
        <v/>
      </c>
      <c r="AG428" s="119" t="str">
        <f>IFERROR(__xludf.DUMMYFUNCTION(" IF(
  ISNUMBER(S428),
  ""度なし（±0.00）〜""&amp;IF(ABS(S428)&lt;100, TEXT(S428, ""0.00""), """"),
  IFERROR(""度なし（±0.00）〜""&amp;
    TEXT(
      VALUE(REGEXEXTRACT(ASC(TO_TEXT(S428)),
        ""(?:^|[^0-9])([+-]?\d{1,2}(?:\.\d+)?)(?:[^0-9]|$)""
      )),
      ""0.00"""&amp;"
    ),
    ""度なしのみ""
  )
)
"),"度なしのみ")</f>
        <v>度なしのみ</v>
      </c>
      <c r="AH428" s="347"/>
      <c r="AI428" s="347"/>
      <c r="AJ428" s="110"/>
      <c r="AK428" s="110" t="s">
        <v>3767</v>
      </c>
      <c r="AL428" s="110" t="str">
        <f t="shared" si="453"/>
        <v>#REF!</v>
      </c>
      <c r="AM428" s="110"/>
      <c r="AN428" s="110" t="str">
        <f t="shared" si="84"/>
        <v>NG</v>
      </c>
      <c r="AO428" s="343">
        <v>8.0</v>
      </c>
      <c r="AP428" s="110"/>
      <c r="AQ428" s="343">
        <v>8.0</v>
      </c>
      <c r="AR428" s="110"/>
    </row>
    <row r="429">
      <c r="A429" s="332" t="b">
        <v>1</v>
      </c>
      <c r="B429" s="349" t="b">
        <v>1</v>
      </c>
      <c r="C429" s="350" t="str">
        <f t="shared" si="66"/>
        <v>-</v>
      </c>
      <c r="D429" s="110"/>
      <c r="E429" s="110" t="s">
        <v>3752</v>
      </c>
      <c r="F429" s="110" t="s">
        <v>3768</v>
      </c>
      <c r="G429" s="335">
        <v>4587.0</v>
      </c>
      <c r="H429" s="336" t="s">
        <v>2566</v>
      </c>
      <c r="I429" s="110" t="s">
        <v>3638</v>
      </c>
      <c r="J429" s="110" t="s">
        <v>3769</v>
      </c>
      <c r="K429" s="337" t="s">
        <v>170</v>
      </c>
      <c r="L429" s="338" t="str">
        <f t="shared" si="885"/>
        <v>#REF!</v>
      </c>
      <c r="M429" s="339" t="str">
        <f>IFERROR(__xludf.DUMMYFUNCTION("REGEXEXTRACT(
  XLOOKUP($E429&amp;$F429, import!$A:$A, import!C:C),
  ""/(\d+)""
)
"),"#REF!")</f>
        <v>#REF!</v>
      </c>
      <c r="N429" s="340" t="str">
        <f t="shared" si="455"/>
        <v>#REF!</v>
      </c>
      <c r="O429" s="341" t="str">
        <f t="shared" ref="O429:Q429" si="888">VALUE(SUBSTITUTE(XLOOKUP($E429&amp;$F429,import!$A:$A,import!M:M),"mm",""))
</f>
        <v>#REF!</v>
      </c>
      <c r="P429" s="342" t="str">
        <f t="shared" si="888"/>
        <v>#REF!</v>
      </c>
      <c r="Q429" s="343" t="str">
        <f t="shared" si="888"/>
        <v>#REF!</v>
      </c>
      <c r="R429" s="341" t="str">
        <f t="shared" si="356"/>
        <v>#REF!</v>
      </c>
      <c r="S429" s="110" t="s">
        <v>3241</v>
      </c>
      <c r="T429" s="110" t="s">
        <v>3241</v>
      </c>
      <c r="U429" s="354" t="str">
        <f t="shared" si="850"/>
        <v>#REF!</v>
      </c>
      <c r="V429" s="119" t="str">
        <f t="shared" si="9"/>
        <v>/Users/asano/Desktop/data_sample/Links/bandle.jpg</v>
      </c>
      <c r="W429" s="345" t="s">
        <v>3770</v>
      </c>
      <c r="X429" s="345" t="s">
        <v>3771</v>
      </c>
      <c r="Y429" s="345" t="s">
        <v>3772</v>
      </c>
      <c r="Z429" s="345" t="s">
        <v>3773</v>
      </c>
      <c r="AA429" s="110" t="str">
        <f t="shared" si="459"/>
        <v>/Users/asano/Desktop/data_sample/images/1day/レヴィア/フレアバリア/thumbnail.jpg</v>
      </c>
      <c r="AB429" s="110" t="str">
        <f t="shared" si="460"/>
        <v>/Users/asano/Desktop/data_sample/images/1day/レヴィア/フレアバリア/lens.jpg</v>
      </c>
      <c r="AC429" s="110" t="str">
        <f t="shared" si="461"/>
        <v>/Users/asano/Desktop/data_sample/images/1day/レヴィア/フレアバリア/黒目/black.jpg</v>
      </c>
      <c r="AD429" s="110" t="str">
        <f t="shared" si="462"/>
        <v>/Users/asano/Desktop/data_sample/images/1day/レヴィア/フレアバリア/茶目/brown.jpg</v>
      </c>
      <c r="AE429" s="346" t="str">
        <f t="shared" ref="AE429:AF429" si="889">IFERROR(XLOOKUP($E429&amp;$F429,import!$A:$A,import!I:I),""
)</f>
        <v/>
      </c>
      <c r="AF429" s="346" t="str">
        <f t="shared" si="889"/>
        <v/>
      </c>
      <c r="AG429" s="119" t="str">
        <f>IFERROR(__xludf.DUMMYFUNCTION(" IF(
  ISNUMBER(S429),
  ""度なし（±0.00）〜""&amp;IF(ABS(S429)&lt;100, TEXT(S429, ""0.00""), """"),
  IFERROR(""度なし（±0.00）〜""&amp;
    TEXT(
      VALUE(REGEXEXTRACT(ASC(TO_TEXT(S429)),
        ""(?:^|[^0-9])([+-]?\d{1,2}(?:\.\d+)?)(?:[^0-9]|$)""
      )),
      ""0.00"""&amp;"
    ),
    ""度なしのみ""
  )
)
"),"度なしのみ")</f>
        <v>度なしのみ</v>
      </c>
      <c r="AH429" s="347"/>
      <c r="AI429" s="347"/>
      <c r="AJ429" s="110"/>
      <c r="AK429" s="110" t="s">
        <v>3774</v>
      </c>
      <c r="AL429" s="110" t="str">
        <f t="shared" si="453"/>
        <v>#REF!</v>
      </c>
      <c r="AM429" s="110"/>
      <c r="AN429" s="110" t="str">
        <f t="shared" si="84"/>
        <v>NG</v>
      </c>
      <c r="AO429" s="343">
        <v>8.0</v>
      </c>
      <c r="AP429" s="110"/>
      <c r="AQ429" s="343">
        <v>8.0</v>
      </c>
      <c r="AR429" s="110"/>
    </row>
    <row r="430">
      <c r="A430" s="332" t="b">
        <v>1</v>
      </c>
      <c r="B430" s="349" t="b">
        <v>1</v>
      </c>
      <c r="C430" s="350" t="str">
        <f t="shared" si="66"/>
        <v>-</v>
      </c>
      <c r="D430" s="110"/>
      <c r="E430" s="110" t="s">
        <v>3752</v>
      </c>
      <c r="F430" s="110" t="s">
        <v>3775</v>
      </c>
      <c r="G430" s="335">
        <v>4588.0</v>
      </c>
      <c r="H430" s="336" t="s">
        <v>2566</v>
      </c>
      <c r="I430" s="110" t="s">
        <v>3638</v>
      </c>
      <c r="J430" s="110" t="s">
        <v>3776</v>
      </c>
      <c r="K430" s="337" t="s">
        <v>170</v>
      </c>
      <c r="L430" s="338" t="str">
        <f t="shared" si="885"/>
        <v>#REF!</v>
      </c>
      <c r="M430" s="339" t="str">
        <f>IFERROR(__xludf.DUMMYFUNCTION("REGEXEXTRACT(
  XLOOKUP($E430&amp;$F430, import!$A:$A, import!C:C),
  ""/(\d+)""
)
"),"#REF!")</f>
        <v>#REF!</v>
      </c>
      <c r="N430" s="340" t="str">
        <f t="shared" si="455"/>
        <v>#REF!</v>
      </c>
      <c r="O430" s="341" t="str">
        <f t="shared" ref="O430:Q430" si="890">VALUE(SUBSTITUTE(XLOOKUP($E430&amp;$F430,import!$A:$A,import!M:M),"mm",""))
</f>
        <v>#REF!</v>
      </c>
      <c r="P430" s="342" t="str">
        <f t="shared" si="890"/>
        <v>#REF!</v>
      </c>
      <c r="Q430" s="343" t="str">
        <f t="shared" si="890"/>
        <v>#REF!</v>
      </c>
      <c r="R430" s="341" t="str">
        <f t="shared" si="356"/>
        <v>#REF!</v>
      </c>
      <c r="S430" s="110" t="s">
        <v>3241</v>
      </c>
      <c r="T430" s="110" t="s">
        <v>3241</v>
      </c>
      <c r="U430" s="354" t="str">
        <f t="shared" si="850"/>
        <v>#REF!</v>
      </c>
      <c r="V430" s="119" t="str">
        <f t="shared" si="9"/>
        <v>/Users/asano/Desktop/data_sample/Links/bandle.jpg</v>
      </c>
      <c r="W430" s="345" t="s">
        <v>3777</v>
      </c>
      <c r="X430" s="345" t="s">
        <v>3778</v>
      </c>
      <c r="Y430" s="345" t="s">
        <v>3779</v>
      </c>
      <c r="Z430" s="345" t="s">
        <v>3780</v>
      </c>
      <c r="AA430" s="110" t="str">
        <f t="shared" si="459"/>
        <v>/Users/asano/Desktop/data_sample/images/1day/レヴィア/ベーシックバリア/thumbnail.jpg</v>
      </c>
      <c r="AB430" s="110" t="str">
        <f t="shared" si="460"/>
        <v>/Users/asano/Desktop/data_sample/images/1day/レヴィア/ベーシックバリア/lens.jpg</v>
      </c>
      <c r="AC430" s="110" t="str">
        <f t="shared" si="461"/>
        <v>/Users/asano/Desktop/data_sample/images/1day/レヴィア/ベーシックバリア/黒目/black.jpg</v>
      </c>
      <c r="AD430" s="110" t="str">
        <f t="shared" si="462"/>
        <v>/Users/asano/Desktop/data_sample/images/1day/レヴィア/ベーシックバリア/茶目/brown.jpg</v>
      </c>
      <c r="AE430" s="346" t="str">
        <f t="shared" ref="AE430:AF430" si="891">IFERROR(XLOOKUP($E430&amp;$F430,import!$A:$A,import!I:I),""
)</f>
        <v/>
      </c>
      <c r="AF430" s="346" t="str">
        <f t="shared" si="891"/>
        <v/>
      </c>
      <c r="AG430" s="119" t="str">
        <f>IFERROR(__xludf.DUMMYFUNCTION(" IF(
  ISNUMBER(S430),
  ""度なし（±0.00）〜""&amp;IF(ABS(S430)&lt;100, TEXT(S430, ""0.00""), """"),
  IFERROR(""度なし（±0.00）〜""&amp;
    TEXT(
      VALUE(REGEXEXTRACT(ASC(TO_TEXT(S430)),
        ""(?:^|[^0-9])([+-]?\d{1,2}(?:\.\d+)?)(?:[^0-9]|$)""
      )),
      ""0.00"""&amp;"
    ),
    ""度なしのみ""
  )
)
"),"度なしのみ")</f>
        <v>度なしのみ</v>
      </c>
      <c r="AH430" s="347"/>
      <c r="AI430" s="347"/>
      <c r="AJ430" s="110"/>
      <c r="AK430" s="110" t="s">
        <v>3781</v>
      </c>
      <c r="AL430" s="110" t="str">
        <f t="shared" si="453"/>
        <v>#REF!</v>
      </c>
      <c r="AM430" s="110"/>
      <c r="AN430" s="110" t="str">
        <f t="shared" si="84"/>
        <v>NG</v>
      </c>
      <c r="AO430" s="343">
        <v>8.0</v>
      </c>
      <c r="AP430" s="110"/>
      <c r="AQ430" s="343">
        <v>8.0</v>
      </c>
      <c r="AR430" s="110"/>
    </row>
    <row r="431">
      <c r="A431" s="333" t="b">
        <v>1</v>
      </c>
      <c r="B431" s="349" t="b">
        <v>0</v>
      </c>
      <c r="C431" s="350" t="str">
        <f t="shared" si="66"/>
        <v>-</v>
      </c>
      <c r="D431" s="110"/>
      <c r="E431" s="348" t="s">
        <v>3782</v>
      </c>
      <c r="F431" s="348" t="s">
        <v>3662</v>
      </c>
      <c r="G431" s="372">
        <v>4589.0</v>
      </c>
      <c r="H431" s="373" t="s">
        <v>2566</v>
      </c>
      <c r="I431" s="348" t="s">
        <v>3638</v>
      </c>
      <c r="J431" s="348" t="s">
        <v>3663</v>
      </c>
      <c r="K431" s="348" t="s">
        <v>292</v>
      </c>
      <c r="L431" s="338" t="str">
        <f t="shared" si="885"/>
        <v>#REF!</v>
      </c>
      <c r="M431" s="339" t="str">
        <f>IFERROR(__xludf.DUMMYFUNCTION("REGEXEXTRACT(
  XLOOKUP($E431&amp;$F431, import!$A:$A, import!C:C),
  ""/(\d+)""
)
"),"#REF!")</f>
        <v>#REF!</v>
      </c>
      <c r="N431" s="340" t="str">
        <f t="shared" si="455"/>
        <v>#REF!</v>
      </c>
      <c r="O431" s="341" t="str">
        <f t="shared" ref="O431:Q431" si="892">VALUE(SUBSTITUTE(XLOOKUP($E431&amp;$F431,import!$A:$A,import!M:M),"mm",""))
</f>
        <v>#REF!</v>
      </c>
      <c r="P431" s="342" t="str">
        <f t="shared" si="892"/>
        <v>#REF!</v>
      </c>
      <c r="Q431" s="343" t="str">
        <f t="shared" si="892"/>
        <v>#REF!</v>
      </c>
      <c r="R431" s="341" t="str">
        <f t="shared" si="356"/>
        <v>#REF!</v>
      </c>
      <c r="S431" s="110"/>
      <c r="T43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TRIM(TRANSPOSE(SPLIT(S431,"",""))), 0))
        ),
      ""シリコン"",""シリコー"&amp;"ンハイドロゲル素材"")
    )
  ),
"""")
"),"")</f>
        <v/>
      </c>
      <c r="U431" s="371" t="s">
        <v>3043</v>
      </c>
      <c r="V431" s="119" t="str">
        <f t="shared" si="9"/>
        <v>/Users/asano/Desktop/data_sample/Links/bandle.jpg</v>
      </c>
      <c r="W431" s="345" t="s">
        <v>3783</v>
      </c>
      <c r="X431" s="345" t="s">
        <v>3784</v>
      </c>
      <c r="Y431" s="345" t="s">
        <v>3785</v>
      </c>
      <c r="Z431" s="345" t="s">
        <v>3786</v>
      </c>
      <c r="AA431" s="110" t="str">
        <f t="shared" si="459"/>
        <v>/Users/asano/Desktop/data_sample/images/1month/レヴィア/ムースブラウン/thumbnail.jpg</v>
      </c>
      <c r="AB431" s="110" t="str">
        <f t="shared" si="460"/>
        <v>/Users/asano/Desktop/data_sample/images/1month/レヴィア/ムースブラウン/lens.jpg</v>
      </c>
      <c r="AC431" s="110" t="str">
        <f t="shared" si="461"/>
        <v>/Users/asano/Desktop/data_sample/images/1month/レヴィア/ムースブラウン/黒目/black.jpg</v>
      </c>
      <c r="AD431" s="110" t="str">
        <f t="shared" si="462"/>
        <v>/Users/asano/Desktop/data_sample/images/1month/レヴィア/ムースブラウン/茶目/brown.jpg</v>
      </c>
      <c r="AE431" s="346" t="str">
        <f t="shared" ref="AE431:AF431" si="893">IFERROR(XLOOKUP($E431&amp;$F431,import!$A:$A,import!I:I),""
)</f>
        <v/>
      </c>
      <c r="AF431" s="346" t="str">
        <f t="shared" si="893"/>
        <v/>
      </c>
      <c r="AG431" s="119" t="str">
        <f>IFERROR(__xludf.DUMMYFUNCTION(" IF(
  ISNUMBER(S431),
  ""度なし（±0.00）〜""&amp;IF(ABS(S431)&lt;100, TEXT(S431, ""0.00""), """"),
  IFERROR(""度なし（±0.00）〜""&amp;
    TEXT(
      VALUE(REGEXEXTRACT(ASC(TO_TEXT(S431)),
        ""(?:^|[^0-9])([+-]?\d{1,2}(?:\.\d+)?)(?:[^0-9]|$)""
      )),
      ""0.00"""&amp;"
    ),
    ""度なしのみ""
  )
)
"),"度なしのみ")</f>
        <v>度なしのみ</v>
      </c>
      <c r="AH431" s="347"/>
      <c r="AI431" s="347"/>
      <c r="AJ431" s="110"/>
      <c r="AK431" s="110" t="s">
        <v>3787</v>
      </c>
      <c r="AL431" s="358" t="str">
        <f t="shared" si="453"/>
        <v>#REF!</v>
      </c>
      <c r="AM431" s="110"/>
      <c r="AN431" s="110" t="str">
        <f t="shared" si="84"/>
        <v>NG</v>
      </c>
      <c r="AO431" s="343">
        <v>8.0</v>
      </c>
      <c r="AP431" s="110"/>
      <c r="AQ431" s="343">
        <v>8.0</v>
      </c>
      <c r="AR431" s="110"/>
    </row>
    <row r="432">
      <c r="A432" s="333" t="b">
        <v>1</v>
      </c>
      <c r="B432" s="349" t="b">
        <v>0</v>
      </c>
      <c r="C432" s="350" t="str">
        <f t="shared" si="66"/>
        <v>-</v>
      </c>
      <c r="D432" s="110"/>
      <c r="E432" s="348" t="s">
        <v>3782</v>
      </c>
      <c r="F432" s="348" t="s">
        <v>2590</v>
      </c>
      <c r="G432" s="372">
        <v>4590.0</v>
      </c>
      <c r="H432" s="373" t="s">
        <v>2566</v>
      </c>
      <c r="I432" s="348" t="s">
        <v>3638</v>
      </c>
      <c r="J432" s="348" t="s">
        <v>191</v>
      </c>
      <c r="K432" s="348" t="s">
        <v>292</v>
      </c>
      <c r="L432" s="338" t="str">
        <f t="shared" si="885"/>
        <v>#REF!</v>
      </c>
      <c r="M432" s="339" t="str">
        <f>IFERROR(__xludf.DUMMYFUNCTION("REGEXEXTRACT(
  XLOOKUP($E432&amp;$F432, import!$A:$A, import!C:C),
  ""/(\d+)""
)
"),"#REF!")</f>
        <v>#REF!</v>
      </c>
      <c r="N432" s="340" t="str">
        <f t="shared" si="455"/>
        <v>#REF!</v>
      </c>
      <c r="O432" s="341" t="str">
        <f t="shared" ref="O432:Q432" si="894">VALUE(SUBSTITUTE(XLOOKUP($E432&amp;$F432,import!$A:$A,import!M:M),"mm",""))
</f>
        <v>#REF!</v>
      </c>
      <c r="P432" s="342" t="str">
        <f t="shared" si="894"/>
        <v>#REF!</v>
      </c>
      <c r="Q432" s="343" t="str">
        <f t="shared" si="894"/>
        <v>#REF!</v>
      </c>
      <c r="R432" s="341" t="str">
        <f t="shared" si="356"/>
        <v>#REF!</v>
      </c>
      <c r="S432" s="110"/>
      <c r="T43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TRIM(TRANSPOSE(SPLIT(S432,"",""))), 0))
        ),
      ""シリコン"",""シリコー"&amp;"ンハイドロゲル素材"")
    )
  ),
"""")
"),"")</f>
        <v/>
      </c>
      <c r="U432" s="371" t="s">
        <v>3043</v>
      </c>
      <c r="V432" s="119" t="str">
        <f t="shared" si="9"/>
        <v>/Users/asano/Desktop/data_sample/Links/bandle.jpg</v>
      </c>
      <c r="W432" s="345" t="s">
        <v>3788</v>
      </c>
      <c r="X432" s="345" t="s">
        <v>3789</v>
      </c>
      <c r="Y432" s="345" t="s">
        <v>3790</v>
      </c>
      <c r="Z432" s="345" t="s">
        <v>3791</v>
      </c>
      <c r="AA432" s="110" t="str">
        <f t="shared" si="459"/>
        <v>/Users/asano/Desktop/data_sample/images/1month/レヴィア/ブラウン/thumbnail.jpg</v>
      </c>
      <c r="AB432" s="110" t="str">
        <f t="shared" si="460"/>
        <v>/Users/asano/Desktop/data_sample/images/1month/レヴィア/ブラウン/lens.jpg</v>
      </c>
      <c r="AC432" s="110" t="str">
        <f t="shared" si="461"/>
        <v>/Users/asano/Desktop/data_sample/images/1month/レヴィア/ブラウン/黒目/black.jpg</v>
      </c>
      <c r="AD432" s="110" t="str">
        <f t="shared" si="462"/>
        <v>/Users/asano/Desktop/data_sample/images/1month/レヴィア/ブラウン/茶目/brown.jpg</v>
      </c>
      <c r="AE432" s="346" t="str">
        <f t="shared" ref="AE432:AF432" si="895">IFERROR(XLOOKUP($E432&amp;$F432,import!$A:$A,import!I:I),""
)</f>
        <v/>
      </c>
      <c r="AF432" s="346" t="str">
        <f t="shared" si="895"/>
        <v/>
      </c>
      <c r="AG432" s="119" t="str">
        <f>IFERROR(__xludf.DUMMYFUNCTION(" IF(
  ISNUMBER(S432),
  ""度なし（±0.00）〜""&amp;IF(ABS(S432)&lt;100, TEXT(S432, ""0.00""), """"),
  IFERROR(""度なし（±0.00）〜""&amp;
    TEXT(
      VALUE(REGEXEXTRACT(ASC(TO_TEXT(S432)),
        ""(?:^|[^0-9])([+-]?\d{1,2}(?:\.\d+)?)(?:[^0-9]|$)""
      )),
      ""0.00"""&amp;"
    ),
    ""度なしのみ""
  )
)
"),"度なしのみ")</f>
        <v>度なしのみ</v>
      </c>
      <c r="AH432" s="347"/>
      <c r="AI432" s="347"/>
      <c r="AJ432" s="110"/>
      <c r="AK432" s="110" t="s">
        <v>3792</v>
      </c>
      <c r="AL432" s="358" t="str">
        <f t="shared" si="453"/>
        <v>#REF!</v>
      </c>
      <c r="AM432" s="110"/>
      <c r="AN432" s="110" t="str">
        <f t="shared" si="84"/>
        <v>NG</v>
      </c>
      <c r="AO432" s="343">
        <v>8.0</v>
      </c>
      <c r="AP432" s="110"/>
      <c r="AQ432" s="343">
        <v>8.0</v>
      </c>
      <c r="AR432" s="110"/>
    </row>
    <row r="433">
      <c r="A433" s="333" t="b">
        <v>1</v>
      </c>
      <c r="B433" s="349" t="b">
        <v>0</v>
      </c>
      <c r="C433" s="350" t="str">
        <f t="shared" si="66"/>
        <v>-</v>
      </c>
      <c r="D433" s="110"/>
      <c r="E433" s="348" t="s">
        <v>3782</v>
      </c>
      <c r="F433" s="348" t="s">
        <v>2596</v>
      </c>
      <c r="G433" s="372">
        <v>4591.0</v>
      </c>
      <c r="H433" s="373" t="s">
        <v>2566</v>
      </c>
      <c r="I433" s="348" t="s">
        <v>3638</v>
      </c>
      <c r="J433" s="348" t="s">
        <v>455</v>
      </c>
      <c r="K433" s="348" t="s">
        <v>292</v>
      </c>
      <c r="L433" s="338" t="str">
        <f t="shared" si="885"/>
        <v>#REF!</v>
      </c>
      <c r="M433" s="339" t="str">
        <f>IFERROR(__xludf.DUMMYFUNCTION("REGEXEXTRACT(
  XLOOKUP($E433&amp;$F433, import!$A:$A, import!C:C),
  ""/(\d+)""
)
"),"#REF!")</f>
        <v>#REF!</v>
      </c>
      <c r="N433" s="340" t="str">
        <f t="shared" si="455"/>
        <v>#REF!</v>
      </c>
      <c r="O433" s="341" t="str">
        <f t="shared" ref="O433:Q433" si="896">VALUE(SUBSTITUTE(XLOOKUP($E433&amp;$F433,import!$A:$A,import!M:M),"mm",""))
</f>
        <v>#REF!</v>
      </c>
      <c r="P433" s="342" t="str">
        <f t="shared" si="896"/>
        <v>#REF!</v>
      </c>
      <c r="Q433" s="343" t="str">
        <f t="shared" si="896"/>
        <v>#REF!</v>
      </c>
      <c r="R433" s="341" t="str">
        <f t="shared" si="356"/>
        <v>#REF!</v>
      </c>
      <c r="S433" s="110"/>
      <c r="T43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TRIM(TRANSPOSE(SPLIT(S433,"",""))), 0))
        ),
      ""シリコン"",""シリコー"&amp;"ンハイドロゲル素材"")
    )
  ),
"""")
"),"")</f>
        <v/>
      </c>
      <c r="U433" s="371" t="s">
        <v>3043</v>
      </c>
      <c r="V433" s="119" t="str">
        <f t="shared" si="9"/>
        <v>/Users/asano/Desktop/data_sample/Links/bandle.jpg</v>
      </c>
      <c r="W433" s="345" t="s">
        <v>3793</v>
      </c>
      <c r="X433" s="345" t="s">
        <v>3794</v>
      </c>
      <c r="Y433" s="345" t="s">
        <v>3795</v>
      </c>
      <c r="Z433" s="345" t="s">
        <v>3796</v>
      </c>
      <c r="AA433" s="110" t="str">
        <f t="shared" si="459"/>
        <v>/Users/asano/Desktop/data_sample/images/1month/レヴィア/ブラック/thumbnail.jpg</v>
      </c>
      <c r="AB433" s="110" t="str">
        <f t="shared" si="460"/>
        <v>/Users/asano/Desktop/data_sample/images/1month/レヴィア/ブラック/lens.jpg</v>
      </c>
      <c r="AC433" s="110" t="str">
        <f t="shared" si="461"/>
        <v>/Users/asano/Desktop/data_sample/images/1month/レヴィア/ブラック/黒目/black.jpg</v>
      </c>
      <c r="AD433" s="110" t="str">
        <f t="shared" si="462"/>
        <v>/Users/asano/Desktop/data_sample/images/1month/レヴィア/ブラック/茶目/brown.jpg</v>
      </c>
      <c r="AE433" s="346" t="str">
        <f t="shared" ref="AE433:AF433" si="897">IFERROR(XLOOKUP($E433&amp;$F433,import!$A:$A,import!I:I),""
)</f>
        <v/>
      </c>
      <c r="AF433" s="346" t="str">
        <f t="shared" si="897"/>
        <v/>
      </c>
      <c r="AG433" s="119" t="str">
        <f>IFERROR(__xludf.DUMMYFUNCTION(" IF(
  ISNUMBER(S433),
  ""度なし（±0.00）〜""&amp;IF(ABS(S433)&lt;100, TEXT(S433, ""0.00""), """"),
  IFERROR(""度なし（±0.00）〜""&amp;
    TEXT(
      VALUE(REGEXEXTRACT(ASC(TO_TEXT(S433)),
        ""(?:^|[^0-9])([+-]?\d{1,2}(?:\.\d+)?)(?:[^0-9]|$)""
      )),
      ""0.00"""&amp;"
    ),
    ""度なしのみ""
  )
)
"),"度なしのみ")</f>
        <v>度なしのみ</v>
      </c>
      <c r="AH433" s="347"/>
      <c r="AI433" s="347"/>
      <c r="AJ433" s="110"/>
      <c r="AK433" s="110" t="s">
        <v>3661</v>
      </c>
      <c r="AL433" s="358" t="str">
        <f t="shared" si="453"/>
        <v>#REF!</v>
      </c>
      <c r="AM433" s="110"/>
      <c r="AN433" s="110" t="str">
        <f t="shared" si="84"/>
        <v>NG</v>
      </c>
      <c r="AO433" s="343">
        <v>8.0</v>
      </c>
      <c r="AP433" s="110"/>
      <c r="AQ433" s="343">
        <v>8.0</v>
      </c>
      <c r="AR433" s="110"/>
    </row>
    <row r="434">
      <c r="A434" s="333" t="b">
        <v>1</v>
      </c>
      <c r="B434" s="349" t="b">
        <v>0</v>
      </c>
      <c r="C434" s="350" t="str">
        <f t="shared" si="66"/>
        <v>-</v>
      </c>
      <c r="D434" s="110"/>
      <c r="E434" s="348" t="s">
        <v>3797</v>
      </c>
      <c r="F434" s="348" t="s">
        <v>3731</v>
      </c>
      <c r="G434" s="372">
        <v>4592.0</v>
      </c>
      <c r="H434" s="373" t="s">
        <v>2566</v>
      </c>
      <c r="I434" s="348" t="s">
        <v>3638</v>
      </c>
      <c r="J434" s="348" t="s">
        <v>3732</v>
      </c>
      <c r="K434" s="348" t="s">
        <v>292</v>
      </c>
      <c r="L434" s="338" t="str">
        <f t="shared" si="885"/>
        <v>#REF!</v>
      </c>
      <c r="M434" s="339" t="str">
        <f>IFERROR(__xludf.DUMMYFUNCTION("REGEXEXTRACT(
  XLOOKUP($E434&amp;$F434, import!$A:$A, import!C:C),
  ""/(\d+)""
)
"),"#REF!")</f>
        <v>#REF!</v>
      </c>
      <c r="N434" s="340" t="str">
        <f t="shared" si="455"/>
        <v>#REF!</v>
      </c>
      <c r="O434" s="341" t="str">
        <f t="shared" ref="O434:Q434" si="898">VALUE(SUBSTITUTE(XLOOKUP($E434&amp;$F434,import!$A:$A,import!M:M),"mm",""))
</f>
        <v>#REF!</v>
      </c>
      <c r="P434" s="342" t="str">
        <f t="shared" si="898"/>
        <v>#REF!</v>
      </c>
      <c r="Q434" s="343" t="str">
        <f t="shared" si="898"/>
        <v>#REF!</v>
      </c>
      <c r="R434" s="341" t="str">
        <f t="shared" si="356"/>
        <v>#REF!</v>
      </c>
      <c r="S434" s="110"/>
      <c r="T43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TRIM(TRANSPOSE(SPLIT(S434,"",""))), 0))
        ),
      ""シリコン"",""シリコー"&amp;"ンハイドロゲル素材"")
    )
  ),
"""")
"),"")</f>
        <v/>
      </c>
      <c r="U434" s="371" t="s">
        <v>3043</v>
      </c>
      <c r="V434" s="119" t="str">
        <f t="shared" si="9"/>
        <v>/Users/asano/Desktop/data_sample/Links/bandle.jpg</v>
      </c>
      <c r="W434" s="345" t="s">
        <v>3798</v>
      </c>
      <c r="X434" s="345" t="s">
        <v>3799</v>
      </c>
      <c r="Y434" s="345" t="s">
        <v>3800</v>
      </c>
      <c r="Z434" s="345" t="s">
        <v>3801</v>
      </c>
      <c r="AA434" s="110" t="str">
        <f t="shared" si="459"/>
        <v>/Users/asano/Desktop/data_sample/images/1month/レヴィア/ミストアイリス/thumbnail.jpg</v>
      </c>
      <c r="AB434" s="110" t="str">
        <f t="shared" si="460"/>
        <v>/Users/asano/Desktop/data_sample/images/1month/レヴィア/ミストアイリス/lens.jpg</v>
      </c>
      <c r="AC434" s="110" t="str">
        <f t="shared" si="461"/>
        <v>/Users/asano/Desktop/data_sample/images/1month/レヴィア/ミストアイリス/黒目/black.jpg</v>
      </c>
      <c r="AD434" s="110" t="str">
        <f t="shared" si="462"/>
        <v>/Users/asano/Desktop/data_sample/images/1month/レヴィア/ミストアイリス/茶目/brown.jpg</v>
      </c>
      <c r="AE434" s="346" t="str">
        <f t="shared" ref="AE434:AF434" si="899">IFERROR(XLOOKUP($E434&amp;$F434,import!$A:$A,import!I:I),""
)</f>
        <v/>
      </c>
      <c r="AF434" s="346" t="str">
        <f t="shared" si="899"/>
        <v/>
      </c>
      <c r="AG434" s="119" t="str">
        <f>IFERROR(__xludf.DUMMYFUNCTION(" IF(
  ISNUMBER(S434),
  ""度なし（±0.00）〜""&amp;IF(ABS(S434)&lt;100, TEXT(S434, ""0.00""), """"),
  IFERROR(""度なし（±0.00）〜""&amp;
    TEXT(
      VALUE(REGEXEXTRACT(ASC(TO_TEXT(S434)),
        ""(?:^|[^0-9])([+-]?\d{1,2}(?:\.\d+)?)(?:[^0-9]|$)""
      )),
      ""0.00"""&amp;"
    ),
    ""度なしのみ""
  )
)
"),"度なしのみ")</f>
        <v>度なしのみ</v>
      </c>
      <c r="AH434" s="347"/>
      <c r="AI434" s="347"/>
      <c r="AJ434" s="110"/>
      <c r="AK434" s="110" t="s">
        <v>3737</v>
      </c>
      <c r="AL434" s="358" t="str">
        <f t="shared" si="453"/>
        <v>#REF!</v>
      </c>
      <c r="AM434" s="110"/>
      <c r="AN434" s="110" t="str">
        <f t="shared" si="84"/>
        <v>NG</v>
      </c>
      <c r="AO434" s="343">
        <v>8.0</v>
      </c>
      <c r="AP434" s="110"/>
      <c r="AQ434" s="343">
        <v>8.0</v>
      </c>
      <c r="AR434" s="110"/>
    </row>
    <row r="435">
      <c r="A435" s="333" t="b">
        <v>1</v>
      </c>
      <c r="B435" s="349" t="b">
        <v>0</v>
      </c>
      <c r="C435" s="350" t="str">
        <f t="shared" si="66"/>
        <v>-</v>
      </c>
      <c r="D435" s="110"/>
      <c r="E435" s="348" t="s">
        <v>3797</v>
      </c>
      <c r="F435" s="348" t="s">
        <v>3738</v>
      </c>
      <c r="G435" s="372">
        <v>4593.0</v>
      </c>
      <c r="H435" s="373" t="s">
        <v>2566</v>
      </c>
      <c r="I435" s="348" t="s">
        <v>3638</v>
      </c>
      <c r="J435" s="348" t="s">
        <v>3739</v>
      </c>
      <c r="K435" s="348" t="s">
        <v>292</v>
      </c>
      <c r="L435" s="338" t="str">
        <f t="shared" si="885"/>
        <v>#REF!</v>
      </c>
      <c r="M435" s="339" t="str">
        <f>IFERROR(__xludf.DUMMYFUNCTION("REGEXEXTRACT(
  XLOOKUP($E435&amp;$F435, import!$A:$A, import!C:C),
  ""/(\d+)""
)
"),"#REF!")</f>
        <v>#REF!</v>
      </c>
      <c r="N435" s="340" t="str">
        <f t="shared" si="455"/>
        <v>#REF!</v>
      </c>
      <c r="O435" s="341" t="str">
        <f t="shared" ref="O435:Q435" si="900">VALUE(SUBSTITUTE(XLOOKUP($E435&amp;$F435,import!$A:$A,import!M:M),"mm",""))
</f>
        <v>#REF!</v>
      </c>
      <c r="P435" s="342" t="str">
        <f t="shared" si="900"/>
        <v>#REF!</v>
      </c>
      <c r="Q435" s="343" t="str">
        <f t="shared" si="900"/>
        <v>#REF!</v>
      </c>
      <c r="R435" s="341" t="str">
        <f t="shared" si="356"/>
        <v>#REF!</v>
      </c>
      <c r="S435" s="110"/>
      <c r="T43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TRIM(TRANSPOSE(SPLIT(S435,"",""))), 0))
        ),
      ""シリコン"",""シリコー"&amp;"ンハイドロゲル素材"")
    )
  ),
"""")
"),"")</f>
        <v/>
      </c>
      <c r="U435" s="371" t="s">
        <v>3043</v>
      </c>
      <c r="V435" s="119" t="str">
        <f t="shared" si="9"/>
        <v>/Users/asano/Desktop/data_sample/Links/bandle.jpg</v>
      </c>
      <c r="W435" s="345" t="s">
        <v>3802</v>
      </c>
      <c r="X435" s="345" t="s">
        <v>3803</v>
      </c>
      <c r="Y435" s="345" t="s">
        <v>3804</v>
      </c>
      <c r="Z435" s="345" t="s">
        <v>3805</v>
      </c>
      <c r="AA435" s="110" t="str">
        <f t="shared" si="459"/>
        <v>/Users/asano/Desktop/data_sample/images/1month/レヴィア/メルティベア/thumbnail.jpg</v>
      </c>
      <c r="AB435" s="110" t="str">
        <f t="shared" si="460"/>
        <v>/Users/asano/Desktop/data_sample/images/1month/レヴィア/メルティベア/lens.jpg</v>
      </c>
      <c r="AC435" s="110" t="str">
        <f t="shared" si="461"/>
        <v>/Users/asano/Desktop/data_sample/images/1month/レヴィア/メルティベア/黒目/black.jpg</v>
      </c>
      <c r="AD435" s="110" t="str">
        <f t="shared" si="462"/>
        <v>/Users/asano/Desktop/data_sample/images/1month/レヴィア/メルティベア/茶目/brown.jpg</v>
      </c>
      <c r="AE435" s="346" t="str">
        <f t="shared" ref="AE435:AF435" si="901">IFERROR(XLOOKUP($E435&amp;$F435,import!$A:$A,import!I:I),""
)</f>
        <v/>
      </c>
      <c r="AF435" s="346" t="str">
        <f t="shared" si="901"/>
        <v/>
      </c>
      <c r="AG435" s="119" t="str">
        <f>IFERROR(__xludf.DUMMYFUNCTION(" IF(
  ISNUMBER(S435),
  ""度なし（±0.00）〜""&amp;IF(ABS(S435)&lt;100, TEXT(S435, ""0.00""), """"),
  IFERROR(""度なし（±0.00）〜""&amp;
    TEXT(
      VALUE(REGEXEXTRACT(ASC(TO_TEXT(S435)),
        ""(?:^|[^0-9])([+-]?\d{1,2}(?:\.\d+)?)(?:[^0-9]|$)""
      )),
      ""0.00"""&amp;"
    ),
    ""度なしのみ""
  )
)
"),"度なしのみ")</f>
        <v>度なしのみ</v>
      </c>
      <c r="AH435" s="347"/>
      <c r="AI435" s="347"/>
      <c r="AJ435" s="110"/>
      <c r="AK435" s="110" t="s">
        <v>3744</v>
      </c>
      <c r="AL435" s="358" t="str">
        <f t="shared" si="453"/>
        <v>#REF!</v>
      </c>
      <c r="AM435" s="110"/>
      <c r="AN435" s="110" t="str">
        <f t="shared" si="84"/>
        <v>NG</v>
      </c>
      <c r="AO435" s="343">
        <v>8.0</v>
      </c>
      <c r="AP435" s="110"/>
      <c r="AQ435" s="343">
        <v>8.0</v>
      </c>
      <c r="AR435" s="110"/>
    </row>
    <row r="436">
      <c r="A436" s="333" t="b">
        <v>1</v>
      </c>
      <c r="B436" s="349" t="b">
        <v>0</v>
      </c>
      <c r="C436" s="350" t="str">
        <f t="shared" si="66"/>
        <v>-</v>
      </c>
      <c r="D436" s="110"/>
      <c r="E436" s="348" t="s">
        <v>3797</v>
      </c>
      <c r="F436" s="348" t="s">
        <v>3745</v>
      </c>
      <c r="G436" s="372">
        <v>4594.0</v>
      </c>
      <c r="H436" s="373" t="s">
        <v>2566</v>
      </c>
      <c r="I436" s="348" t="s">
        <v>3638</v>
      </c>
      <c r="J436" s="348" t="s">
        <v>3746</v>
      </c>
      <c r="K436" s="348" t="s">
        <v>292</v>
      </c>
      <c r="L436" s="338" t="str">
        <f t="shared" si="885"/>
        <v>#REF!</v>
      </c>
      <c r="M436" s="339" t="str">
        <f>IFERROR(__xludf.DUMMYFUNCTION("REGEXEXTRACT(
  XLOOKUP($E436&amp;$F436, import!$A:$A, import!C:C),
  ""/(\d+)""
)
"),"#REF!")</f>
        <v>#REF!</v>
      </c>
      <c r="N436" s="340" t="str">
        <f t="shared" si="455"/>
        <v>#REF!</v>
      </c>
      <c r="O436" s="341" t="str">
        <f t="shared" ref="O436:Q436" si="902">VALUE(SUBSTITUTE(XLOOKUP($E436&amp;$F436,import!$A:$A,import!M:M),"mm",""))
</f>
        <v>#REF!</v>
      </c>
      <c r="P436" s="342" t="str">
        <f t="shared" si="902"/>
        <v>#REF!</v>
      </c>
      <c r="Q436" s="343" t="str">
        <f t="shared" si="902"/>
        <v>#REF!</v>
      </c>
      <c r="R436" s="341" t="str">
        <f t="shared" si="356"/>
        <v>#REF!</v>
      </c>
      <c r="S436" s="110"/>
      <c r="T43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TRIM(TRANSPOSE(SPLIT(S436,"",""))), 0))
        ),
      ""シリコン"",""シリコー"&amp;"ンハイドロゲル素材"")
    )
  ),
"""")
"),"")</f>
        <v/>
      </c>
      <c r="U436" s="371" t="s">
        <v>3043</v>
      </c>
      <c r="V436" s="119" t="str">
        <f t="shared" si="9"/>
        <v>/Users/asano/Desktop/data_sample/Links/bandle.jpg</v>
      </c>
      <c r="W436" s="345" t="s">
        <v>3806</v>
      </c>
      <c r="X436" s="345" t="s">
        <v>3807</v>
      </c>
      <c r="Y436" s="345" t="s">
        <v>3808</v>
      </c>
      <c r="Z436" s="345" t="s">
        <v>3809</v>
      </c>
      <c r="AA436" s="110" t="str">
        <f t="shared" si="459"/>
        <v>/Users/asano/Desktop/data_sample/images/1month/レヴィア/ラスタージェム/thumbnail.jpg</v>
      </c>
      <c r="AB436" s="110" t="str">
        <f t="shared" si="460"/>
        <v>/Users/asano/Desktop/data_sample/images/1month/レヴィア/ラスタージェム/lens.jpg</v>
      </c>
      <c r="AC436" s="110" t="str">
        <f t="shared" si="461"/>
        <v>/Users/asano/Desktop/data_sample/images/1month/レヴィア/ラスタージェム/黒目/black.jpg</v>
      </c>
      <c r="AD436" s="110" t="str">
        <f t="shared" si="462"/>
        <v>/Users/asano/Desktop/data_sample/images/1month/レヴィア/ラスタージェム/茶目/brown.jpg</v>
      </c>
      <c r="AE436" s="346" t="str">
        <f t="shared" ref="AE436:AF436" si="903">IFERROR(XLOOKUP($E436&amp;$F436,import!$A:$A,import!I:I),""
)</f>
        <v/>
      </c>
      <c r="AF436" s="346" t="str">
        <f t="shared" si="903"/>
        <v/>
      </c>
      <c r="AG436" s="119" t="str">
        <f>IFERROR(__xludf.DUMMYFUNCTION(" IF(
  ISNUMBER(S436),
  ""度なし（±0.00）〜""&amp;IF(ABS(S436)&lt;100, TEXT(S436, ""0.00""), """"),
  IFERROR(""度なし（±0.00）〜""&amp;
    TEXT(
      VALUE(REGEXEXTRACT(ASC(TO_TEXT(S436)),
        ""(?:^|[^0-9])([+-]?\d{1,2}(?:\.\d+)?)(?:[^0-9]|$)""
      )),
      ""0.00"""&amp;"
    ),
    ""度なしのみ""
  )
)
"),"度なしのみ")</f>
        <v>度なしのみ</v>
      </c>
      <c r="AH436" s="347"/>
      <c r="AI436" s="347"/>
      <c r="AJ436" s="110"/>
      <c r="AK436" s="110" t="s">
        <v>3751</v>
      </c>
      <c r="AL436" s="358" t="str">
        <f t="shared" si="453"/>
        <v>#REF!</v>
      </c>
      <c r="AM436" s="110"/>
      <c r="AN436" s="110" t="str">
        <f t="shared" si="84"/>
        <v>NG</v>
      </c>
      <c r="AO436" s="343">
        <v>8.0</v>
      </c>
      <c r="AP436" s="110"/>
      <c r="AQ436" s="343">
        <v>8.0</v>
      </c>
      <c r="AR436" s="110"/>
    </row>
    <row r="437">
      <c r="A437" s="333" t="b">
        <v>1</v>
      </c>
      <c r="B437" s="349" t="b">
        <v>0</v>
      </c>
      <c r="C437" s="350" t="str">
        <f t="shared" si="66"/>
        <v>-</v>
      </c>
      <c r="D437" s="110"/>
      <c r="E437" s="348" t="s">
        <v>3797</v>
      </c>
      <c r="F437" s="348" t="s">
        <v>3675</v>
      </c>
      <c r="G437" s="372">
        <v>4595.0</v>
      </c>
      <c r="H437" s="373" t="s">
        <v>2566</v>
      </c>
      <c r="I437" s="348" t="s">
        <v>3638</v>
      </c>
      <c r="J437" s="348" t="s">
        <v>3676</v>
      </c>
      <c r="K437" s="348" t="s">
        <v>292</v>
      </c>
      <c r="L437" s="338" t="str">
        <f t="shared" si="885"/>
        <v>#REF!</v>
      </c>
      <c r="M437" s="339" t="str">
        <f>IFERROR(__xludf.DUMMYFUNCTION("REGEXEXTRACT(
  XLOOKUP($E437&amp;$F437, import!$A:$A, import!C:C),
  ""/(\d+)""
)
"),"#REF!")</f>
        <v>#REF!</v>
      </c>
      <c r="N437" s="340" t="str">
        <f t="shared" si="455"/>
        <v>#REF!</v>
      </c>
      <c r="O437" s="341" t="str">
        <f t="shared" ref="O437:Q437" si="904">VALUE(SUBSTITUTE(XLOOKUP($E437&amp;$F437,import!$A:$A,import!M:M),"mm",""))
</f>
        <v>#REF!</v>
      </c>
      <c r="P437" s="342" t="str">
        <f t="shared" si="904"/>
        <v>#REF!</v>
      </c>
      <c r="Q437" s="343" t="str">
        <f t="shared" si="904"/>
        <v>#REF!</v>
      </c>
      <c r="R437" s="341" t="str">
        <f t="shared" si="356"/>
        <v>#REF!</v>
      </c>
      <c r="S437" s="110"/>
      <c r="T43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TRIM(TRANSPOSE(SPLIT(S437,"",""))), 0))
        ),
      ""シリコン"",""シリコー"&amp;"ンハイドロゲル素材"")
    )
  ),
"""")
"),"")</f>
        <v/>
      </c>
      <c r="U437" s="371" t="s">
        <v>3043</v>
      </c>
      <c r="V437" s="119" t="str">
        <f t="shared" si="9"/>
        <v>/Users/asano/Desktop/data_sample/Links/bandle.jpg</v>
      </c>
      <c r="W437" s="345" t="s">
        <v>3810</v>
      </c>
      <c r="X437" s="345" t="s">
        <v>3811</v>
      </c>
      <c r="Y437" s="345" t="s">
        <v>3812</v>
      </c>
      <c r="Z437" s="345" t="s">
        <v>3813</v>
      </c>
      <c r="AA437" s="110" t="str">
        <f t="shared" si="459"/>
        <v>/Users/asano/Desktop/data_sample/images/1month/レヴィア/ステイミー/thumbnail.jpg</v>
      </c>
      <c r="AB437" s="110" t="str">
        <f t="shared" si="460"/>
        <v>/Users/asano/Desktop/data_sample/images/1month/レヴィア/ステイミー/lens.jpg</v>
      </c>
      <c r="AC437" s="110" t="str">
        <f t="shared" si="461"/>
        <v>/Users/asano/Desktop/data_sample/images/1month/レヴィア/ステイミー/黒目/black.jpg</v>
      </c>
      <c r="AD437" s="110" t="str">
        <f t="shared" si="462"/>
        <v>/Users/asano/Desktop/data_sample/images/1month/レヴィア/ステイミー/茶目/brown.jpg</v>
      </c>
      <c r="AE437" s="346" t="str">
        <f t="shared" ref="AE437:AF437" si="905">IFERROR(XLOOKUP($E437&amp;$F437,import!$A:$A,import!I:I),""
)</f>
        <v/>
      </c>
      <c r="AF437" s="346" t="str">
        <f t="shared" si="905"/>
        <v/>
      </c>
      <c r="AG437" s="119" t="str">
        <f>IFERROR(__xludf.DUMMYFUNCTION(" IF(
  ISNUMBER(S437),
  ""度なし（±0.00）〜""&amp;IF(ABS(S437)&lt;100, TEXT(S437, ""0.00""), """"),
  IFERROR(""度なし（±0.00）〜""&amp;
    TEXT(
      VALUE(REGEXEXTRACT(ASC(TO_TEXT(S437)),
        ""(?:^|[^0-9])([+-]?\d{1,2}(?:\.\d+)?)(?:[^0-9]|$)""
      )),
      ""0.00"""&amp;"
    ),
    ""度なしのみ""
  )
)
"),"度なしのみ")</f>
        <v>度なしのみ</v>
      </c>
      <c r="AH437" s="347"/>
      <c r="AI437" s="347"/>
      <c r="AJ437" s="110"/>
      <c r="AK437" s="110" t="s">
        <v>3681</v>
      </c>
      <c r="AL437" s="358" t="str">
        <f t="shared" si="453"/>
        <v>#REF!</v>
      </c>
      <c r="AM437" s="110"/>
      <c r="AN437" s="110" t="str">
        <f t="shared" si="84"/>
        <v>NG</v>
      </c>
      <c r="AO437" s="343">
        <v>8.0</v>
      </c>
      <c r="AP437" s="110"/>
      <c r="AQ437" s="343">
        <v>8.0</v>
      </c>
      <c r="AR437" s="110"/>
    </row>
    <row r="438">
      <c r="A438" s="333" t="b">
        <v>1</v>
      </c>
      <c r="B438" s="349" t="b">
        <v>0</v>
      </c>
      <c r="C438" s="350" t="str">
        <f t="shared" si="66"/>
        <v>-</v>
      </c>
      <c r="D438" s="110"/>
      <c r="E438" s="348" t="s">
        <v>3797</v>
      </c>
      <c r="F438" s="348" t="s">
        <v>3689</v>
      </c>
      <c r="G438" s="372">
        <v>4596.0</v>
      </c>
      <c r="H438" s="373" t="s">
        <v>2566</v>
      </c>
      <c r="I438" s="348" t="s">
        <v>3638</v>
      </c>
      <c r="J438" s="348" t="s">
        <v>3690</v>
      </c>
      <c r="K438" s="348" t="s">
        <v>292</v>
      </c>
      <c r="L438" s="338" t="str">
        <f t="shared" si="885"/>
        <v>#REF!</v>
      </c>
      <c r="M438" s="339" t="str">
        <f>IFERROR(__xludf.DUMMYFUNCTION("REGEXEXTRACT(
  XLOOKUP($E438&amp;$F438, import!$A:$A, import!C:C),
  ""/(\d+)""
)
"),"#REF!")</f>
        <v>#REF!</v>
      </c>
      <c r="N438" s="340" t="str">
        <f t="shared" si="455"/>
        <v>#REF!</v>
      </c>
      <c r="O438" s="341" t="str">
        <f t="shared" ref="O438:Q438" si="906">VALUE(SUBSTITUTE(XLOOKUP($E438&amp;$F438,import!$A:$A,import!M:M),"mm",""))
</f>
        <v>#REF!</v>
      </c>
      <c r="P438" s="342" t="str">
        <f t="shared" si="906"/>
        <v>#REF!</v>
      </c>
      <c r="Q438" s="343" t="str">
        <f t="shared" si="906"/>
        <v>#REF!</v>
      </c>
      <c r="R438" s="341" t="str">
        <f t="shared" si="356"/>
        <v>#REF!</v>
      </c>
      <c r="S438" s="110"/>
      <c r="T43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TRIM(TRANSPOSE(SPLIT(S438,"",""))), 0))
        ),
      ""シリコン"",""シリコー"&amp;"ンハイドロゲル素材"")
    )
  ),
"""")
"),"")</f>
        <v/>
      </c>
      <c r="U438" s="371" t="s">
        <v>3043</v>
      </c>
      <c r="V438" s="119" t="str">
        <f t="shared" si="9"/>
        <v>/Users/asano/Desktop/data_sample/Links/bandle.jpg</v>
      </c>
      <c r="W438" s="345" t="s">
        <v>3814</v>
      </c>
      <c r="X438" s="345" t="s">
        <v>3815</v>
      </c>
      <c r="Y438" s="345" t="s">
        <v>3816</v>
      </c>
      <c r="Z438" s="345" t="s">
        <v>3817</v>
      </c>
      <c r="AA438" s="110" t="str">
        <f t="shared" si="459"/>
        <v>/Users/asano/Desktop/data_sample/images/1month/レヴィア/ハグミー/thumbnail.jpg</v>
      </c>
      <c r="AB438" s="110" t="str">
        <f t="shared" si="460"/>
        <v>/Users/asano/Desktop/data_sample/images/1month/レヴィア/ハグミー/lens.jpg</v>
      </c>
      <c r="AC438" s="110" t="str">
        <f t="shared" si="461"/>
        <v>/Users/asano/Desktop/data_sample/images/1month/レヴィア/ハグミー/黒目/black.jpg</v>
      </c>
      <c r="AD438" s="110" t="str">
        <f t="shared" si="462"/>
        <v>/Users/asano/Desktop/data_sample/images/1month/レヴィア/ハグミー/茶目/brown.jpg</v>
      </c>
      <c r="AE438" s="346" t="str">
        <f t="shared" ref="AE438:AF438" si="907">IFERROR(XLOOKUP($E438&amp;$F438,import!$A:$A,import!I:I),""
)</f>
        <v/>
      </c>
      <c r="AF438" s="346" t="str">
        <f t="shared" si="907"/>
        <v/>
      </c>
      <c r="AG438" s="119" t="str">
        <f>IFERROR(__xludf.DUMMYFUNCTION(" IF(
  ISNUMBER(S438),
  ""度なし（±0.00）〜""&amp;IF(ABS(S438)&lt;100, TEXT(S438, ""0.00""), """"),
  IFERROR(""度なし（±0.00）〜""&amp;
    TEXT(
      VALUE(REGEXEXTRACT(ASC(TO_TEXT(S438)),
        ""(?:^|[^0-9])([+-]?\d{1,2}(?:\.\d+)?)(?:[^0-9]|$)""
      )),
      ""0.00"""&amp;"
    ),
    ""度なしのみ""
  )
)
"),"度なしのみ")</f>
        <v>度なしのみ</v>
      </c>
      <c r="AH438" s="347"/>
      <c r="AI438" s="347"/>
      <c r="AJ438" s="110"/>
      <c r="AK438" s="110" t="s">
        <v>3695</v>
      </c>
      <c r="AL438" s="358" t="str">
        <f t="shared" si="453"/>
        <v>#REF!</v>
      </c>
      <c r="AM438" s="110"/>
      <c r="AN438" s="110" t="str">
        <f t="shared" si="84"/>
        <v>NG</v>
      </c>
      <c r="AO438" s="343">
        <v>8.0</v>
      </c>
      <c r="AP438" s="110"/>
      <c r="AQ438" s="343">
        <v>8.0</v>
      </c>
      <c r="AR438" s="110"/>
    </row>
    <row r="439">
      <c r="A439" s="333" t="b">
        <v>1</v>
      </c>
      <c r="B439" s="349" t="b">
        <v>0</v>
      </c>
      <c r="C439" s="350" t="str">
        <f t="shared" si="66"/>
        <v>-</v>
      </c>
      <c r="D439" s="110"/>
      <c r="E439" s="348" t="s">
        <v>3797</v>
      </c>
      <c r="F439" s="348" t="s">
        <v>3696</v>
      </c>
      <c r="G439" s="372">
        <v>4597.0</v>
      </c>
      <c r="H439" s="373" t="s">
        <v>2566</v>
      </c>
      <c r="I439" s="348" t="s">
        <v>3638</v>
      </c>
      <c r="J439" s="348" t="s">
        <v>3697</v>
      </c>
      <c r="K439" s="348" t="s">
        <v>292</v>
      </c>
      <c r="L439" s="338" t="str">
        <f t="shared" si="885"/>
        <v>#REF!</v>
      </c>
      <c r="M439" s="339" t="str">
        <f>IFERROR(__xludf.DUMMYFUNCTION("REGEXEXTRACT(
  XLOOKUP($E439&amp;$F439, import!$A:$A, import!C:C),
  ""/(\d+)""
)
"),"#REF!")</f>
        <v>#REF!</v>
      </c>
      <c r="N439" s="340" t="str">
        <f t="shared" si="455"/>
        <v>#REF!</v>
      </c>
      <c r="O439" s="341" t="str">
        <f t="shared" ref="O439:Q439" si="908">VALUE(SUBSTITUTE(XLOOKUP($E439&amp;$F439,import!$A:$A,import!M:M),"mm",""))
</f>
        <v>#REF!</v>
      </c>
      <c r="P439" s="342" t="str">
        <f t="shared" si="908"/>
        <v>#REF!</v>
      </c>
      <c r="Q439" s="343" t="str">
        <f t="shared" si="908"/>
        <v>#REF!</v>
      </c>
      <c r="R439" s="341" t="str">
        <f t="shared" si="356"/>
        <v>#REF!</v>
      </c>
      <c r="S439" s="110"/>
      <c r="T43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TRIM(TRANSPOSE(SPLIT(S439,"",""))), 0))
        ),
      ""シリコン"",""シリコー"&amp;"ンハイドロゲル素材"")
    )
  ),
"""")
"),"")</f>
        <v/>
      </c>
      <c r="U439" s="371" t="s">
        <v>3043</v>
      </c>
      <c r="V439" s="119" t="str">
        <f t="shared" si="9"/>
        <v>/Users/asano/Desktop/data_sample/Links/bandle.jpg</v>
      </c>
      <c r="W439" s="345" t="s">
        <v>3818</v>
      </c>
      <c r="X439" s="345" t="s">
        <v>3819</v>
      </c>
      <c r="Y439" s="345" t="s">
        <v>3820</v>
      </c>
      <c r="Z439" s="345" t="s">
        <v>3821</v>
      </c>
      <c r="AA439" s="110" t="str">
        <f t="shared" si="459"/>
        <v>/Users/asano/Desktop/data_sample/images/1month/レヴィア/ビアンカ/thumbnail.jpg</v>
      </c>
      <c r="AB439" s="110" t="str">
        <f t="shared" si="460"/>
        <v>/Users/asano/Desktop/data_sample/images/1month/レヴィア/ビアンカ/lens.jpg</v>
      </c>
      <c r="AC439" s="110" t="str">
        <f t="shared" si="461"/>
        <v>/Users/asano/Desktop/data_sample/images/1month/レヴィア/ビアンカ/黒目/black.jpg</v>
      </c>
      <c r="AD439" s="110" t="str">
        <f t="shared" si="462"/>
        <v>/Users/asano/Desktop/data_sample/images/1month/レヴィア/ビアンカ/茶目/brown.jpg</v>
      </c>
      <c r="AE439" s="346" t="str">
        <f t="shared" ref="AE439:AF439" si="909">IFERROR(XLOOKUP($E439&amp;$F439,import!$A:$A,import!I:I),""
)</f>
        <v/>
      </c>
      <c r="AF439" s="346" t="str">
        <f t="shared" si="909"/>
        <v/>
      </c>
      <c r="AG439" s="119" t="str">
        <f>IFERROR(__xludf.DUMMYFUNCTION(" IF(
  ISNUMBER(S439),
  ""度なし（±0.00）〜""&amp;IF(ABS(S439)&lt;100, TEXT(S439, ""0.00""), """"),
  IFERROR(""度なし（±0.00）〜""&amp;
    TEXT(
      VALUE(REGEXEXTRACT(ASC(TO_TEXT(S439)),
        ""(?:^|[^0-9])([+-]?\d{1,2}(?:\.\d+)?)(?:[^0-9]|$)""
      )),
      ""0.00"""&amp;"
    ),
    ""度なしのみ""
  )
)
"),"度なしのみ")</f>
        <v>度なしのみ</v>
      </c>
      <c r="AH439" s="347"/>
      <c r="AI439" s="347"/>
      <c r="AJ439" s="110"/>
      <c r="AK439" s="110" t="s">
        <v>3822</v>
      </c>
      <c r="AL439" s="358" t="str">
        <f t="shared" si="453"/>
        <v>#REF!</v>
      </c>
      <c r="AM439" s="110"/>
      <c r="AN439" s="110" t="str">
        <f t="shared" si="84"/>
        <v>NG</v>
      </c>
      <c r="AO439" s="343">
        <v>8.0</v>
      </c>
      <c r="AP439" s="110"/>
      <c r="AQ439" s="343">
        <v>8.0</v>
      </c>
      <c r="AR439" s="110"/>
    </row>
    <row r="440">
      <c r="A440" s="333" t="b">
        <v>1</v>
      </c>
      <c r="B440" s="349" t="b">
        <v>0</v>
      </c>
      <c r="C440" s="350" t="str">
        <f t="shared" si="66"/>
        <v>-</v>
      </c>
      <c r="D440" s="110"/>
      <c r="E440" s="348" t="s">
        <v>3797</v>
      </c>
      <c r="F440" s="348" t="s">
        <v>3717</v>
      </c>
      <c r="G440" s="372">
        <v>4598.0</v>
      </c>
      <c r="H440" s="373" t="s">
        <v>2566</v>
      </c>
      <c r="I440" s="348" t="s">
        <v>3638</v>
      </c>
      <c r="J440" s="348" t="s">
        <v>3718</v>
      </c>
      <c r="K440" s="348" t="s">
        <v>292</v>
      </c>
      <c r="L440" s="338" t="str">
        <f t="shared" si="885"/>
        <v>#REF!</v>
      </c>
      <c r="M440" s="339" t="str">
        <f>IFERROR(__xludf.DUMMYFUNCTION("REGEXEXTRACT(
  XLOOKUP($E440&amp;$F440, import!$A:$A, import!C:C),
  ""/(\d+)""
)
"),"#REF!")</f>
        <v>#REF!</v>
      </c>
      <c r="N440" s="340" t="str">
        <f t="shared" si="455"/>
        <v>#REF!</v>
      </c>
      <c r="O440" s="341" t="str">
        <f t="shared" ref="O440:Q440" si="910">VALUE(SUBSTITUTE(XLOOKUP($E440&amp;$F440,import!$A:$A,import!M:M),"mm",""))
</f>
        <v>#REF!</v>
      </c>
      <c r="P440" s="342" t="str">
        <f t="shared" si="910"/>
        <v>#REF!</v>
      </c>
      <c r="Q440" s="343" t="str">
        <f t="shared" si="910"/>
        <v>#REF!</v>
      </c>
      <c r="R440" s="341" t="str">
        <f t="shared" si="356"/>
        <v>#REF!</v>
      </c>
      <c r="S440" s="110"/>
      <c r="T44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TRIM(TRANSPOSE(SPLIT(S440,"",""))), 0))
        ),
      ""シリコン"",""シリコー"&amp;"ンハイドロゲル素材"")
    )
  ),
"""")
"),"")</f>
        <v/>
      </c>
      <c r="U440" s="371" t="s">
        <v>3043</v>
      </c>
      <c r="V440" s="119" t="str">
        <f t="shared" si="9"/>
        <v>/Users/asano/Desktop/data_sample/Links/bandle.jpg</v>
      </c>
      <c r="W440" s="345" t="s">
        <v>3823</v>
      </c>
      <c r="X440" s="345" t="s">
        <v>3824</v>
      </c>
      <c r="Y440" s="345" t="s">
        <v>3825</v>
      </c>
      <c r="Z440" s="345" t="s">
        <v>3826</v>
      </c>
      <c r="AA440" s="110" t="str">
        <f t="shared" si="459"/>
        <v>/Users/asano/Desktop/data_sample/images/1month/レヴィア/ヘイリー/thumbnail.jpg</v>
      </c>
      <c r="AB440" s="110" t="str">
        <f t="shared" si="460"/>
        <v>/Users/asano/Desktop/data_sample/images/1month/レヴィア/ヘイリー/lens.jpg</v>
      </c>
      <c r="AC440" s="110" t="str">
        <f t="shared" si="461"/>
        <v>/Users/asano/Desktop/data_sample/images/1month/レヴィア/ヘイリー/黒目/black.jpg</v>
      </c>
      <c r="AD440" s="110" t="str">
        <f t="shared" si="462"/>
        <v>/Users/asano/Desktop/data_sample/images/1month/レヴィア/ヘイリー/茶目/brown.jpg</v>
      </c>
      <c r="AE440" s="346" t="str">
        <f t="shared" ref="AE440:AF440" si="911">IFERROR(XLOOKUP($E440&amp;$F440,import!$A:$A,import!I:I),""
)</f>
        <v/>
      </c>
      <c r="AF440" s="346" t="str">
        <f t="shared" si="911"/>
        <v/>
      </c>
      <c r="AG440" s="119" t="str">
        <f>IFERROR(__xludf.DUMMYFUNCTION(" IF(
  ISNUMBER(S440),
  ""度なし（±0.00）〜""&amp;IF(ABS(S440)&lt;100, TEXT(S440, ""0.00""), """"),
  IFERROR(""度なし（±0.00）〜""&amp;
    TEXT(
      VALUE(REGEXEXTRACT(ASC(TO_TEXT(S440)),
        ""(?:^|[^0-9])([+-]?\d{1,2}(?:\.\d+)?)(?:[^0-9]|$)""
      )),
      ""0.00"""&amp;"
    ),
    ""度なしのみ""
  )
)
"),"度なしのみ")</f>
        <v>度なしのみ</v>
      </c>
      <c r="AH440" s="347"/>
      <c r="AI440" s="347"/>
      <c r="AJ440" s="110"/>
      <c r="AK440" s="110" t="s">
        <v>3723</v>
      </c>
      <c r="AL440" s="358" t="str">
        <f t="shared" si="453"/>
        <v>#REF!</v>
      </c>
      <c r="AM440" s="110"/>
      <c r="AN440" s="110" t="str">
        <f t="shared" si="84"/>
        <v>NG</v>
      </c>
      <c r="AO440" s="343">
        <v>8.0</v>
      </c>
      <c r="AP440" s="110"/>
      <c r="AQ440" s="343">
        <v>8.0</v>
      </c>
      <c r="AR440" s="110"/>
    </row>
    <row r="441">
      <c r="A441" s="333" t="b">
        <v>1</v>
      </c>
      <c r="B441" s="349" t="b">
        <v>0</v>
      </c>
      <c r="C441" s="350" t="str">
        <f t="shared" si="66"/>
        <v>-</v>
      </c>
      <c r="D441" s="110"/>
      <c r="E441" s="348" t="s">
        <v>3797</v>
      </c>
      <c r="F441" s="348" t="s">
        <v>3419</v>
      </c>
      <c r="G441" s="372">
        <v>4599.0</v>
      </c>
      <c r="H441" s="373" t="s">
        <v>2566</v>
      </c>
      <c r="I441" s="348" t="s">
        <v>3638</v>
      </c>
      <c r="J441" s="348" t="s">
        <v>3420</v>
      </c>
      <c r="K441" s="348" t="s">
        <v>292</v>
      </c>
      <c r="L441" s="338" t="str">
        <f t="shared" si="885"/>
        <v>#REF!</v>
      </c>
      <c r="M441" s="339" t="str">
        <f>IFERROR(__xludf.DUMMYFUNCTION("REGEXEXTRACT(
  XLOOKUP($E441&amp;$F441, import!$A:$A, import!C:C),
  ""/(\d+)""
)
"),"#REF!")</f>
        <v>#REF!</v>
      </c>
      <c r="N441" s="340" t="str">
        <f t="shared" si="455"/>
        <v>#REF!</v>
      </c>
      <c r="O441" s="341" t="str">
        <f t="shared" ref="O441:Q441" si="912">VALUE(SUBSTITUTE(XLOOKUP($E441&amp;$F441,import!$A:$A,import!M:M),"mm",""))
</f>
        <v>#REF!</v>
      </c>
      <c r="P441" s="342" t="str">
        <f t="shared" si="912"/>
        <v>#REF!</v>
      </c>
      <c r="Q441" s="343" t="str">
        <f t="shared" si="912"/>
        <v>#REF!</v>
      </c>
      <c r="R441" s="341" t="str">
        <f t="shared" si="356"/>
        <v>#REF!</v>
      </c>
      <c r="S441" s="110"/>
      <c r="T44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TRIM(TRANSPOSE(SPLIT(S441,"",""))), 0))
        ),
      ""シリコン"",""シリコー"&amp;"ンハイドロゲル素材"")
    )
  ),
"""")
"),"")</f>
        <v/>
      </c>
      <c r="U441" s="371" t="s">
        <v>3043</v>
      </c>
      <c r="V441" s="119" t="str">
        <f t="shared" si="9"/>
        <v>/Users/asano/Desktop/data_sample/Links/bandle.jpg</v>
      </c>
      <c r="W441" s="345" t="s">
        <v>3827</v>
      </c>
      <c r="X441" s="345" t="s">
        <v>3828</v>
      </c>
      <c r="Y441" s="345" t="s">
        <v>3829</v>
      </c>
      <c r="Z441" s="345" t="s">
        <v>3830</v>
      </c>
      <c r="AA441" s="110" t="str">
        <f t="shared" si="459"/>
        <v>/Users/asano/Desktop/data_sample/images/1month/レヴィア/シアーセーブル/thumbnail.jpg</v>
      </c>
      <c r="AB441" s="110" t="str">
        <f t="shared" si="460"/>
        <v>/Users/asano/Desktop/data_sample/images/1month/レヴィア/シアーセーブル/lens.jpg</v>
      </c>
      <c r="AC441" s="110" t="str">
        <f t="shared" si="461"/>
        <v>/Users/asano/Desktop/data_sample/images/1month/レヴィア/シアーセーブル/黒目/black.jpg</v>
      </c>
      <c r="AD441" s="110" t="str">
        <f t="shared" si="462"/>
        <v>/Users/asano/Desktop/data_sample/images/1month/レヴィア/シアーセーブル/茶目/brown.jpg</v>
      </c>
      <c r="AE441" s="346" t="str">
        <f t="shared" ref="AE441:AF441" si="913">IFERROR(XLOOKUP($E441&amp;$F441,import!$A:$A,import!I:I),""
)</f>
        <v/>
      </c>
      <c r="AF441" s="346" t="str">
        <f t="shared" si="913"/>
        <v/>
      </c>
      <c r="AG441" s="119" t="str">
        <f>IFERROR(__xludf.DUMMYFUNCTION(" IF(
  ISNUMBER(S441),
  ""度なし（±0.00）〜""&amp;IF(ABS(S441)&lt;100, TEXT(S441, ""0.00""), """"),
  IFERROR(""度なし（±0.00）〜""&amp;
    TEXT(
      VALUE(REGEXEXTRACT(ASC(TO_TEXT(S441)),
        ""(?:^|[^0-9])([+-]?\d{1,2}(?:\.\d+)?)(?:[^0-9]|$)""
      )),
      ""0.00"""&amp;"
    ),
    ""度なしのみ""
  )
)
"),"度なしのみ")</f>
        <v>度なしのみ</v>
      </c>
      <c r="AH441" s="347"/>
      <c r="AI441" s="347"/>
      <c r="AJ441" s="110"/>
      <c r="AK441" s="110" t="s">
        <v>3674</v>
      </c>
      <c r="AL441" s="358" t="str">
        <f t="shared" si="453"/>
        <v>#REF!</v>
      </c>
      <c r="AM441" s="110"/>
      <c r="AN441" s="110" t="str">
        <f t="shared" si="84"/>
        <v>NG</v>
      </c>
      <c r="AO441" s="343">
        <v>8.0</v>
      </c>
      <c r="AP441" s="110"/>
      <c r="AQ441" s="343">
        <v>8.0</v>
      </c>
      <c r="AR441" s="110"/>
    </row>
    <row r="442">
      <c r="A442" s="333" t="b">
        <v>1</v>
      </c>
      <c r="B442" s="357" t="b">
        <v>1</v>
      </c>
      <c r="C442" s="350" t="str">
        <f t="shared" si="66"/>
        <v>-</v>
      </c>
      <c r="D442" s="110"/>
      <c r="E442" s="110" t="s">
        <v>3831</v>
      </c>
      <c r="F442" s="110" t="s">
        <v>3832</v>
      </c>
      <c r="G442" s="335">
        <v>4600.0</v>
      </c>
      <c r="H442" s="336" t="s">
        <v>2566</v>
      </c>
      <c r="I442" s="110" t="s">
        <v>3833</v>
      </c>
      <c r="J442" s="110" t="s">
        <v>3834</v>
      </c>
      <c r="K442" s="337" t="s">
        <v>170</v>
      </c>
      <c r="L442" s="338" t="str">
        <f t="shared" si="885"/>
        <v>#REF!</v>
      </c>
      <c r="M442" s="339" t="str">
        <f>IFERROR(__xludf.DUMMYFUNCTION("REGEXEXTRACT(
  XLOOKUP($E442&amp;$F442, import!$A:$A, import!C:C),
  ""/(\d+)""
)
"),"#REF!")</f>
        <v>#REF!</v>
      </c>
      <c r="N442" s="340" t="str">
        <f t="shared" si="455"/>
        <v>#REF!</v>
      </c>
      <c r="O442" s="341" t="str">
        <f t="shared" ref="O442:Q442" si="914">VALUE(SUBSTITUTE(XLOOKUP($E442&amp;$F442,import!$A:$A,import!M:M),"mm",""))
</f>
        <v>#REF!</v>
      </c>
      <c r="P442" s="342" t="str">
        <f t="shared" si="914"/>
        <v>#REF!</v>
      </c>
      <c r="Q442" s="343" t="str">
        <f t="shared" si="914"/>
        <v>#REF!</v>
      </c>
      <c r="R442" s="341" t="str">
        <f t="shared" si="356"/>
        <v>#REF!</v>
      </c>
      <c r="S442" s="110" t="s">
        <v>1303</v>
      </c>
      <c r="T44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TRIM(TRANSPOSE(SPLIT(S442,"",""))), 0))
        ),
      ""シリコン"",""シリコー"&amp;"ンハイドロゲル素材"")
    )
  ),
"""")
"),"UVカット")</f>
        <v>UVカット</v>
      </c>
      <c r="U442" s="374" t="str">
        <f t="shared" ref="U442:U458" si="917">LET(pb,TRIM($H442),brand,TRIM($I442),d,LOWER(TRIM($K442)),dur,SWITCH(d,"1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442" s="119" t="str">
        <f t="shared" si="9"/>
        <v>/Users/asano/Desktop/data_sample/Links/bandle.jpg</v>
      </c>
      <c r="W442" s="345" t="s">
        <v>3835</v>
      </c>
      <c r="X442" s="345" t="s">
        <v>3836</v>
      </c>
      <c r="Y442" s="345" t="s">
        <v>3837</v>
      </c>
      <c r="Z442" s="345" t="s">
        <v>3838</v>
      </c>
      <c r="AA442" s="110" t="str">
        <f t="shared" si="459"/>
        <v>/Users/asano/Desktop/data_sample/images/1day/モラク/コーラルブラウン/thumbnail.jpg</v>
      </c>
      <c r="AB442" s="110" t="str">
        <f t="shared" si="460"/>
        <v>/Users/asano/Desktop/data_sample/images/1day/モラク/コーラルブラウン/lens.jpg</v>
      </c>
      <c r="AC442" s="110" t="str">
        <f t="shared" si="461"/>
        <v>/Users/asano/Desktop/data_sample/images/1day/モラク/コーラルブラウン/黒目/black.jpg</v>
      </c>
      <c r="AD442" s="110" t="str">
        <f t="shared" si="462"/>
        <v>/Users/asano/Desktop/data_sample/images/1day/モラク/コーラルブラウン/茶目/brown.jpg</v>
      </c>
      <c r="AE442" s="346" t="str">
        <f t="shared" ref="AE442:AF442" si="915">IFERROR(XLOOKUP($E442&amp;$F442,import!$A:$A,import!I:I),""
)</f>
        <v/>
      </c>
      <c r="AF442" s="346" t="str">
        <f t="shared" si="915"/>
        <v/>
      </c>
      <c r="AG442" s="119" t="str">
        <f>IFERROR(__xludf.DUMMYFUNCTION(" IF(
  ISNUMBER(S442),
  ""度なし（±0.00）〜""&amp;IF(ABS(S442)&lt;100, TEXT(S442, ""0.00""), """"),
  IFERROR(""度なし（±0.00）〜""&amp;
    TEXT(
      VALUE(REGEXEXTRACT(ASC(TO_TEXT(S442)),
        ""(?:^|[^0-9])([+-]?\d{1,2}(?:\.\d+)?)(?:[^0-9]|$)""
      )),
      ""0.00"""&amp;"
    ),
    ""度なしのみ""
  )
)
"),"度なしのみ")</f>
        <v>度なしのみ</v>
      </c>
      <c r="AH442" s="347"/>
      <c r="AI442" s="347"/>
      <c r="AJ442" s="110"/>
      <c r="AK442" s="110" t="s">
        <v>3839</v>
      </c>
      <c r="AL442" s="110" t="str">
        <f t="shared" si="453"/>
        <v>#REF!</v>
      </c>
      <c r="AM442" s="110"/>
      <c r="AN442" s="110" t="str">
        <f t="shared" si="84"/>
        <v>NG</v>
      </c>
      <c r="AO442" s="343">
        <v>8.0</v>
      </c>
      <c r="AP442" s="110"/>
      <c r="AQ442" s="343">
        <v>8.0</v>
      </c>
      <c r="AR442" s="110"/>
    </row>
    <row r="443">
      <c r="A443" s="333" t="b">
        <v>1</v>
      </c>
      <c r="B443" s="357" t="b">
        <v>1</v>
      </c>
      <c r="C443" s="350" t="str">
        <f t="shared" si="66"/>
        <v>-</v>
      </c>
      <c r="D443" s="110"/>
      <c r="E443" s="110" t="s">
        <v>3831</v>
      </c>
      <c r="F443" s="110" t="s">
        <v>3840</v>
      </c>
      <c r="G443" s="335">
        <v>4601.0</v>
      </c>
      <c r="H443" s="336" t="s">
        <v>2566</v>
      </c>
      <c r="I443" s="110" t="s">
        <v>3833</v>
      </c>
      <c r="J443" s="110" t="s">
        <v>3841</v>
      </c>
      <c r="K443" s="337" t="s">
        <v>170</v>
      </c>
      <c r="L443" s="338" t="str">
        <f t="shared" si="885"/>
        <v>#REF!</v>
      </c>
      <c r="M443" s="339" t="str">
        <f>IFERROR(__xludf.DUMMYFUNCTION("REGEXEXTRACT(
  XLOOKUP($E443&amp;$F443, import!$A:$A, import!C:C),
  ""/(\d+)""
)
"),"#REF!")</f>
        <v>#REF!</v>
      </c>
      <c r="N443" s="340" t="str">
        <f t="shared" si="455"/>
        <v>#REF!</v>
      </c>
      <c r="O443" s="341" t="str">
        <f t="shared" ref="O443:Q443" si="916">VALUE(SUBSTITUTE(XLOOKUP($E443&amp;$F443,import!$A:$A,import!M:M),"mm",""))
</f>
        <v>#REF!</v>
      </c>
      <c r="P443" s="342" t="str">
        <f t="shared" si="916"/>
        <v>#REF!</v>
      </c>
      <c r="Q443" s="343" t="str">
        <f t="shared" si="916"/>
        <v>#REF!</v>
      </c>
      <c r="R443" s="341" t="str">
        <f t="shared" si="356"/>
        <v>#REF!</v>
      </c>
      <c r="S443" s="110" t="s">
        <v>3842</v>
      </c>
      <c r="T44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TRIM(TRANSPOSE(SPLIT(S443,"",""))), 0))
        ),
      ""シリコン"",""シリコー"&amp;"ンハイドロゲル素材"")
    )
  ),
"""")
"),"UVカット")</f>
        <v>UVカット</v>
      </c>
      <c r="U443" s="374" t="str">
        <f t="shared" si="917"/>
        <v>#REF!</v>
      </c>
      <c r="V443" s="119" t="str">
        <f t="shared" si="9"/>
        <v>/Users/asano/Desktop/data_sample/Links/bandle.jpg</v>
      </c>
      <c r="W443" s="345" t="s">
        <v>3843</v>
      </c>
      <c r="X443" s="345" t="s">
        <v>3844</v>
      </c>
      <c r="Y443" s="345" t="s">
        <v>3845</v>
      </c>
      <c r="Z443" s="345" t="s">
        <v>3846</v>
      </c>
      <c r="AA443" s="110" t="str">
        <f t="shared" si="459"/>
        <v>/Users/asano/Desktop/data_sample/images/1day/モラク/ダズルグレー/thumbnail.jpg</v>
      </c>
      <c r="AB443" s="110" t="str">
        <f t="shared" si="460"/>
        <v>/Users/asano/Desktop/data_sample/images/1day/モラク/ダズルグレー/lens.jpg</v>
      </c>
      <c r="AC443" s="110" t="str">
        <f t="shared" si="461"/>
        <v>/Users/asano/Desktop/data_sample/images/1day/モラク/ダズルグレー/黒目/black.jpg</v>
      </c>
      <c r="AD443" s="110" t="str">
        <f t="shared" si="462"/>
        <v>/Users/asano/Desktop/data_sample/images/1day/モラク/ダズルグレー/茶目/brown.jpg</v>
      </c>
      <c r="AE443" s="346" t="str">
        <f t="shared" ref="AE443:AF443" si="918">IFERROR(XLOOKUP($E443&amp;$F443,import!$A:$A,import!I:I),""
)</f>
        <v/>
      </c>
      <c r="AF443" s="346" t="str">
        <f t="shared" si="918"/>
        <v/>
      </c>
      <c r="AG443" s="119" t="str">
        <f>IFERROR(__xludf.DUMMYFUNCTION(" IF(
  ISNUMBER(S443),
  ""度なし（±0.00）〜""&amp;IF(ABS(S443)&lt;100, TEXT(S443, ""0.00""), """"),
  IFERROR(""度なし（±0.00）〜""&amp;
    TEXT(
      VALUE(REGEXEXTRACT(ASC(TO_TEXT(S443)),
        ""(?:^|[^0-9])([+-]?\d{1,2}(?:\.\d+)?)(?:[^0-9]|$)""
      )),
      ""0.00"""&amp;"
    ),
    ""度なしのみ""
  )
)
"),"度なし（±0.00）〜10.00")</f>
        <v>度なし（±0.00）〜10.00</v>
      </c>
      <c r="AH443" s="347"/>
      <c r="AI443" s="347"/>
      <c r="AJ443" s="110"/>
      <c r="AK443" s="110" t="s">
        <v>3847</v>
      </c>
      <c r="AL443" s="110" t="str">
        <f t="shared" si="453"/>
        <v>#REF!</v>
      </c>
      <c r="AM443" s="110"/>
      <c r="AN443" s="110" t="str">
        <f t="shared" si="84"/>
        <v>NG</v>
      </c>
      <c r="AO443" s="343">
        <v>12.0</v>
      </c>
      <c r="AP443" s="110"/>
      <c r="AQ443" s="343">
        <v>12.0</v>
      </c>
      <c r="AR443" s="110"/>
    </row>
    <row r="444">
      <c r="A444" s="333" t="b">
        <v>1</v>
      </c>
      <c r="B444" s="357" t="b">
        <v>1</v>
      </c>
      <c r="C444" s="350" t="str">
        <f t="shared" si="66"/>
        <v>-</v>
      </c>
      <c r="D444" s="110"/>
      <c r="E444" s="110" t="s">
        <v>3831</v>
      </c>
      <c r="F444" s="110" t="s">
        <v>3848</v>
      </c>
      <c r="G444" s="335">
        <v>4602.0</v>
      </c>
      <c r="H444" s="336" t="s">
        <v>2566</v>
      </c>
      <c r="I444" s="110" t="s">
        <v>3833</v>
      </c>
      <c r="J444" s="110" t="s">
        <v>3849</v>
      </c>
      <c r="K444" s="337" t="s">
        <v>170</v>
      </c>
      <c r="L444" s="338" t="str">
        <f t="shared" si="885"/>
        <v>#REF!</v>
      </c>
      <c r="M444" s="339" t="str">
        <f>IFERROR(__xludf.DUMMYFUNCTION("REGEXEXTRACT(
  XLOOKUP($E444&amp;$F444, import!$A:$A, import!C:C),
  ""/(\d+)""
)
"),"#REF!")</f>
        <v>#REF!</v>
      </c>
      <c r="N444" s="340" t="str">
        <f t="shared" si="455"/>
        <v>#REF!</v>
      </c>
      <c r="O444" s="341" t="str">
        <f t="shared" ref="O444:Q444" si="919">VALUE(SUBSTITUTE(XLOOKUP($E444&amp;$F444,import!$A:$A,import!M:M),"mm",""))
</f>
        <v>#REF!</v>
      </c>
      <c r="P444" s="342" t="str">
        <f t="shared" si="919"/>
        <v>#REF!</v>
      </c>
      <c r="Q444" s="343" t="str">
        <f t="shared" si="919"/>
        <v>#REF!</v>
      </c>
      <c r="R444" s="341" t="str">
        <f t="shared" si="356"/>
        <v>#REF!</v>
      </c>
      <c r="S444" s="110" t="s">
        <v>3842</v>
      </c>
      <c r="T44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TRIM(TRANSPOSE(SPLIT(S444,"",""))), 0))
        ),
      ""シリコン"",""シリコー"&amp;"ンハイドロゲル素材"")
    )
  ),
"""")
"),"UVカット")</f>
        <v>UVカット</v>
      </c>
      <c r="U444" s="374" t="str">
        <f t="shared" si="917"/>
        <v>#REF!</v>
      </c>
      <c r="V444" s="119" t="str">
        <f t="shared" si="9"/>
        <v>/Users/asano/Desktop/data_sample/Links/bandle.jpg</v>
      </c>
      <c r="W444" s="105" t="s">
        <v>3850</v>
      </c>
      <c r="X444" s="345" t="s">
        <v>3851</v>
      </c>
      <c r="Y444" s="345" t="s">
        <v>3852</v>
      </c>
      <c r="Z444" s="345" t="s">
        <v>3853</v>
      </c>
      <c r="AA444" s="110" t="str">
        <f t="shared" si="459"/>
        <v>/Users/asano/Desktop/data_sample/images/1day/モラク/ダズルベージュ/thumbnail.jpg</v>
      </c>
      <c r="AB444" s="110" t="str">
        <f t="shared" si="460"/>
        <v>/Users/asano/Desktop/data_sample/images/1day/モラク/ダズルベージュ/lens.jpg</v>
      </c>
      <c r="AC444" s="110" t="str">
        <f t="shared" si="461"/>
        <v>/Users/asano/Desktop/data_sample/images/1day/モラク/ダズルベージュ/黒目/black.jpg</v>
      </c>
      <c r="AD444" s="110" t="str">
        <f t="shared" si="462"/>
        <v>/Users/asano/Desktop/data_sample/images/1day/モラク/ダズルベージュ/茶目/brown.jpg</v>
      </c>
      <c r="AE444" s="346" t="str">
        <f t="shared" ref="AE444:AF444" si="920">IFERROR(XLOOKUP($E444&amp;$F444,import!$A:$A,import!I:I),""
)</f>
        <v/>
      </c>
      <c r="AF444" s="346" t="str">
        <f t="shared" si="920"/>
        <v/>
      </c>
      <c r="AG444" s="119" t="str">
        <f>IFERROR(__xludf.DUMMYFUNCTION(" IF(
  ISNUMBER(S444),
  ""度なし（±0.00）〜""&amp;IF(ABS(S444)&lt;100, TEXT(S444, ""0.00""), """"),
  IFERROR(""度なし（±0.00）〜""&amp;
    TEXT(
      VALUE(REGEXEXTRACT(ASC(TO_TEXT(S444)),
        ""(?:^|[^0-9])([+-]?\d{1,2}(?:\.\d+)?)(?:[^0-9]|$)""
      )),
      ""0.00"""&amp;"
    ),
    ""度なしのみ""
  )
)
"),"度なし（±0.00）〜10.00")</f>
        <v>度なし（±0.00）〜10.00</v>
      </c>
      <c r="AH444" s="347"/>
      <c r="AI444" s="347"/>
      <c r="AJ444" s="110"/>
      <c r="AK444" s="110" t="s">
        <v>3854</v>
      </c>
      <c r="AL444" s="110" t="str">
        <f t="shared" si="453"/>
        <v>#REF!</v>
      </c>
      <c r="AM444" s="110"/>
      <c r="AN444" s="110" t="str">
        <f t="shared" si="84"/>
        <v>NG</v>
      </c>
      <c r="AO444" s="343">
        <v>12.0</v>
      </c>
      <c r="AP444" s="110"/>
      <c r="AQ444" s="343">
        <v>12.0</v>
      </c>
      <c r="AR444" s="110"/>
    </row>
    <row r="445">
      <c r="A445" s="333" t="b">
        <v>1</v>
      </c>
      <c r="B445" s="357" t="b">
        <v>1</v>
      </c>
      <c r="C445" s="350" t="str">
        <f t="shared" si="66"/>
        <v>-</v>
      </c>
      <c r="D445" s="110"/>
      <c r="E445" s="110" t="s">
        <v>3831</v>
      </c>
      <c r="F445" s="110" t="s">
        <v>3855</v>
      </c>
      <c r="G445" s="335">
        <v>4603.0</v>
      </c>
      <c r="H445" s="336" t="s">
        <v>2566</v>
      </c>
      <c r="I445" s="110" t="s">
        <v>3833</v>
      </c>
      <c r="J445" s="110" t="s">
        <v>3856</v>
      </c>
      <c r="K445" s="337" t="s">
        <v>170</v>
      </c>
      <c r="L445" s="338" t="str">
        <f t="shared" si="885"/>
        <v>#REF!</v>
      </c>
      <c r="M445" s="339" t="str">
        <f>IFERROR(__xludf.DUMMYFUNCTION("REGEXEXTRACT(
  XLOOKUP($E445&amp;$F445, import!$A:$A, import!C:C),
  ""/(\d+)""
)
"),"#REF!")</f>
        <v>#REF!</v>
      </c>
      <c r="N445" s="340" t="str">
        <f t="shared" si="455"/>
        <v>#REF!</v>
      </c>
      <c r="O445" s="341" t="str">
        <f t="shared" ref="O445:Q445" si="921">VALUE(SUBSTITUTE(XLOOKUP($E445&amp;$F445,import!$A:$A,import!M:M),"mm",""))
</f>
        <v>#REF!</v>
      </c>
      <c r="P445" s="342" t="str">
        <f t="shared" si="921"/>
        <v>#REF!</v>
      </c>
      <c r="Q445" s="343" t="str">
        <f t="shared" si="921"/>
        <v>#REF!</v>
      </c>
      <c r="R445" s="341" t="str">
        <f t="shared" si="356"/>
        <v>#REF!</v>
      </c>
      <c r="S445" s="110" t="s">
        <v>3842</v>
      </c>
      <c r="T44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TRIM(TRANSPOSE(SPLIT(S445,"",""))), 0))
        ),
      ""シリコン"",""シリコー"&amp;"ンハイドロゲル素材"")
    )
  ),
"""")
"),"UVカット")</f>
        <v>UVカット</v>
      </c>
      <c r="U445" s="374" t="str">
        <f t="shared" si="917"/>
        <v>#REF!</v>
      </c>
      <c r="V445" s="119" t="str">
        <f t="shared" si="9"/>
        <v>/Users/asano/Desktop/data_sample/Links/bandle.jpg</v>
      </c>
      <c r="W445" s="105" t="s">
        <v>3857</v>
      </c>
      <c r="X445" s="345" t="s">
        <v>3858</v>
      </c>
      <c r="Y445" s="345" t="s">
        <v>3859</v>
      </c>
      <c r="Z445" s="345" t="s">
        <v>3860</v>
      </c>
      <c r="AA445" s="110" t="str">
        <f t="shared" si="459"/>
        <v>/Users/asano/Desktop/data_sample/images/1day/モラク/ミラーグレー/thumbnail.jpg</v>
      </c>
      <c r="AB445" s="110" t="str">
        <f t="shared" si="460"/>
        <v>/Users/asano/Desktop/data_sample/images/1day/モラク/ミラーグレー/lens.jpg</v>
      </c>
      <c r="AC445" s="110" t="str">
        <f t="shared" si="461"/>
        <v>/Users/asano/Desktop/data_sample/images/1day/モラク/ミラーグレー/黒目/black.jpg</v>
      </c>
      <c r="AD445" s="110" t="str">
        <f t="shared" si="462"/>
        <v>/Users/asano/Desktop/data_sample/images/1day/モラク/ミラーグレー/茶目/brown.jpg</v>
      </c>
      <c r="AE445" s="346" t="str">
        <f t="shared" ref="AE445:AF445" si="922">IFERROR(XLOOKUP($E445&amp;$F445,import!$A:$A,import!I:I),""
)</f>
        <v/>
      </c>
      <c r="AF445" s="346" t="str">
        <f t="shared" si="922"/>
        <v/>
      </c>
      <c r="AG445" s="119" t="str">
        <f>IFERROR(__xludf.DUMMYFUNCTION(" IF(
  ISNUMBER(S445),
  ""度なし（±0.00）〜""&amp;IF(ABS(S445)&lt;100, TEXT(S445, ""0.00""), """"),
  IFERROR(""度なし（±0.00）〜""&amp;
    TEXT(
      VALUE(REGEXEXTRACT(ASC(TO_TEXT(S445)),
        ""(?:^|[^0-9])([+-]?\d{1,2}(?:\.\d+)?)(?:[^0-9]|$)""
      )),
      ""0.00"""&amp;"
    ),
    ""度なしのみ""
  )
)
"),"度なし（±0.00）〜10.00")</f>
        <v>度なし（±0.00）〜10.00</v>
      </c>
      <c r="AH445" s="347"/>
      <c r="AI445" s="347"/>
      <c r="AJ445" s="110"/>
      <c r="AK445" s="110" t="s">
        <v>3861</v>
      </c>
      <c r="AL445" s="110" t="str">
        <f t="shared" si="453"/>
        <v>#REF!</v>
      </c>
      <c r="AM445" s="110"/>
      <c r="AN445" s="110" t="str">
        <f t="shared" si="84"/>
        <v>NG</v>
      </c>
      <c r="AO445" s="343">
        <v>12.0</v>
      </c>
      <c r="AP445" s="110"/>
      <c r="AQ445" s="343">
        <v>12.0</v>
      </c>
      <c r="AR445" s="110"/>
    </row>
    <row r="446">
      <c r="A446" s="333" t="b">
        <v>1</v>
      </c>
      <c r="B446" s="357" t="b">
        <v>1</v>
      </c>
      <c r="C446" s="350" t="str">
        <f t="shared" si="66"/>
        <v>-</v>
      </c>
      <c r="D446" s="110"/>
      <c r="E446" s="110" t="s">
        <v>3831</v>
      </c>
      <c r="F446" s="110" t="s">
        <v>3862</v>
      </c>
      <c r="G446" s="335">
        <v>4604.0</v>
      </c>
      <c r="H446" s="336" t="s">
        <v>2566</v>
      </c>
      <c r="I446" s="110" t="s">
        <v>3833</v>
      </c>
      <c r="J446" s="110" t="s">
        <v>3863</v>
      </c>
      <c r="K446" s="337" t="s">
        <v>170</v>
      </c>
      <c r="L446" s="338" t="str">
        <f t="shared" si="885"/>
        <v>#REF!</v>
      </c>
      <c r="M446" s="339" t="str">
        <f>IFERROR(__xludf.DUMMYFUNCTION("REGEXEXTRACT(
  XLOOKUP($E446&amp;$F446, import!$A:$A, import!C:C),
  ""/(\d+)""
)
"),"#REF!")</f>
        <v>#REF!</v>
      </c>
      <c r="N446" s="340" t="str">
        <f t="shared" si="455"/>
        <v>#REF!</v>
      </c>
      <c r="O446" s="341" t="str">
        <f t="shared" ref="O446:Q446" si="923">VALUE(SUBSTITUTE(XLOOKUP($E446&amp;$F446,import!$A:$A,import!M:M),"mm",""))
</f>
        <v>#REF!</v>
      </c>
      <c r="P446" s="342" t="str">
        <f t="shared" si="923"/>
        <v>#REF!</v>
      </c>
      <c r="Q446" s="343" t="str">
        <f t="shared" si="923"/>
        <v>#REF!</v>
      </c>
      <c r="R446" s="341" t="str">
        <f t="shared" si="356"/>
        <v>#REF!</v>
      </c>
      <c r="S446" s="110" t="s">
        <v>3842</v>
      </c>
      <c r="T44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TRIM(TRANSPOSE(SPLIT(S446,"",""))), 0))
        ),
      ""シリコン"",""シリコー"&amp;"ンハイドロゲル素材"")
    )
  ),
"""")
"),"UVカット")</f>
        <v>UVカット</v>
      </c>
      <c r="U446" s="374" t="str">
        <f t="shared" si="917"/>
        <v>#REF!</v>
      </c>
      <c r="V446" s="119" t="str">
        <f t="shared" si="9"/>
        <v>/Users/asano/Desktop/data_sample/Links/bandle.jpg</v>
      </c>
      <c r="W446" s="345" t="s">
        <v>3864</v>
      </c>
      <c r="X446" s="345" t="s">
        <v>3865</v>
      </c>
      <c r="Y446" s="345" t="s">
        <v>3866</v>
      </c>
      <c r="Z446" s="345" t="s">
        <v>3867</v>
      </c>
      <c r="AA446" s="110" t="str">
        <f t="shared" si="459"/>
        <v>/Users/asano/Desktop/data_sample/images/1day/モラク/ドーリッシュグレー/thumbnail.jpg</v>
      </c>
      <c r="AB446" s="110" t="str">
        <f t="shared" si="460"/>
        <v>/Users/asano/Desktop/data_sample/images/1day/モラク/ドーリッシュグレー/lens.jpg</v>
      </c>
      <c r="AC446" s="110" t="str">
        <f t="shared" si="461"/>
        <v>/Users/asano/Desktop/data_sample/images/1day/モラク/ドーリッシュグレー/黒目/black.jpg</v>
      </c>
      <c r="AD446" s="110" t="str">
        <f t="shared" si="462"/>
        <v>/Users/asano/Desktop/data_sample/images/1day/モラク/ドーリッシュグレー/茶目/brown.jpg</v>
      </c>
      <c r="AE446" s="346" t="str">
        <f t="shared" ref="AE446:AF446" si="924">IFERROR(XLOOKUP($E446&amp;$F446,import!$A:$A,import!I:I),""
)</f>
        <v/>
      </c>
      <c r="AF446" s="346" t="str">
        <f t="shared" si="924"/>
        <v/>
      </c>
      <c r="AG446" s="119" t="str">
        <f>IFERROR(__xludf.DUMMYFUNCTION(" IF(
  ISNUMBER(S446),
  ""度なし（±0.00）〜""&amp;IF(ABS(S446)&lt;100, TEXT(S446, ""0.00""), """"),
  IFERROR(""度なし（±0.00）〜""&amp;
    TEXT(
      VALUE(REGEXEXTRACT(ASC(TO_TEXT(S446)),
        ""(?:^|[^0-9])([+-]?\d{1,2}(?:\.\d+)?)(?:[^0-9]|$)""
      )),
      ""0.00"""&amp;"
    ),
    ""度なしのみ""
  )
)
"),"度なし（±0.00）〜10.00")</f>
        <v>度なし（±0.00）〜10.00</v>
      </c>
      <c r="AH446" s="347"/>
      <c r="AI446" s="347"/>
      <c r="AJ446" s="110"/>
      <c r="AK446" s="110" t="s">
        <v>3868</v>
      </c>
      <c r="AL446" s="110" t="str">
        <f t="shared" si="453"/>
        <v>#REF!</v>
      </c>
      <c r="AM446" s="110"/>
      <c r="AN446" s="110" t="str">
        <f t="shared" si="84"/>
        <v>NG</v>
      </c>
      <c r="AO446" s="343">
        <v>12.0</v>
      </c>
      <c r="AP446" s="110"/>
      <c r="AQ446" s="343">
        <v>12.0</v>
      </c>
      <c r="AR446" s="110"/>
    </row>
    <row r="447">
      <c r="A447" s="333" t="b">
        <v>1</v>
      </c>
      <c r="B447" s="357" t="b">
        <v>1</v>
      </c>
      <c r="C447" s="350" t="str">
        <f t="shared" si="66"/>
        <v>-</v>
      </c>
      <c r="D447" s="110"/>
      <c r="E447" s="110" t="s">
        <v>3831</v>
      </c>
      <c r="F447" s="110" t="s">
        <v>3869</v>
      </c>
      <c r="G447" s="335">
        <v>4605.0</v>
      </c>
      <c r="H447" s="336" t="s">
        <v>2566</v>
      </c>
      <c r="I447" s="110" t="s">
        <v>3833</v>
      </c>
      <c r="J447" s="110" t="s">
        <v>3870</v>
      </c>
      <c r="K447" s="337" t="s">
        <v>170</v>
      </c>
      <c r="L447" s="338" t="str">
        <f t="shared" si="885"/>
        <v>#REF!</v>
      </c>
      <c r="M447" s="339" t="str">
        <f>IFERROR(__xludf.DUMMYFUNCTION("REGEXEXTRACT(
  XLOOKUP($E447&amp;$F447, import!$A:$A, import!C:C),
  ""/(\d+)""
)
"),"#REF!")</f>
        <v>#REF!</v>
      </c>
      <c r="N447" s="340" t="str">
        <f t="shared" si="455"/>
        <v>#REF!</v>
      </c>
      <c r="O447" s="341" t="str">
        <f t="shared" ref="O447:Q447" si="925">VALUE(SUBSTITUTE(XLOOKUP($E447&amp;$F447,import!$A:$A,import!M:M),"mm",""))
</f>
        <v>#REF!</v>
      </c>
      <c r="P447" s="342" t="str">
        <f t="shared" si="925"/>
        <v>#REF!</v>
      </c>
      <c r="Q447" s="343" t="str">
        <f t="shared" si="925"/>
        <v>#REF!</v>
      </c>
      <c r="R447" s="341" t="str">
        <f t="shared" si="356"/>
        <v>#REF!</v>
      </c>
      <c r="S447" s="110" t="s">
        <v>3842</v>
      </c>
      <c r="T44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TRIM(TRANSPOSE(SPLIT(S447,"",""))), 0))
        ),
      ""シリコン"",""シリコー"&amp;"ンハイドロゲル素材"")
    )
  ),
"""")
"),"UVカット")</f>
        <v>UVカット</v>
      </c>
      <c r="U447" s="374" t="str">
        <f t="shared" si="917"/>
        <v>#REF!</v>
      </c>
      <c r="V447" s="119" t="str">
        <f t="shared" si="9"/>
        <v>/Users/asano/Desktop/data_sample/Links/bandle.jpg</v>
      </c>
      <c r="W447" s="345" t="s">
        <v>3871</v>
      </c>
      <c r="X447" s="345" t="s">
        <v>3872</v>
      </c>
      <c r="Y447" s="345" t="s">
        <v>3873</v>
      </c>
      <c r="Z447" s="345" t="s">
        <v>3874</v>
      </c>
      <c r="AA447" s="110" t="str">
        <f t="shared" si="459"/>
        <v>/Users/asano/Desktop/data_sample/images/1day/モラク/ドーリッシュブラウン/thumbnail.jpg</v>
      </c>
      <c r="AB447" s="110" t="str">
        <f t="shared" si="460"/>
        <v>/Users/asano/Desktop/data_sample/images/1day/モラク/ドーリッシュブラウン/lens.jpg</v>
      </c>
      <c r="AC447" s="110" t="str">
        <f t="shared" si="461"/>
        <v>/Users/asano/Desktop/data_sample/images/1day/モラク/ドーリッシュブラウン/黒目/black.jpg</v>
      </c>
      <c r="AD447" s="110" t="str">
        <f t="shared" si="462"/>
        <v>/Users/asano/Desktop/data_sample/images/1day/モラク/ドーリッシュブラウン/茶目/brown.jpg</v>
      </c>
      <c r="AE447" s="346" t="str">
        <f t="shared" ref="AE447:AF447" si="926">IFERROR(XLOOKUP($E447&amp;$F447,import!$A:$A,import!I:I),""
)</f>
        <v/>
      </c>
      <c r="AF447" s="346" t="str">
        <f t="shared" si="926"/>
        <v/>
      </c>
      <c r="AG447" s="119" t="str">
        <f>IFERROR(__xludf.DUMMYFUNCTION(" IF(
  ISNUMBER(S447),
  ""度なし（±0.00）〜""&amp;IF(ABS(S447)&lt;100, TEXT(S447, ""0.00""), """"),
  IFERROR(""度なし（±0.00）〜""&amp;
    TEXT(
      VALUE(REGEXEXTRACT(ASC(TO_TEXT(S447)),
        ""(?:^|[^0-9])([+-]?\d{1,2}(?:\.\d+)?)(?:[^0-9]|$)""
      )),
      ""0.00"""&amp;"
    ),
    ""度なしのみ""
  )
)
"),"度なし（±0.00）〜10.00")</f>
        <v>度なし（±0.00）〜10.00</v>
      </c>
      <c r="AH447" s="347"/>
      <c r="AI447" s="347"/>
      <c r="AJ447" s="110"/>
      <c r="AK447" s="110" t="s">
        <v>3875</v>
      </c>
      <c r="AL447" s="110" t="str">
        <f t="shared" si="453"/>
        <v>#REF!</v>
      </c>
      <c r="AM447" s="110"/>
      <c r="AN447" s="110" t="str">
        <f t="shared" si="84"/>
        <v>NG</v>
      </c>
      <c r="AO447" s="343">
        <v>12.0</v>
      </c>
      <c r="AP447" s="110" t="s">
        <v>953</v>
      </c>
      <c r="AQ447" s="343">
        <v>18.0</v>
      </c>
      <c r="AR447" s="110"/>
    </row>
    <row r="448">
      <c r="A448" s="333" t="b">
        <v>1</v>
      </c>
      <c r="B448" s="357" t="b">
        <v>1</v>
      </c>
      <c r="C448" s="350" t="str">
        <f t="shared" si="66"/>
        <v>-</v>
      </c>
      <c r="D448" s="110"/>
      <c r="E448" s="110" t="s">
        <v>3831</v>
      </c>
      <c r="F448" s="110" t="s">
        <v>3876</v>
      </c>
      <c r="G448" s="335">
        <v>4606.0</v>
      </c>
      <c r="H448" s="336" t="s">
        <v>2566</v>
      </c>
      <c r="I448" s="110" t="s">
        <v>3833</v>
      </c>
      <c r="J448" s="375" t="s">
        <v>3877</v>
      </c>
      <c r="K448" s="337" t="s">
        <v>170</v>
      </c>
      <c r="L448" s="338" t="str">
        <f t="shared" si="885"/>
        <v>#REF!</v>
      </c>
      <c r="M448" s="339" t="str">
        <f>IFERROR(__xludf.DUMMYFUNCTION("REGEXEXTRACT(
  XLOOKUP($E448&amp;$F448, import!$A:$A, import!C:C),
  ""/(\d+)""
)
"),"#REF!")</f>
        <v>#REF!</v>
      </c>
      <c r="N448" s="340" t="str">
        <f t="shared" si="455"/>
        <v>#REF!</v>
      </c>
      <c r="O448" s="341" t="str">
        <f t="shared" ref="O448:Q448" si="927">VALUE(SUBSTITUTE(XLOOKUP($E448&amp;$F448,import!$A:$A,import!M:M),"mm",""))
</f>
        <v>#REF!</v>
      </c>
      <c r="P448" s="342" t="str">
        <f t="shared" si="927"/>
        <v>#REF!</v>
      </c>
      <c r="Q448" s="343" t="str">
        <f t="shared" si="927"/>
        <v>#REF!</v>
      </c>
      <c r="R448" s="341" t="str">
        <f t="shared" si="356"/>
        <v>#REF!</v>
      </c>
      <c r="S448" s="110" t="s">
        <v>3842</v>
      </c>
      <c r="T44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TRIM(TRANSPOSE(SPLIT(S448,"",""))), 0))
        ),
      ""シリコン"",""シリコー"&amp;"ンハイドロゲル素材"")
    )
  ),
"""")
"),"UVカット")</f>
        <v>UVカット</v>
      </c>
      <c r="U448" s="374" t="str">
        <f t="shared" si="917"/>
        <v>#REF!</v>
      </c>
      <c r="V448" s="119" t="str">
        <f t="shared" si="9"/>
        <v>/Users/asano/Desktop/data_sample/Links/bandle.jpg</v>
      </c>
      <c r="W448" s="345" t="s">
        <v>3878</v>
      </c>
      <c r="X448" s="345" t="s">
        <v>3879</v>
      </c>
      <c r="Y448" s="345" t="s">
        <v>3880</v>
      </c>
      <c r="Z448" s="345" t="s">
        <v>3881</v>
      </c>
      <c r="AA448" s="110" t="str">
        <f t="shared" si="459"/>
        <v>/Users/asano/Desktop/data_sample/images/1day/モラク/サクラペタル/thumbnail.jpg</v>
      </c>
      <c r="AB448" s="110" t="str">
        <f t="shared" si="460"/>
        <v>/Users/asano/Desktop/data_sample/images/1day/モラク/サクラペタル/lens.jpg</v>
      </c>
      <c r="AC448" s="110" t="str">
        <f t="shared" si="461"/>
        <v>/Users/asano/Desktop/data_sample/images/1day/モラク/サクラペタル/黒目/black.jpg</v>
      </c>
      <c r="AD448" s="110" t="str">
        <f t="shared" si="462"/>
        <v>/Users/asano/Desktop/data_sample/images/1day/モラク/サクラペタル/茶目/brown.jpg</v>
      </c>
      <c r="AE448" s="346" t="str">
        <f t="shared" ref="AE448:AF448" si="928">IFERROR(XLOOKUP($E448&amp;$F448,import!$A:$A,import!I:I),""
)</f>
        <v/>
      </c>
      <c r="AF448" s="346" t="str">
        <f t="shared" si="928"/>
        <v/>
      </c>
      <c r="AG448" s="119" t="str">
        <f>IFERROR(__xludf.DUMMYFUNCTION(" IF(
  ISNUMBER(S448),
  ""度なし（±0.00）〜""&amp;IF(ABS(S448)&lt;100, TEXT(S448, ""0.00""), """"),
  IFERROR(""度なし（±0.00）〜""&amp;
    TEXT(
      VALUE(REGEXEXTRACT(ASC(TO_TEXT(S448)),
        ""(?:^|[^0-9])([+-]?\d{1,2}(?:\.\d+)?)(?:[^0-9]|$)""
      )),
      ""0.00"""&amp;"
    ),
    ""度なしのみ""
  )
)
"),"度なし（±0.00）〜10.00")</f>
        <v>度なし（±0.00）〜10.00</v>
      </c>
      <c r="AH448" s="347"/>
      <c r="AI448" s="347"/>
      <c r="AJ448" s="110"/>
      <c r="AK448" s="110" t="s">
        <v>3882</v>
      </c>
      <c r="AL448" s="110" t="str">
        <f t="shared" si="453"/>
        <v>#REF!</v>
      </c>
      <c r="AM448" s="110"/>
      <c r="AN448" s="110" t="str">
        <f t="shared" si="84"/>
        <v>NG</v>
      </c>
      <c r="AO448" s="343">
        <v>12.0</v>
      </c>
      <c r="AP448" s="110"/>
      <c r="AQ448" s="343">
        <v>12.0</v>
      </c>
      <c r="AR448" s="110"/>
    </row>
    <row r="449">
      <c r="A449" s="333" t="b">
        <v>1</v>
      </c>
      <c r="B449" s="357" t="b">
        <v>1</v>
      </c>
      <c r="C449" s="350" t="str">
        <f t="shared" si="66"/>
        <v>-</v>
      </c>
      <c r="D449" s="110"/>
      <c r="E449" s="110" t="s">
        <v>3831</v>
      </c>
      <c r="F449" s="110" t="s">
        <v>3883</v>
      </c>
      <c r="G449" s="335">
        <v>4607.0</v>
      </c>
      <c r="H449" s="336" t="s">
        <v>2566</v>
      </c>
      <c r="I449" s="110" t="s">
        <v>3833</v>
      </c>
      <c r="J449" s="110" t="s">
        <v>3884</v>
      </c>
      <c r="K449" s="337" t="s">
        <v>170</v>
      </c>
      <c r="L449" s="338" t="str">
        <f t="shared" si="885"/>
        <v>#REF!</v>
      </c>
      <c r="M449" s="339" t="str">
        <f>IFERROR(__xludf.DUMMYFUNCTION("REGEXEXTRACT(
  XLOOKUP($E449&amp;$F449, import!$A:$A, import!C:C),
  ""/(\d+)""
)
"),"#REF!")</f>
        <v>#REF!</v>
      </c>
      <c r="N449" s="340" t="str">
        <f t="shared" si="455"/>
        <v>#REF!</v>
      </c>
      <c r="O449" s="341" t="str">
        <f t="shared" ref="O449:Q449" si="929">VALUE(SUBSTITUTE(XLOOKUP($E449&amp;$F449,import!$A:$A,import!M:M),"mm",""))
</f>
        <v>#REF!</v>
      </c>
      <c r="P449" s="342" t="str">
        <f t="shared" si="929"/>
        <v>#REF!</v>
      </c>
      <c r="Q449" s="343" t="str">
        <f t="shared" si="929"/>
        <v>#REF!</v>
      </c>
      <c r="R449" s="341" t="str">
        <f t="shared" si="356"/>
        <v>#REF!</v>
      </c>
      <c r="S449" s="110" t="s">
        <v>1303</v>
      </c>
      <c r="T44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TRIM(TRANSPOSE(SPLIT(S449,"",""))), 0))
        ),
      ""シリコン"",""シリコー"&amp;"ンハイドロゲル素材"")
    )
  ),
"""")
"),"UVカット")</f>
        <v>UVカット</v>
      </c>
      <c r="U449" s="374" t="str">
        <f t="shared" si="917"/>
        <v>#REF!</v>
      </c>
      <c r="V449" s="119" t="str">
        <f t="shared" si="9"/>
        <v>/Users/asano/Desktop/data_sample/Links/bandle.jpg</v>
      </c>
      <c r="W449" s="105" t="s">
        <v>3885</v>
      </c>
      <c r="X449" s="345" t="s">
        <v>3886</v>
      </c>
      <c r="Y449" s="345" t="s">
        <v>3887</v>
      </c>
      <c r="Z449" s="345" t="s">
        <v>3888</v>
      </c>
      <c r="AA449" s="110" t="str">
        <f t="shared" si="459"/>
        <v>/Users/asano/Desktop/data_sample/images/1day/モラク/ティントブラウン/thumbnail.jpg</v>
      </c>
      <c r="AB449" s="110" t="str">
        <f t="shared" si="460"/>
        <v>/Users/asano/Desktop/data_sample/images/1day/モラク/ティントブラウン/lens.jpg</v>
      </c>
      <c r="AC449" s="110" t="str">
        <f t="shared" si="461"/>
        <v>/Users/asano/Desktop/data_sample/images/1day/モラク/ティントブラウン/黒目/black.jpg</v>
      </c>
      <c r="AD449" s="110" t="str">
        <f t="shared" si="462"/>
        <v>/Users/asano/Desktop/data_sample/images/1day/モラク/ティントブラウン/茶目/brown.jpg</v>
      </c>
      <c r="AE449" s="346" t="str">
        <f t="shared" ref="AE449:AF449" si="930">IFERROR(XLOOKUP($E449&amp;$F449,import!$A:$A,import!I:I),""
)</f>
        <v/>
      </c>
      <c r="AF449" s="346" t="str">
        <f t="shared" si="930"/>
        <v/>
      </c>
      <c r="AG449" s="119" t="str">
        <f>IFERROR(__xludf.DUMMYFUNCTION(" IF(
  ISNUMBER(S449),
  ""度なし（±0.00）〜""&amp;IF(ABS(S449)&lt;100, TEXT(S449, ""0.00""), """"),
  IFERROR(""度なし（±0.00）〜""&amp;
    TEXT(
      VALUE(REGEXEXTRACT(ASC(TO_TEXT(S449)),
        ""(?:^|[^0-9])([+-]?\d{1,2}(?:\.\d+)?)(?:[^0-9]|$)""
      )),
      ""0.00"""&amp;"
    ),
    ""度なしのみ""
  )
)
"),"度なしのみ")</f>
        <v>度なしのみ</v>
      </c>
      <c r="AH449" s="347"/>
      <c r="AI449" s="347"/>
      <c r="AJ449" s="110"/>
      <c r="AK449" s="110" t="s">
        <v>3889</v>
      </c>
      <c r="AL449" s="110" t="str">
        <f t="shared" si="453"/>
        <v>#REF!</v>
      </c>
      <c r="AM449" s="110"/>
      <c r="AN449" s="110" t="str">
        <f t="shared" si="84"/>
        <v>NG</v>
      </c>
      <c r="AO449" s="343">
        <v>8.0</v>
      </c>
      <c r="AP449" s="110"/>
      <c r="AQ449" s="343">
        <v>8.0</v>
      </c>
      <c r="AR449" s="110"/>
    </row>
    <row r="450">
      <c r="A450" s="333" t="b">
        <v>1</v>
      </c>
      <c r="B450" s="357" t="b">
        <v>1</v>
      </c>
      <c r="C450" s="350" t="str">
        <f t="shared" si="66"/>
        <v>-</v>
      </c>
      <c r="D450" s="110"/>
      <c r="E450" s="110" t="s">
        <v>3831</v>
      </c>
      <c r="F450" s="110" t="s">
        <v>3890</v>
      </c>
      <c r="G450" s="335">
        <v>4608.0</v>
      </c>
      <c r="H450" s="336" t="s">
        <v>2566</v>
      </c>
      <c r="I450" s="110" t="s">
        <v>3833</v>
      </c>
      <c r="J450" s="110" t="s">
        <v>3891</v>
      </c>
      <c r="K450" s="337" t="s">
        <v>170</v>
      </c>
      <c r="L450" s="338" t="str">
        <f t="shared" si="885"/>
        <v>#REF!</v>
      </c>
      <c r="M450" s="339" t="str">
        <f>IFERROR(__xludf.DUMMYFUNCTION("REGEXEXTRACT(
  XLOOKUP($E450&amp;$F450, import!$A:$A, import!C:C),
  ""/(\d+)""
)
"),"#REF!")</f>
        <v>#REF!</v>
      </c>
      <c r="N450" s="340" t="str">
        <f t="shared" si="455"/>
        <v>#REF!</v>
      </c>
      <c r="O450" s="341" t="str">
        <f t="shared" ref="O450:Q450" si="931">VALUE(SUBSTITUTE(XLOOKUP($E450&amp;$F450,import!$A:$A,import!M:M),"mm",""))
</f>
        <v>#REF!</v>
      </c>
      <c r="P450" s="342" t="str">
        <f t="shared" si="931"/>
        <v>#REF!</v>
      </c>
      <c r="Q450" s="343" t="str">
        <f t="shared" si="931"/>
        <v>#REF!</v>
      </c>
      <c r="R450" s="341" t="str">
        <f t="shared" si="356"/>
        <v>#REF!</v>
      </c>
      <c r="S450" s="110" t="s">
        <v>3842</v>
      </c>
      <c r="T45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TRIM(TRANSPOSE(SPLIT(S450,"",""))), 0))
        ),
      ""シリコン"",""シリコー"&amp;"ンハイドロゲル素材"")
    )
  ),
"""")
"),"UVカット")</f>
        <v>UVカット</v>
      </c>
      <c r="U450" s="374" t="str">
        <f t="shared" si="917"/>
        <v>#REF!</v>
      </c>
      <c r="V450" s="119" t="str">
        <f t="shared" si="9"/>
        <v>/Users/asano/Desktop/data_sample/Links/bandle.jpg</v>
      </c>
      <c r="W450" s="345" t="s">
        <v>3892</v>
      </c>
      <c r="X450" s="345" t="s">
        <v>3893</v>
      </c>
      <c r="Y450" s="345" t="s">
        <v>3894</v>
      </c>
      <c r="Z450" s="345" t="s">
        <v>3895</v>
      </c>
      <c r="AA450" s="110" t="str">
        <f t="shared" si="459"/>
        <v>/Users/asano/Desktop/data_sample/images/1day/モラク/バブルブルー/thumbnail.jpg</v>
      </c>
      <c r="AB450" s="110" t="str">
        <f t="shared" si="460"/>
        <v>/Users/asano/Desktop/data_sample/images/1day/モラク/バブルブルー/lens.jpg</v>
      </c>
      <c r="AC450" s="110" t="str">
        <f t="shared" si="461"/>
        <v>/Users/asano/Desktop/data_sample/images/1day/モラク/バブルブルー/黒目/black.jpg</v>
      </c>
      <c r="AD450" s="110" t="str">
        <f t="shared" si="462"/>
        <v>/Users/asano/Desktop/data_sample/images/1day/モラク/バブルブルー/茶目/brown.jpg</v>
      </c>
      <c r="AE450" s="346" t="str">
        <f t="shared" ref="AE450:AF450" si="932">IFERROR(XLOOKUP($E450&amp;$F450,import!$A:$A,import!I:I),""
)</f>
        <v/>
      </c>
      <c r="AF450" s="346" t="str">
        <f t="shared" si="932"/>
        <v/>
      </c>
      <c r="AG450" s="119" t="str">
        <f>IFERROR(__xludf.DUMMYFUNCTION(" IF(
  ISNUMBER(S450),
  ""度なし（±0.00）〜""&amp;IF(ABS(S450)&lt;100, TEXT(S450, ""0.00""), """"),
  IFERROR(""度なし（±0.00）〜""&amp;
    TEXT(
      VALUE(REGEXEXTRACT(ASC(TO_TEXT(S450)),
        ""(?:^|[^0-9])([+-]?\d{1,2}(?:\.\d+)?)(?:[^0-9]|$)""
      )),
      ""0.00"""&amp;"
    ),
    ""度なしのみ""
  )
)
"),"度なし（±0.00）〜10.00")</f>
        <v>度なし（±0.00）〜10.00</v>
      </c>
      <c r="AH450" s="347"/>
      <c r="AI450" s="347"/>
      <c r="AJ450" s="110"/>
      <c r="AK450" s="110" t="s">
        <v>3896</v>
      </c>
      <c r="AL450" s="110" t="str">
        <f t="shared" si="453"/>
        <v>#REF!</v>
      </c>
      <c r="AM450" s="110"/>
      <c r="AN450" s="110" t="str">
        <f t="shared" si="84"/>
        <v>NG</v>
      </c>
      <c r="AO450" s="343">
        <v>12.0</v>
      </c>
      <c r="AP450" s="110"/>
      <c r="AQ450" s="343">
        <v>12.0</v>
      </c>
      <c r="AR450" s="110"/>
    </row>
    <row r="451">
      <c r="A451" s="333" t="b">
        <v>1</v>
      </c>
      <c r="B451" s="357" t="b">
        <v>1</v>
      </c>
      <c r="C451" s="350" t="str">
        <f t="shared" si="66"/>
        <v>-</v>
      </c>
      <c r="D451" s="110"/>
      <c r="E451" s="110" t="s">
        <v>3831</v>
      </c>
      <c r="F451" s="110" t="s">
        <v>3897</v>
      </c>
      <c r="G451" s="335">
        <v>4609.0</v>
      </c>
      <c r="H451" s="336" t="s">
        <v>2566</v>
      </c>
      <c r="I451" s="110" t="s">
        <v>3833</v>
      </c>
      <c r="J451" s="110" t="s">
        <v>3898</v>
      </c>
      <c r="K451" s="337" t="s">
        <v>170</v>
      </c>
      <c r="L451" s="338" t="str">
        <f t="shared" si="885"/>
        <v>#REF!</v>
      </c>
      <c r="M451" s="339" t="str">
        <f>IFERROR(__xludf.DUMMYFUNCTION("REGEXEXTRACT(
  XLOOKUP($E451&amp;$F451, import!$A:$A, import!C:C),
  ""/(\d+)""
)
"),"#REF!")</f>
        <v>#REF!</v>
      </c>
      <c r="N451" s="340" t="str">
        <f t="shared" si="455"/>
        <v>#REF!</v>
      </c>
      <c r="O451" s="341" t="str">
        <f t="shared" ref="O451:Q451" si="933">VALUE(SUBSTITUTE(XLOOKUP($E451&amp;$F451,import!$A:$A,import!M:M),"mm",""))
</f>
        <v>#REF!</v>
      </c>
      <c r="P451" s="342" t="str">
        <f t="shared" si="933"/>
        <v>#REF!</v>
      </c>
      <c r="Q451" s="343" t="str">
        <f t="shared" si="933"/>
        <v>#REF!</v>
      </c>
      <c r="R451" s="341" t="str">
        <f t="shared" si="356"/>
        <v>#REF!</v>
      </c>
      <c r="S451" s="110" t="s">
        <v>3842</v>
      </c>
      <c r="T45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TRIM(TRANSPOSE(SPLIT(S451,"",""))), 0))
        ),
      ""シリコン"",""シリコー"&amp;"ンハイドロゲル素材"")
    )
  ),
"""")
"),"UVカット")</f>
        <v>UVカット</v>
      </c>
      <c r="U451" s="374" t="str">
        <f t="shared" si="917"/>
        <v>#REF!</v>
      </c>
      <c r="V451" s="119" t="str">
        <f t="shared" si="9"/>
        <v>/Users/asano/Desktop/data_sample/Links/bandle.jpg</v>
      </c>
      <c r="W451" s="345" t="s">
        <v>3899</v>
      </c>
      <c r="X451" s="345" t="s">
        <v>3900</v>
      </c>
      <c r="Y451" s="345" t="s">
        <v>3901</v>
      </c>
      <c r="Z451" s="345" t="s">
        <v>3902</v>
      </c>
      <c r="AA451" s="110" t="str">
        <f t="shared" si="459"/>
        <v>/Users/asano/Desktop/data_sample/images/1day/モラク/サクラスモア/thumbnail.jpg</v>
      </c>
      <c r="AB451" s="110" t="str">
        <f t="shared" si="460"/>
        <v>/Users/asano/Desktop/data_sample/images/1day/モラク/サクラスモア/lens.jpg</v>
      </c>
      <c r="AC451" s="110" t="str">
        <f t="shared" si="461"/>
        <v>/Users/asano/Desktop/data_sample/images/1day/モラク/サクラスモア/黒目/black.jpg</v>
      </c>
      <c r="AD451" s="110" t="str">
        <f t="shared" si="462"/>
        <v>/Users/asano/Desktop/data_sample/images/1day/モラク/サクラスモア/茶目/brown.jpg</v>
      </c>
      <c r="AE451" s="346" t="str">
        <f t="shared" ref="AE451:AF451" si="934">IFERROR(XLOOKUP($E451&amp;$F451,import!$A:$A,import!I:I),""
)</f>
        <v/>
      </c>
      <c r="AF451" s="346" t="str">
        <f t="shared" si="934"/>
        <v/>
      </c>
      <c r="AG451" s="119" t="str">
        <f>IFERROR(__xludf.DUMMYFUNCTION(" IF(
  ISNUMBER(S451),
  ""度なし（±0.00）〜""&amp;IF(ABS(S451)&lt;100, TEXT(S451, ""0.00""), """"),
  IFERROR(""度なし（±0.00）〜""&amp;
    TEXT(
      VALUE(REGEXEXTRACT(ASC(TO_TEXT(S451)),
        ""(?:^|[^0-9])([+-]?\d{1,2}(?:\.\d+)?)(?:[^0-9]|$)""
      )),
      ""0.00"""&amp;"
    ),
    ""度なしのみ""
  )
)
"),"度なし（±0.00）〜10.00")</f>
        <v>度なし（±0.00）〜10.00</v>
      </c>
      <c r="AH451" s="347"/>
      <c r="AI451" s="347"/>
      <c r="AJ451" s="110"/>
      <c r="AK451" s="110" t="s">
        <v>3903</v>
      </c>
      <c r="AL451" s="110" t="str">
        <f t="shared" si="453"/>
        <v>#REF!</v>
      </c>
      <c r="AM451" s="110"/>
      <c r="AN451" s="110" t="str">
        <f t="shared" si="84"/>
        <v>NG</v>
      </c>
      <c r="AO451" s="343">
        <v>12.0</v>
      </c>
      <c r="AP451" s="110"/>
      <c r="AQ451" s="343">
        <v>12.0</v>
      </c>
      <c r="AR451" s="110"/>
    </row>
    <row r="452">
      <c r="A452" s="333" t="b">
        <v>1</v>
      </c>
      <c r="B452" s="357" t="b">
        <v>1</v>
      </c>
      <c r="C452" s="350" t="str">
        <f t="shared" si="66"/>
        <v>-</v>
      </c>
      <c r="D452" s="110"/>
      <c r="E452" s="110" t="s">
        <v>3831</v>
      </c>
      <c r="F452" s="110" t="s">
        <v>3904</v>
      </c>
      <c r="G452" s="335">
        <v>4610.0</v>
      </c>
      <c r="H452" s="336" t="s">
        <v>2566</v>
      </c>
      <c r="I452" s="110" t="s">
        <v>3833</v>
      </c>
      <c r="J452" s="110" t="s">
        <v>3905</v>
      </c>
      <c r="K452" s="337" t="s">
        <v>170</v>
      </c>
      <c r="L452" s="338" t="str">
        <f t="shared" si="885"/>
        <v>#REF!</v>
      </c>
      <c r="M452" s="339" t="str">
        <f>IFERROR(__xludf.DUMMYFUNCTION("REGEXEXTRACT(
  XLOOKUP($E452&amp;$F452, import!$A:$A, import!C:C),
  ""/(\d+)""
)
"),"#REF!")</f>
        <v>#REF!</v>
      </c>
      <c r="N452" s="340" t="str">
        <f t="shared" si="455"/>
        <v>#REF!</v>
      </c>
      <c r="O452" s="341" t="str">
        <f t="shared" ref="O452:Q452" si="935">VALUE(SUBSTITUTE(XLOOKUP($E452&amp;$F452,import!$A:$A,import!M:M),"mm",""))
</f>
        <v>#REF!</v>
      </c>
      <c r="P452" s="342" t="str">
        <f t="shared" si="935"/>
        <v>#REF!</v>
      </c>
      <c r="Q452" s="343" t="str">
        <f t="shared" si="935"/>
        <v>#REF!</v>
      </c>
      <c r="R452" s="341" t="str">
        <f t="shared" si="356"/>
        <v>#REF!</v>
      </c>
      <c r="S452" s="110" t="s">
        <v>3842</v>
      </c>
      <c r="T45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TRIM(TRANSPOSE(SPLIT(S452,"",""))), 0))
        ),
      ""シリコン"",""シリコー"&amp;"ンハイドロゲル素材"")
    )
  ),
"""")
"),"UVカット")</f>
        <v>UVカット</v>
      </c>
      <c r="U452" s="374" t="str">
        <f t="shared" si="917"/>
        <v>#REF!</v>
      </c>
      <c r="V452" s="119" t="str">
        <f t="shared" si="9"/>
        <v>/Users/asano/Desktop/data_sample/Links/bandle.jpg</v>
      </c>
      <c r="W452" s="345" t="s">
        <v>3906</v>
      </c>
      <c r="X452" s="345" t="s">
        <v>3907</v>
      </c>
      <c r="Y452" s="345" t="s">
        <v>3908</v>
      </c>
      <c r="Z452" s="345" t="s">
        <v>3909</v>
      </c>
      <c r="AA452" s="110" t="str">
        <f t="shared" si="459"/>
        <v>/Users/asano/Desktop/data_sample/images/1day/モラク/メルティーミスト/thumbnail.jpg</v>
      </c>
      <c r="AB452" s="110" t="str">
        <f t="shared" si="460"/>
        <v>/Users/asano/Desktop/data_sample/images/1day/モラク/メルティーミスト/lens.jpg</v>
      </c>
      <c r="AC452" s="110" t="str">
        <f t="shared" si="461"/>
        <v>/Users/asano/Desktop/data_sample/images/1day/モラク/メルティーミスト/黒目/black.jpg</v>
      </c>
      <c r="AD452" s="110" t="str">
        <f t="shared" si="462"/>
        <v>/Users/asano/Desktop/data_sample/images/1day/モラク/メルティーミスト/茶目/brown.jpg</v>
      </c>
      <c r="AE452" s="346" t="str">
        <f t="shared" ref="AE452:AF452" si="936">IFERROR(XLOOKUP($E452&amp;$F452,import!$A:$A,import!I:I),""
)</f>
        <v/>
      </c>
      <c r="AF452" s="346" t="str">
        <f t="shared" si="936"/>
        <v/>
      </c>
      <c r="AG452" s="119" t="str">
        <f>IFERROR(__xludf.DUMMYFUNCTION(" IF(
  ISNUMBER(S452),
  ""度なし（±0.00）〜""&amp;IF(ABS(S452)&lt;100, TEXT(S452, ""0.00""), """"),
  IFERROR(""度なし（±0.00）〜""&amp;
    TEXT(
      VALUE(REGEXEXTRACT(ASC(TO_TEXT(S452)),
        ""(?:^|[^0-9])([+-]?\d{1,2}(?:\.\d+)?)(?:[^0-9]|$)""
      )),
      ""0.00"""&amp;"
    ),
    ""度なしのみ""
  )
)
"),"度なし（±0.00）〜10.00")</f>
        <v>度なし（±0.00）〜10.00</v>
      </c>
      <c r="AH452" s="347"/>
      <c r="AI452" s="347"/>
      <c r="AJ452" s="110"/>
      <c r="AK452" s="110" t="s">
        <v>3910</v>
      </c>
      <c r="AL452" s="110" t="str">
        <f t="shared" si="453"/>
        <v>#REF!</v>
      </c>
      <c r="AM452" s="110"/>
      <c r="AN452" s="110" t="str">
        <f t="shared" si="84"/>
        <v>NG</v>
      </c>
      <c r="AO452" s="343">
        <v>12.0</v>
      </c>
      <c r="AP452" s="110"/>
      <c r="AQ452" s="343">
        <v>12.0</v>
      </c>
      <c r="AR452" s="110"/>
    </row>
    <row r="453">
      <c r="A453" s="333" t="b">
        <v>1</v>
      </c>
      <c r="B453" s="357" t="b">
        <v>1</v>
      </c>
      <c r="C453" s="350" t="str">
        <f t="shared" si="66"/>
        <v>-</v>
      </c>
      <c r="D453" s="110"/>
      <c r="E453" s="110" t="s">
        <v>3831</v>
      </c>
      <c r="F453" s="110" t="s">
        <v>3911</v>
      </c>
      <c r="G453" s="335">
        <v>4611.0</v>
      </c>
      <c r="H453" s="336" t="s">
        <v>2566</v>
      </c>
      <c r="I453" s="110" t="s">
        <v>3833</v>
      </c>
      <c r="J453" s="110" t="s">
        <v>3912</v>
      </c>
      <c r="K453" s="337" t="s">
        <v>170</v>
      </c>
      <c r="L453" s="338" t="str">
        <f t="shared" si="885"/>
        <v>#REF!</v>
      </c>
      <c r="M453" s="339" t="str">
        <f>IFERROR(__xludf.DUMMYFUNCTION("REGEXEXTRACT(
  XLOOKUP($E453&amp;$F453, import!$A:$A, import!C:C),
  ""/(\d+)""
)
"),"#REF!")</f>
        <v>#REF!</v>
      </c>
      <c r="N453" s="340" t="str">
        <f t="shared" si="455"/>
        <v>#REF!</v>
      </c>
      <c r="O453" s="341" t="str">
        <f t="shared" ref="O453:Q453" si="937">VALUE(SUBSTITUTE(XLOOKUP($E453&amp;$F453,import!$A:$A,import!M:M),"mm",""))
</f>
        <v>#REF!</v>
      </c>
      <c r="P453" s="342" t="str">
        <f t="shared" si="937"/>
        <v>#REF!</v>
      </c>
      <c r="Q453" s="343" t="str">
        <f t="shared" si="937"/>
        <v>#REF!</v>
      </c>
      <c r="R453" s="341" t="str">
        <f t="shared" si="356"/>
        <v>#REF!</v>
      </c>
      <c r="S453" s="110" t="s">
        <v>3842</v>
      </c>
      <c r="T45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TRIM(TRANSPOSE(SPLIT(S453,"",""))), 0))
        ),
      ""シリコン"",""シリコー"&amp;"ンハイドロゲル素材"")
    )
  ),
"""")
"),"UVカット")</f>
        <v>UVカット</v>
      </c>
      <c r="U453" s="374" t="str">
        <f t="shared" si="917"/>
        <v>#REF!</v>
      </c>
      <c r="V453" s="119" t="str">
        <f t="shared" si="9"/>
        <v>/Users/asano/Desktop/data_sample/Links/bandle.jpg</v>
      </c>
      <c r="W453" s="345" t="s">
        <v>3913</v>
      </c>
      <c r="X453" s="345" t="s">
        <v>3914</v>
      </c>
      <c r="Y453" s="345" t="s">
        <v>3915</v>
      </c>
      <c r="Z453" s="345" t="s">
        <v>3916</v>
      </c>
      <c r="AA453" s="110" t="str">
        <f t="shared" si="459"/>
        <v>/Users/asano/Desktop/data_sample/images/1day/モラク/ダークピオニー/thumbnail.jpg</v>
      </c>
      <c r="AB453" s="110" t="str">
        <f t="shared" si="460"/>
        <v>/Users/asano/Desktop/data_sample/images/1day/モラク/ダークピオニー/lens.jpg</v>
      </c>
      <c r="AC453" s="110" t="str">
        <f t="shared" si="461"/>
        <v>/Users/asano/Desktop/data_sample/images/1day/モラク/ダークピオニー/黒目/black.jpg</v>
      </c>
      <c r="AD453" s="110" t="str">
        <f t="shared" si="462"/>
        <v>/Users/asano/Desktop/data_sample/images/1day/モラク/ダークピオニー/茶目/brown.jpg</v>
      </c>
      <c r="AE453" s="346" t="str">
        <f t="shared" ref="AE453:AF453" si="938">IFERROR(XLOOKUP($E453&amp;$F453,import!$A:$A,import!I:I),""
)</f>
        <v/>
      </c>
      <c r="AF453" s="346" t="str">
        <f t="shared" si="938"/>
        <v/>
      </c>
      <c r="AG453" s="119" t="str">
        <f>IFERROR(__xludf.DUMMYFUNCTION(" IF(
  ISNUMBER(S453),
  ""度なし（±0.00）〜""&amp;IF(ABS(S453)&lt;100, TEXT(S453, ""0.00""), """"),
  IFERROR(""度なし（±0.00）〜""&amp;
    TEXT(
      VALUE(REGEXEXTRACT(ASC(TO_TEXT(S453)),
        ""(?:^|[^0-9])([+-]?\d{1,2}(?:\.\d+)?)(?:[^0-9]|$)""
      )),
      ""0.00"""&amp;"
    ),
    ""度なしのみ""
  )
)
"),"度なし（±0.00）〜10.00")</f>
        <v>度なし（±0.00）〜10.00</v>
      </c>
      <c r="AH453" s="347"/>
      <c r="AI453" s="347"/>
      <c r="AJ453" s="110"/>
      <c r="AK453" s="110" t="s">
        <v>3917</v>
      </c>
      <c r="AL453" s="110" t="str">
        <f t="shared" si="453"/>
        <v>#REF!</v>
      </c>
      <c r="AM453" s="110"/>
      <c r="AN453" s="110" t="str">
        <f t="shared" si="84"/>
        <v>NG</v>
      </c>
      <c r="AO453" s="343">
        <v>12.0</v>
      </c>
      <c r="AP453" s="110"/>
      <c r="AQ453" s="343">
        <v>12.0</v>
      </c>
      <c r="AR453" s="110"/>
    </row>
    <row r="454">
      <c r="A454" s="333" t="b">
        <v>1</v>
      </c>
      <c r="B454" s="357" t="b">
        <v>1</v>
      </c>
      <c r="C454" s="350" t="str">
        <f t="shared" si="66"/>
        <v>-</v>
      </c>
      <c r="D454" s="110"/>
      <c r="E454" s="110" t="s">
        <v>3831</v>
      </c>
      <c r="F454" s="110" t="s">
        <v>3918</v>
      </c>
      <c r="G454" s="335">
        <v>4612.0</v>
      </c>
      <c r="H454" s="336" t="s">
        <v>2566</v>
      </c>
      <c r="I454" s="110" t="s">
        <v>3833</v>
      </c>
      <c r="J454" s="110" t="s">
        <v>3919</v>
      </c>
      <c r="K454" s="337" t="s">
        <v>170</v>
      </c>
      <c r="L454" s="338" t="str">
        <f t="shared" si="885"/>
        <v>#REF!</v>
      </c>
      <c r="M454" s="339" t="str">
        <f>IFERROR(__xludf.DUMMYFUNCTION("REGEXEXTRACT(
  XLOOKUP($E454&amp;$F454, import!$A:$A, import!C:C),
  ""/(\d+)""
)
"),"#REF!")</f>
        <v>#REF!</v>
      </c>
      <c r="N454" s="340" t="str">
        <f t="shared" si="455"/>
        <v>#REF!</v>
      </c>
      <c r="O454" s="341" t="str">
        <f t="shared" ref="O454:Q454" si="939">VALUE(SUBSTITUTE(XLOOKUP($E454&amp;$F454,import!$A:$A,import!M:M),"mm",""))
</f>
        <v>#REF!</v>
      </c>
      <c r="P454" s="342" t="str">
        <f t="shared" si="939"/>
        <v>#REF!</v>
      </c>
      <c r="Q454" s="343" t="str">
        <f t="shared" si="939"/>
        <v>#REF!</v>
      </c>
      <c r="R454" s="341" t="str">
        <f t="shared" si="356"/>
        <v>#REF!</v>
      </c>
      <c r="S454" s="110" t="str">
        <f t="array" ref="S454">XLOOKUP($E454&amp;$F454,import!$A:$A,import!T:T)</f>
        <v>#REF!</v>
      </c>
      <c r="T45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TRIM(TRANSPOSE(SPLIT(S454,"",""))), 0))
        ),
      ""シリコン"",""シリコー"&amp;"ンハイドロゲル素材"")
    )
  ),
"""")
"),"")</f>
        <v/>
      </c>
      <c r="U454" s="374" t="str">
        <f t="shared" si="917"/>
        <v>#REF!</v>
      </c>
      <c r="V454" s="119" t="str">
        <f t="shared" si="9"/>
        <v>/Users/asano/Desktop/data_sample/Links/bandle.jpg</v>
      </c>
      <c r="W454" s="345" t="s">
        <v>3920</v>
      </c>
      <c r="X454" s="345" t="s">
        <v>3921</v>
      </c>
      <c r="Y454" s="345" t="s">
        <v>3922</v>
      </c>
      <c r="Z454" s="345" t="s">
        <v>3923</v>
      </c>
      <c r="AA454" s="110" t="str">
        <f t="shared" si="459"/>
        <v>/Users/asano/Desktop/data_sample/images/1day/モラク/ブラウンバニー/thumbnail.jpg</v>
      </c>
      <c r="AB454" s="110" t="str">
        <f t="shared" si="460"/>
        <v>/Users/asano/Desktop/data_sample/images/1day/モラク/ブラウンバニー/lens.jpg</v>
      </c>
      <c r="AC454" s="110" t="str">
        <f t="shared" si="461"/>
        <v>/Users/asano/Desktop/data_sample/images/1day/モラク/ブラウンバニー/黒目/black.jpg</v>
      </c>
      <c r="AD454" s="110" t="str">
        <f t="shared" si="462"/>
        <v>/Users/asano/Desktop/data_sample/images/1day/モラク/ブラウンバニー/茶目/brown.jpg</v>
      </c>
      <c r="AE454" s="346" t="str">
        <f t="shared" ref="AE454:AF454" si="940">IFERROR(XLOOKUP($E454&amp;$F454,import!$A:$A,import!I:I),""
)</f>
        <v/>
      </c>
      <c r="AF454" s="346" t="str">
        <f t="shared" si="940"/>
        <v/>
      </c>
      <c r="AG454" s="119" t="str">
        <f>IFERROR(__xludf.DUMMYFUNCTION(" IF(
  ISNUMBER(S454),
  ""度なし（±0.00）〜""&amp;IF(ABS(S454)&lt;100, TEXT(S454, ""0.00""), """"),
  IFERROR(""度なし（±0.00）〜""&amp;
    TEXT(
      VALUE(REGEXEXTRACT(ASC(TO_TEXT(S454)),
        ""(?:^|[^0-9])([+-]?\d{1,2}(?:\.\d+)?)(?:[^0-9]|$)""
      )),
      ""0.00"""&amp;"
    ),
    ""度なしのみ""
  )
)
"),"度なしのみ")</f>
        <v>度なしのみ</v>
      </c>
      <c r="AH454" s="347"/>
      <c r="AI454" s="347"/>
      <c r="AJ454" s="110"/>
      <c r="AK454" s="110" t="s">
        <v>3924</v>
      </c>
      <c r="AL454" s="110" t="str">
        <f t="shared" si="453"/>
        <v>#REF!</v>
      </c>
      <c r="AM454" s="110"/>
      <c r="AN454" s="110" t="str">
        <f t="shared" si="84"/>
        <v>NG</v>
      </c>
      <c r="AO454" s="343">
        <v>12.0</v>
      </c>
      <c r="AP454" s="110" t="s">
        <v>953</v>
      </c>
      <c r="AQ454" s="343">
        <v>18.0</v>
      </c>
      <c r="AR454" s="110"/>
    </row>
    <row r="455">
      <c r="A455" s="333" t="b">
        <v>1</v>
      </c>
      <c r="B455" s="357" t="b">
        <v>1</v>
      </c>
      <c r="C455" s="350" t="str">
        <f t="shared" si="66"/>
        <v>-</v>
      </c>
      <c r="D455" s="110"/>
      <c r="E455" s="110" t="s">
        <v>3925</v>
      </c>
      <c r="F455" s="110" t="s">
        <v>3926</v>
      </c>
      <c r="G455" s="335">
        <v>4613.0</v>
      </c>
      <c r="H455" s="336" t="s">
        <v>2566</v>
      </c>
      <c r="I455" s="110" t="s">
        <v>3833</v>
      </c>
      <c r="J455" s="110" t="s">
        <v>3927</v>
      </c>
      <c r="K455" s="337" t="s">
        <v>170</v>
      </c>
      <c r="L455" s="359">
        <v>1760.0</v>
      </c>
      <c r="M455" s="376">
        <v>10.0</v>
      </c>
      <c r="N455" s="340" t="str">
        <f t="shared" si="455"/>
        <v>#REF!</v>
      </c>
      <c r="O455" s="341" t="str">
        <f t="shared" ref="O455:Q455" si="941">VALUE(SUBSTITUTE(XLOOKUP($E455&amp;$F455,import!$A:$A,import!M:M),"mm",""))
</f>
        <v>#REF!</v>
      </c>
      <c r="P455" s="342" t="str">
        <f t="shared" si="941"/>
        <v>#REF!</v>
      </c>
      <c r="Q455" s="343" t="str">
        <f t="shared" si="941"/>
        <v>#REF!</v>
      </c>
      <c r="R455" s="361">
        <v>55.0</v>
      </c>
      <c r="S455" s="352" t="s">
        <v>3842</v>
      </c>
      <c r="T45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TRIM(TRANSPOSE(SPLIT(S455,"",""))), 0))
        ),
      ""シリコン"",""シリコー"&amp;"ンハイドロゲル素材"")
    )
  ),
"""")
"),"UVカット")</f>
        <v>UVカット</v>
      </c>
      <c r="U455" s="374" t="str">
        <f t="shared" si="917"/>
        <v>#REF!</v>
      </c>
      <c r="V455" s="119" t="str">
        <f t="shared" si="9"/>
        <v>/Users/asano/Desktop/data_sample/Links/bandle.jpg</v>
      </c>
      <c r="W455" s="345" t="s">
        <v>3928</v>
      </c>
      <c r="X455" s="345" t="s">
        <v>3929</v>
      </c>
      <c r="Y455" s="345" t="s">
        <v>3930</v>
      </c>
      <c r="Z455" s="345" t="s">
        <v>3931</v>
      </c>
      <c r="AA455" s="110" t="str">
        <f t="shared" si="459"/>
        <v>/Users/asano/Desktop/data_sample/images/1day/モラク/トゥインクルブラウン/thumbnail.jpg</v>
      </c>
      <c r="AB455" s="110" t="str">
        <f t="shared" si="460"/>
        <v>/Users/asano/Desktop/data_sample/images/1day/モラク/トゥインクルブラウン/lens.jpg</v>
      </c>
      <c r="AC455" s="110" t="str">
        <f t="shared" si="461"/>
        <v>/Users/asano/Desktop/data_sample/images/1day/モラク/トゥインクルブラウン/黒目/black.jpg</v>
      </c>
      <c r="AD455" s="110" t="str">
        <f t="shared" si="462"/>
        <v>/Users/asano/Desktop/data_sample/images/1day/モラク/トゥインクルブラウン/茶目/brown.jpg</v>
      </c>
      <c r="AE455" s="346" t="str">
        <f t="shared" ref="AE455:AF455" si="942">IFERROR(XLOOKUP($E455&amp;$F455,import!$A:$A,import!I:I),""
)</f>
        <v/>
      </c>
      <c r="AF455" s="346" t="str">
        <f t="shared" si="942"/>
        <v/>
      </c>
      <c r="AG455" s="119" t="str">
        <f>IFERROR(__xludf.DUMMYFUNCTION(" IF(
  ISNUMBER(S455),
  ""度なし（±0.00）〜""&amp;IF(ABS(S455)&lt;100, TEXT(S455, ""0.00""), """"),
  IFERROR(""度なし（±0.00）〜""&amp;
    TEXT(
      VALUE(REGEXEXTRACT(ASC(TO_TEXT(S455)),
        ""(?:^|[^0-9])([+-]?\d{1,2}(?:\.\d+)?)(?:[^0-9]|$)""
      )),
      ""0.00"""&amp;"
    ),
    ""度なしのみ""
  )
)
"),"度なし（±0.00）〜10.00")</f>
        <v>度なし（±0.00）〜10.00</v>
      </c>
      <c r="AH455" s="347"/>
      <c r="AI455" s="347"/>
      <c r="AJ455" s="110"/>
      <c r="AK455" s="110" t="s">
        <v>3932</v>
      </c>
      <c r="AL455" s="110" t="str">
        <f t="shared" si="453"/>
        <v>#REF!</v>
      </c>
      <c r="AM455" s="110"/>
      <c r="AN455" s="110" t="str">
        <f t="shared" si="84"/>
        <v>NG</v>
      </c>
      <c r="AO455" s="343">
        <v>12.0</v>
      </c>
      <c r="AP455" s="110"/>
      <c r="AQ455" s="343">
        <v>12.0</v>
      </c>
      <c r="AR455" s="110"/>
    </row>
    <row r="456">
      <c r="A456" s="333" t="b">
        <v>1</v>
      </c>
      <c r="B456" s="357" t="b">
        <v>1</v>
      </c>
      <c r="C456" s="350" t="str">
        <f t="shared" si="66"/>
        <v>-</v>
      </c>
      <c r="D456" s="110"/>
      <c r="E456" s="110" t="s">
        <v>3933</v>
      </c>
      <c r="F456" s="110" t="s">
        <v>3934</v>
      </c>
      <c r="G456" s="335">
        <v>4614.0</v>
      </c>
      <c r="H456" s="336" t="s">
        <v>2566</v>
      </c>
      <c r="I456" s="110" t="s">
        <v>3833</v>
      </c>
      <c r="J456" s="110" t="s">
        <v>3935</v>
      </c>
      <c r="K456" s="337" t="s">
        <v>170</v>
      </c>
      <c r="L456" s="338" t="str">
        <f t="array" ref="L456">XLOOKUP($E456&amp;$F456,import!$A:$A,import!G:G)</f>
        <v>#REF!</v>
      </c>
      <c r="M456" s="339" t="str">
        <f>IFERROR(__xludf.DUMMYFUNCTION("REGEXEXTRACT(
  XLOOKUP($E456&amp;$F456, import!$A:$A, import!C:C),
  ""/(\d+)""
)
"),"#REF!")</f>
        <v>#REF!</v>
      </c>
      <c r="N456" s="340" t="str">
        <f t="shared" si="455"/>
        <v>#REF!</v>
      </c>
      <c r="O456" s="341" t="str">
        <f t="shared" ref="O456:Q456" si="943">VALUE(SUBSTITUTE(XLOOKUP($E456&amp;$F456,import!$A:$A,import!M:M),"mm",""))
</f>
        <v>#REF!</v>
      </c>
      <c r="P456" s="342" t="str">
        <f t="shared" si="943"/>
        <v>#REF!</v>
      </c>
      <c r="Q456" s="343" t="str">
        <f t="shared" si="943"/>
        <v>#REF!</v>
      </c>
      <c r="R456" s="341" t="str">
        <f t="array" ref="R456">VALUE(SUBSTITUTE(XLOOKUP($E456&amp;$F456,import!$A:$A,import!AA:AA),"%","")) 
</f>
        <v>#REF!</v>
      </c>
      <c r="S456" s="110" t="str">
        <f t="array" ref="S456">XLOOKUP($E456&amp;$F456,import!$A:$A,import!T:T)</f>
        <v>#REF!</v>
      </c>
      <c r="T45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TRIM(TRANSPOSE(SPLIT(S456,"",""))), 0))
        ),
      ""シリコン"",""シリコー"&amp;"ンハイドロゲル素材"")
    )
  ),
"""")
"),"")</f>
        <v/>
      </c>
      <c r="U456" s="374" t="str">
        <f t="shared" si="917"/>
        <v>#REF!</v>
      </c>
      <c r="V456" s="119" t="str">
        <f t="shared" si="9"/>
        <v>/Users/asano/Desktop/data_sample/Links/bandle.jpg</v>
      </c>
      <c r="W456" s="345" t="s">
        <v>3936</v>
      </c>
      <c r="X456" s="345" t="s">
        <v>3937</v>
      </c>
      <c r="Y456" s="345" t="s">
        <v>3938</v>
      </c>
      <c r="Z456" s="345" t="s">
        <v>3939</v>
      </c>
      <c r="AA456" s="110" t="str">
        <f t="shared" si="459"/>
        <v>/Users/asano/Desktop/data_sample/images/1day/モラク/ドリームグレー/thumbnail.jpg</v>
      </c>
      <c r="AB456" s="110" t="str">
        <f t="shared" si="460"/>
        <v>/Users/asano/Desktop/data_sample/images/1day/モラク/ドリームグレー/lens.jpg</v>
      </c>
      <c r="AC456" s="110" t="str">
        <f t="shared" si="461"/>
        <v>/Users/asano/Desktop/data_sample/images/1day/モラク/ドリームグレー/黒目/black.jpg</v>
      </c>
      <c r="AD456" s="110" t="str">
        <f t="shared" si="462"/>
        <v>/Users/asano/Desktop/data_sample/images/1day/モラク/ドリームグレー/茶目/brown.jpg</v>
      </c>
      <c r="AE456" s="346" t="str">
        <f t="shared" ref="AE456:AF456" si="944">IFERROR(XLOOKUP($E456&amp;$F456,import!$A:$A,import!I:I),""
)</f>
        <v/>
      </c>
      <c r="AF456" s="346" t="str">
        <f t="shared" si="944"/>
        <v/>
      </c>
      <c r="AG456" s="119" t="str">
        <f>IFERROR(__xludf.DUMMYFUNCTION(" IF(
  ISNUMBER(S456),
  ""度なし（±0.00）〜""&amp;IF(ABS(S456)&lt;100, TEXT(S456, ""0.00""), """"),
  IFERROR(""度なし（±0.00）〜""&amp;
    TEXT(
      VALUE(REGEXEXTRACT(ASC(TO_TEXT(S456)),
        ""(?:^|[^0-9])([+-]?\d{1,2}(?:\.\d+)?)(?:[^0-9]|$)""
      )),
      ""0.00"""&amp;"
    ),
    ""度なしのみ""
  )
)
"),"度なしのみ")</f>
        <v>度なしのみ</v>
      </c>
      <c r="AH456" s="347"/>
      <c r="AI456" s="347"/>
      <c r="AJ456" s="110"/>
      <c r="AK456" s="110" t="s">
        <v>3940</v>
      </c>
      <c r="AL456" s="110" t="str">
        <f t="shared" si="453"/>
        <v>#REF!</v>
      </c>
      <c r="AM456" s="110"/>
      <c r="AN456" s="110" t="str">
        <f t="shared" si="84"/>
        <v>NG</v>
      </c>
      <c r="AO456" s="343">
        <v>12.0</v>
      </c>
      <c r="AP456" s="110"/>
      <c r="AQ456" s="343">
        <v>12.0</v>
      </c>
      <c r="AR456" s="110"/>
    </row>
    <row r="457">
      <c r="A457" s="333" t="b">
        <v>1</v>
      </c>
      <c r="B457" s="357" t="b">
        <v>1</v>
      </c>
      <c r="C457" s="350" t="str">
        <f t="shared" si="66"/>
        <v>-</v>
      </c>
      <c r="D457" s="110"/>
      <c r="E457" s="110" t="s">
        <v>3925</v>
      </c>
      <c r="F457" s="110" t="s">
        <v>3941</v>
      </c>
      <c r="G457" s="335">
        <v>4615.0</v>
      </c>
      <c r="H457" s="336" t="s">
        <v>2566</v>
      </c>
      <c r="I457" s="110" t="s">
        <v>3833</v>
      </c>
      <c r="J457" s="110" t="s">
        <v>3942</v>
      </c>
      <c r="K457" s="337" t="s">
        <v>170</v>
      </c>
      <c r="L457" s="359">
        <v>1760.0</v>
      </c>
      <c r="M457" s="376">
        <v>10.0</v>
      </c>
      <c r="N457" s="340" t="str">
        <f t="shared" si="455"/>
        <v>#REF!</v>
      </c>
      <c r="O457" s="341" t="str">
        <f t="shared" ref="O457:Q457" si="945">VALUE(SUBSTITUTE(XLOOKUP($E457&amp;$F457,import!$A:$A,import!M:M),"mm",""))
</f>
        <v>#REF!</v>
      </c>
      <c r="P457" s="342" t="str">
        <f t="shared" si="945"/>
        <v>#REF!</v>
      </c>
      <c r="Q457" s="343" t="str">
        <f t="shared" si="945"/>
        <v>#REF!</v>
      </c>
      <c r="R457" s="361">
        <v>55.0</v>
      </c>
      <c r="S457" s="352" t="s">
        <v>1303</v>
      </c>
      <c r="T45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TRIM(TRANSPOSE(SPLIT(S457,"",""))), 0))
        ),
      ""シリコン"",""シリコー"&amp;"ンハイドロゲル素材"")
    )
  ),
"""")
"),"UVカット")</f>
        <v>UVカット</v>
      </c>
      <c r="U457" s="374" t="str">
        <f t="shared" si="917"/>
        <v>#REF!</v>
      </c>
      <c r="V457" s="119" t="str">
        <f t="shared" si="9"/>
        <v>/Users/asano/Desktop/data_sample/Links/bandle.jpg</v>
      </c>
      <c r="W457" s="345" t="s">
        <v>3943</v>
      </c>
      <c r="X457" s="345" t="s">
        <v>3944</v>
      </c>
      <c r="Y457" s="345" t="s">
        <v>3945</v>
      </c>
      <c r="Z457" s="345" t="s">
        <v>3946</v>
      </c>
      <c r="AA457" s="110" t="str">
        <f t="shared" si="459"/>
        <v>/Users/asano/Desktop/data_sample/images/1day/モラク/ピンクボム/thumbnail.jpg</v>
      </c>
      <c r="AB457" s="110" t="str">
        <f t="shared" si="460"/>
        <v>/Users/asano/Desktop/data_sample/images/1day/モラク/ピンクボム/lens.jpg</v>
      </c>
      <c r="AC457" s="110" t="str">
        <f t="shared" si="461"/>
        <v>/Users/asano/Desktop/data_sample/images/1day/モラク/ピンクボム/黒目/black.jpg</v>
      </c>
      <c r="AD457" s="110" t="str">
        <f t="shared" si="462"/>
        <v>/Users/asano/Desktop/data_sample/images/1day/モラク/ピンクボム/茶目/brown.jpg</v>
      </c>
      <c r="AE457" s="346" t="str">
        <f t="shared" ref="AE457:AF457" si="946">IFERROR(XLOOKUP($E457&amp;$F457,import!$A:$A,import!I:I),""
)</f>
        <v/>
      </c>
      <c r="AF457" s="346" t="str">
        <f t="shared" si="946"/>
        <v/>
      </c>
      <c r="AG457" s="119" t="str">
        <f>IFERROR(__xludf.DUMMYFUNCTION(" IF(
  ISNUMBER(S457),
  ""度なし（±0.00）〜""&amp;IF(ABS(S457)&lt;100, TEXT(S457, ""0.00""), """"),
  IFERROR(""度なし（±0.00）〜""&amp;
    TEXT(
      VALUE(REGEXEXTRACT(ASC(TO_TEXT(S457)),
        ""(?:^|[^0-9])([+-]?\d{1,2}(?:\.\d+)?)(?:[^0-9]|$)""
      )),
      ""0.00"""&amp;"
    ),
    ""度なしのみ""
  )
)
"),"度なしのみ")</f>
        <v>度なしのみ</v>
      </c>
      <c r="AH457" s="347"/>
      <c r="AI457" s="347"/>
      <c r="AJ457" s="110"/>
      <c r="AK457" s="110" t="s">
        <v>3947</v>
      </c>
      <c r="AL457" s="110" t="str">
        <f t="shared" si="453"/>
        <v>#REF!</v>
      </c>
      <c r="AM457" s="110"/>
      <c r="AN457" s="110" t="str">
        <f t="shared" si="84"/>
        <v>NG</v>
      </c>
      <c r="AO457" s="343">
        <v>8.0</v>
      </c>
      <c r="AP457" s="110"/>
      <c r="AQ457" s="343">
        <v>8.0</v>
      </c>
      <c r="AR457" s="110"/>
    </row>
    <row r="458">
      <c r="A458" s="333" t="b">
        <v>1</v>
      </c>
      <c r="B458" s="357" t="b">
        <v>1</v>
      </c>
      <c r="C458" s="350" t="str">
        <f t="shared" si="66"/>
        <v>-</v>
      </c>
      <c r="D458" s="110"/>
      <c r="E458" s="110" t="s">
        <v>3933</v>
      </c>
      <c r="F458" s="110" t="s">
        <v>3948</v>
      </c>
      <c r="G458" s="335">
        <v>4616.0</v>
      </c>
      <c r="H458" s="336" t="s">
        <v>2566</v>
      </c>
      <c r="I458" s="110" t="s">
        <v>3833</v>
      </c>
      <c r="J458" s="110" t="s">
        <v>3949</v>
      </c>
      <c r="K458" s="337" t="s">
        <v>170</v>
      </c>
      <c r="L458" s="338" t="str">
        <f t="shared" ref="L458:L490" si="949">XLOOKUP($E458&amp;$F458,import!$A:$A,import!G:G)</f>
        <v>#REF!</v>
      </c>
      <c r="M458" s="339" t="str">
        <f>IFERROR(__xludf.DUMMYFUNCTION("REGEXEXTRACT(
  XLOOKUP($E458&amp;$F458, import!$A:$A, import!C:C),
  ""/(\d+)""
)
"),"#REF!")</f>
        <v>#REF!</v>
      </c>
      <c r="N458" s="340" t="str">
        <f t="shared" si="455"/>
        <v>#REF!</v>
      </c>
      <c r="O458" s="341" t="str">
        <f t="shared" ref="O458:Q458" si="947">VALUE(SUBSTITUTE(XLOOKUP($E458&amp;$F458,import!$A:$A,import!M:M),"mm",""))
</f>
        <v>#REF!</v>
      </c>
      <c r="P458" s="342" t="str">
        <f t="shared" si="947"/>
        <v>#REF!</v>
      </c>
      <c r="Q458" s="343" t="str">
        <f t="shared" si="947"/>
        <v>#REF!</v>
      </c>
      <c r="R458" s="341" t="str">
        <f t="shared" ref="R458:R490" si="951">VALUE(SUBSTITUTE(XLOOKUP($E458&amp;$F458,import!$A:$A,import!AA:AA),"%","")) 
</f>
        <v>#REF!</v>
      </c>
      <c r="S458" s="110" t="str">
        <f t="array" ref="S458">XLOOKUP($E458&amp;$F458,import!$A:$A,import!T:T)</f>
        <v>#REF!</v>
      </c>
      <c r="T45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TRIM(TRANSPOSE(SPLIT(S458,"",""))), 0))
        ),
      ""シリコン"",""シリコー"&amp;"ンハイドロゲル素材"")
    )
  ),
"""")
"),"")</f>
        <v/>
      </c>
      <c r="U458" s="374" t="str">
        <f t="shared" si="917"/>
        <v>#REF!</v>
      </c>
      <c r="V458" s="119" t="str">
        <f t="shared" si="9"/>
        <v>/Users/asano/Desktop/data_sample/Links/bandle.jpg</v>
      </c>
      <c r="W458" s="345" t="s">
        <v>3950</v>
      </c>
      <c r="X458" s="345" t="s">
        <v>3951</v>
      </c>
      <c r="Y458" s="345" t="s">
        <v>3952</v>
      </c>
      <c r="Z458" s="345" t="s">
        <v>3953</v>
      </c>
      <c r="AA458" s="110" t="str">
        <f t="shared" si="459"/>
        <v>/Users/asano/Desktop/data_sample/images/1day/モラク/ユニフォームブラック/thumbnail.jpg</v>
      </c>
      <c r="AB458" s="110" t="str">
        <f t="shared" si="460"/>
        <v>/Users/asano/Desktop/data_sample/images/1day/モラク/ユニフォームブラック/lens.jpg</v>
      </c>
      <c r="AC458" s="110" t="str">
        <f t="shared" si="461"/>
        <v>/Users/asano/Desktop/data_sample/images/1day/モラク/ユニフォームブラック/黒目/black.jpg</v>
      </c>
      <c r="AD458" s="110" t="str">
        <f t="shared" si="462"/>
        <v>/Users/asano/Desktop/data_sample/images/1day/モラク/ユニフォームブラック/茶目/brown.jpg</v>
      </c>
      <c r="AE458" s="346" t="str">
        <f t="shared" ref="AE458:AF458" si="948">IFERROR(XLOOKUP($E458&amp;$F458,import!$A:$A,import!I:I),""
)</f>
        <v/>
      </c>
      <c r="AF458" s="346" t="str">
        <f t="shared" si="948"/>
        <v/>
      </c>
      <c r="AG458" s="119" t="str">
        <f>IFERROR(__xludf.DUMMYFUNCTION(" IF(
  ISNUMBER(S458),
  ""度なし（±0.00）〜""&amp;IF(ABS(S458)&lt;100, TEXT(S458, ""0.00""), """"),
  IFERROR(""度なし（±0.00）〜""&amp;
    TEXT(
      VALUE(REGEXEXTRACT(ASC(TO_TEXT(S458)),
        ""(?:^|[^0-9])([+-]?\d{1,2}(?:\.\d+)?)(?:[^0-9]|$)""
      )),
      ""0.00"""&amp;"
    ),
    ""度なしのみ""
  )
)
"),"度なしのみ")</f>
        <v>度なしのみ</v>
      </c>
      <c r="AH458" s="347"/>
      <c r="AI458" s="347"/>
      <c r="AJ458" s="110"/>
      <c r="AK458" s="110" t="s">
        <v>3954</v>
      </c>
      <c r="AL458" s="110" t="str">
        <f t="shared" si="453"/>
        <v>#REF!</v>
      </c>
      <c r="AM458" s="110"/>
      <c r="AN458" s="110" t="str">
        <f t="shared" si="84"/>
        <v>NG</v>
      </c>
      <c r="AO458" s="343">
        <v>12.0</v>
      </c>
      <c r="AP458" s="110"/>
      <c r="AQ458" s="343">
        <v>12.0</v>
      </c>
      <c r="AR458" s="110"/>
    </row>
    <row r="459">
      <c r="A459" s="333" t="b">
        <v>1</v>
      </c>
      <c r="B459" s="357" t="b">
        <v>1</v>
      </c>
      <c r="C459" s="350" t="str">
        <f t="shared" si="66"/>
        <v>-</v>
      </c>
      <c r="D459" s="110"/>
      <c r="E459" s="110" t="s">
        <v>3955</v>
      </c>
      <c r="F459" s="110" t="s">
        <v>3832</v>
      </c>
      <c r="G459" s="335">
        <v>4617.0</v>
      </c>
      <c r="H459" s="336" t="s">
        <v>2566</v>
      </c>
      <c r="I459" s="110" t="s">
        <v>3833</v>
      </c>
      <c r="J459" s="110" t="s">
        <v>3834</v>
      </c>
      <c r="K459" s="110" t="s">
        <v>292</v>
      </c>
      <c r="L459" s="338" t="str">
        <f t="shared" si="949"/>
        <v>#REF!</v>
      </c>
      <c r="M459" s="339" t="str">
        <f>IFERROR(__xludf.DUMMYFUNCTION("REGEXEXTRACT(
  XLOOKUP($E459&amp;$F459, import!$A:$A, import!C:C),
  ""/(\d+)""
)
"),"#REF!")</f>
        <v>#REF!</v>
      </c>
      <c r="N459" s="340" t="str">
        <f t="shared" si="455"/>
        <v>#REF!</v>
      </c>
      <c r="O459" s="341" t="str">
        <f t="shared" ref="O459:Q459" si="950">VALUE(SUBSTITUTE(XLOOKUP($E459&amp;$F459,import!$A:$A,import!M:M),"mm",""))
</f>
        <v>#REF!</v>
      </c>
      <c r="P459" s="342" t="str">
        <f t="shared" si="950"/>
        <v>#REF!</v>
      </c>
      <c r="Q459" s="343" t="str">
        <f t="shared" si="950"/>
        <v>#REF!</v>
      </c>
      <c r="R459" s="341" t="str">
        <f t="shared" si="951"/>
        <v>#REF!</v>
      </c>
      <c r="S459" s="110"/>
      <c r="T45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TRIM(TRANSPOSE(SPLIT(S459,"",""))), 0))
        ),
      ""シリコン"",""シリコー"&amp;"ンハイドロゲル素材"")
    )
  ),
"""")
"),"")</f>
        <v/>
      </c>
      <c r="U459" s="371" t="s">
        <v>3043</v>
      </c>
      <c r="V459" s="119" t="str">
        <f t="shared" si="9"/>
        <v>/Users/asano/Desktop/data_sample/Links/bandle.jpg</v>
      </c>
      <c r="W459" s="345" t="s">
        <v>3956</v>
      </c>
      <c r="X459" s="345" t="s">
        <v>3957</v>
      </c>
      <c r="Y459" s="345" t="s">
        <v>3958</v>
      </c>
      <c r="Z459" s="345" t="s">
        <v>3959</v>
      </c>
      <c r="AA459" s="110" t="str">
        <f t="shared" si="459"/>
        <v>/Users/asano/Desktop/data_sample/images/1month/モラク/コーラルブラウン/thumbnail.jpg</v>
      </c>
      <c r="AB459" s="110" t="str">
        <f t="shared" si="460"/>
        <v>/Users/asano/Desktop/data_sample/images/1month/モラク/コーラルブラウン/lens.jpg</v>
      </c>
      <c r="AC459" s="110" t="str">
        <f t="shared" si="461"/>
        <v>/Users/asano/Desktop/data_sample/images/1month/モラク/コーラルブラウン/黒目/black.jpg</v>
      </c>
      <c r="AD459" s="110" t="str">
        <f t="shared" si="462"/>
        <v>/Users/asano/Desktop/data_sample/images/1month/モラク/コーラルブラウン/茶目/brown.jpg</v>
      </c>
      <c r="AE459" s="346" t="str">
        <f t="shared" ref="AE459:AF459" si="952">IFERROR(XLOOKUP($E459&amp;$F459,import!$A:$A,import!I:I),""
)</f>
        <v/>
      </c>
      <c r="AF459" s="346" t="str">
        <f t="shared" si="952"/>
        <v/>
      </c>
      <c r="AG459" s="119" t="str">
        <f>IFERROR(__xludf.DUMMYFUNCTION(" IF(
  ISNUMBER(S459),
  ""度なし（±0.00）〜""&amp;IF(ABS(S459)&lt;100, TEXT(S459, ""0.00""), """"),
  IFERROR(""度なし（±0.00）〜""&amp;
    TEXT(
      VALUE(REGEXEXTRACT(ASC(TO_TEXT(S459)),
        ""(?:^|[^0-9])([+-]?\d{1,2}(?:\.\d+)?)(?:[^0-9]|$)""
      )),
      ""0.00"""&amp;"
    ),
    ""度なしのみ""
  )
)
"),"度なしのみ")</f>
        <v>度なしのみ</v>
      </c>
      <c r="AH459" s="347"/>
      <c r="AI459" s="347"/>
      <c r="AJ459" s="110"/>
      <c r="AK459" s="110" t="s">
        <v>3839</v>
      </c>
      <c r="AL459" s="110" t="str">
        <f t="shared" si="453"/>
        <v>#REF!</v>
      </c>
      <c r="AM459" s="110"/>
      <c r="AN459" s="110" t="str">
        <f t="shared" si="84"/>
        <v>NG</v>
      </c>
      <c r="AO459" s="343">
        <v>8.0</v>
      </c>
      <c r="AP459" s="110"/>
      <c r="AQ459" s="343">
        <v>8.0</v>
      </c>
      <c r="AR459" s="110"/>
    </row>
    <row r="460">
      <c r="A460" s="333" t="b">
        <v>1</v>
      </c>
      <c r="B460" s="357" t="b">
        <v>1</v>
      </c>
      <c r="C460" s="350" t="str">
        <f t="shared" si="66"/>
        <v>-</v>
      </c>
      <c r="D460" s="110"/>
      <c r="E460" s="110" t="s">
        <v>3955</v>
      </c>
      <c r="F460" s="110" t="s">
        <v>3840</v>
      </c>
      <c r="G460" s="335">
        <v>4618.0</v>
      </c>
      <c r="H460" s="336" t="s">
        <v>2566</v>
      </c>
      <c r="I460" s="110" t="s">
        <v>3833</v>
      </c>
      <c r="J460" s="110" t="s">
        <v>3841</v>
      </c>
      <c r="K460" s="110" t="s">
        <v>292</v>
      </c>
      <c r="L460" s="338" t="str">
        <f t="shared" si="949"/>
        <v>#REF!</v>
      </c>
      <c r="M460" s="339" t="str">
        <f>IFERROR(__xludf.DUMMYFUNCTION("REGEXEXTRACT(
  XLOOKUP($E460&amp;$F460, import!$A:$A, import!C:C),
  ""/(\d+)""
)
"),"#REF!")</f>
        <v>#REF!</v>
      </c>
      <c r="N460" s="340" t="str">
        <f t="shared" si="455"/>
        <v>#REF!</v>
      </c>
      <c r="O460" s="341" t="str">
        <f t="shared" ref="O460:Q460" si="953">VALUE(SUBSTITUTE(XLOOKUP($E460&amp;$F460,import!$A:$A,import!M:M),"mm",""))
</f>
        <v>#REF!</v>
      </c>
      <c r="P460" s="342" t="str">
        <f t="shared" si="953"/>
        <v>#REF!</v>
      </c>
      <c r="Q460" s="343" t="str">
        <f t="shared" si="953"/>
        <v>#REF!</v>
      </c>
      <c r="R460" s="341" t="str">
        <f t="shared" si="951"/>
        <v>#REF!</v>
      </c>
      <c r="S460" s="110"/>
      <c r="T46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TRIM(TRANSPOSE(SPLIT(S460,"",""))), 0))
        ),
      ""シリコン"",""シリコー"&amp;"ンハイドロゲル素材"")
    )
  ),
"""")
"),"")</f>
        <v/>
      </c>
      <c r="U460" s="371" t="s">
        <v>3043</v>
      </c>
      <c r="V460" s="119" t="str">
        <f t="shared" si="9"/>
        <v>/Users/asano/Desktop/data_sample/Links/bandle.jpg</v>
      </c>
      <c r="W460" s="345" t="s">
        <v>3960</v>
      </c>
      <c r="X460" s="345" t="s">
        <v>3961</v>
      </c>
      <c r="Y460" s="345" t="s">
        <v>3962</v>
      </c>
      <c r="Z460" s="345" t="s">
        <v>3963</v>
      </c>
      <c r="AA460" s="110" t="str">
        <f t="shared" si="459"/>
        <v>/Users/asano/Desktop/data_sample/images/1month/モラク/ダズルグレー/thumbnail.jpg</v>
      </c>
      <c r="AB460" s="110" t="str">
        <f t="shared" si="460"/>
        <v>/Users/asano/Desktop/data_sample/images/1month/モラク/ダズルグレー/lens.jpg</v>
      </c>
      <c r="AC460" s="110" t="str">
        <f t="shared" si="461"/>
        <v>/Users/asano/Desktop/data_sample/images/1month/モラク/ダズルグレー/黒目/black.jpg</v>
      </c>
      <c r="AD460" s="110" t="str">
        <f t="shared" si="462"/>
        <v>/Users/asano/Desktop/data_sample/images/1month/モラク/ダズルグレー/茶目/brown.jpg</v>
      </c>
      <c r="AE460" s="346" t="str">
        <f t="shared" ref="AE460:AF460" si="954">IFERROR(XLOOKUP($E460&amp;$F460,import!$A:$A,import!I:I),""
)</f>
        <v/>
      </c>
      <c r="AF460" s="346" t="str">
        <f t="shared" si="954"/>
        <v/>
      </c>
      <c r="AG460" s="119" t="str">
        <f>IFERROR(__xludf.DUMMYFUNCTION(" IF(
  ISNUMBER(S460),
  ""度なし（±0.00）〜""&amp;IF(ABS(S460)&lt;100, TEXT(S460, ""0.00""), """"),
  IFERROR(""度なし（±0.00）〜""&amp;
    TEXT(
      VALUE(REGEXEXTRACT(ASC(TO_TEXT(S460)),
        ""(?:^|[^0-9])([+-]?\d{1,2}(?:\.\d+)?)(?:[^0-9]|$)""
      )),
      ""0.00"""&amp;"
    ),
    ""度なしのみ""
  )
)
"),"度なしのみ")</f>
        <v>度なしのみ</v>
      </c>
      <c r="AH460" s="347"/>
      <c r="AI460" s="347"/>
      <c r="AJ460" s="110"/>
      <c r="AK460" s="110" t="s">
        <v>3847</v>
      </c>
      <c r="AL460" s="110" t="str">
        <f t="shared" si="453"/>
        <v>#REF!</v>
      </c>
      <c r="AM460" s="110"/>
      <c r="AN460" s="110" t="str">
        <f t="shared" si="84"/>
        <v>NG</v>
      </c>
      <c r="AO460" s="343">
        <v>8.0</v>
      </c>
      <c r="AP460" s="110"/>
      <c r="AQ460" s="343">
        <v>8.0</v>
      </c>
      <c r="AR460" s="110"/>
    </row>
    <row r="461">
      <c r="A461" s="333" t="b">
        <v>1</v>
      </c>
      <c r="B461" s="357" t="b">
        <v>1</v>
      </c>
      <c r="C461" s="350" t="str">
        <f t="shared" si="66"/>
        <v>-</v>
      </c>
      <c r="D461" s="110"/>
      <c r="E461" s="110" t="s">
        <v>3955</v>
      </c>
      <c r="F461" s="110" t="s">
        <v>3848</v>
      </c>
      <c r="G461" s="335">
        <v>4619.0</v>
      </c>
      <c r="H461" s="336" t="s">
        <v>2566</v>
      </c>
      <c r="I461" s="110" t="s">
        <v>3833</v>
      </c>
      <c r="J461" s="110" t="s">
        <v>3849</v>
      </c>
      <c r="K461" s="110" t="s">
        <v>292</v>
      </c>
      <c r="L461" s="338" t="str">
        <f t="shared" si="949"/>
        <v>#REF!</v>
      </c>
      <c r="M461" s="339" t="str">
        <f>IFERROR(__xludf.DUMMYFUNCTION("REGEXEXTRACT(
  XLOOKUP($E461&amp;$F461, import!$A:$A, import!C:C),
  ""/(\d+)""
)
"),"#REF!")</f>
        <v>#REF!</v>
      </c>
      <c r="N461" s="340" t="str">
        <f t="shared" si="455"/>
        <v>#REF!</v>
      </c>
      <c r="O461" s="341" t="str">
        <f t="shared" ref="O461:Q461" si="955">VALUE(SUBSTITUTE(XLOOKUP($E461&amp;$F461,import!$A:$A,import!M:M),"mm",""))
</f>
        <v>#REF!</v>
      </c>
      <c r="P461" s="342" t="str">
        <f t="shared" si="955"/>
        <v>#REF!</v>
      </c>
      <c r="Q461" s="343" t="str">
        <f t="shared" si="955"/>
        <v>#REF!</v>
      </c>
      <c r="R461" s="341" t="str">
        <f t="shared" si="951"/>
        <v>#REF!</v>
      </c>
      <c r="S461" s="110"/>
      <c r="T46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TRIM(TRANSPOSE(SPLIT(S461,"",""))), 0))
        ),
      ""シリコン"",""シリコー"&amp;"ンハイドロゲル素材"")
    )
  ),
"""")
"),"")</f>
        <v/>
      </c>
      <c r="U461" s="371" t="s">
        <v>3043</v>
      </c>
      <c r="V461" s="119" t="str">
        <f t="shared" si="9"/>
        <v>/Users/asano/Desktop/data_sample/Links/bandle.jpg</v>
      </c>
      <c r="W461" s="345" t="s">
        <v>3964</v>
      </c>
      <c r="X461" s="345" t="s">
        <v>3965</v>
      </c>
      <c r="Y461" s="345" t="s">
        <v>3966</v>
      </c>
      <c r="Z461" s="345" t="s">
        <v>3967</v>
      </c>
      <c r="AA461" s="110" t="str">
        <f t="shared" si="459"/>
        <v>/Users/asano/Desktop/data_sample/images/1month/モラク/ダズルベージュ/thumbnail.jpg</v>
      </c>
      <c r="AB461" s="110" t="str">
        <f t="shared" si="460"/>
        <v>/Users/asano/Desktop/data_sample/images/1month/モラク/ダズルベージュ/lens.jpg</v>
      </c>
      <c r="AC461" s="110" t="str">
        <f t="shared" si="461"/>
        <v>/Users/asano/Desktop/data_sample/images/1month/モラク/ダズルベージュ/黒目/black.jpg</v>
      </c>
      <c r="AD461" s="110" t="str">
        <f t="shared" si="462"/>
        <v>/Users/asano/Desktop/data_sample/images/1month/モラク/ダズルベージュ/茶目/brown.jpg</v>
      </c>
      <c r="AE461" s="346" t="str">
        <f t="shared" ref="AE461:AF461" si="956">IFERROR(XLOOKUP($E461&amp;$F461,import!$A:$A,import!I:I),""
)</f>
        <v/>
      </c>
      <c r="AF461" s="346" t="str">
        <f t="shared" si="956"/>
        <v/>
      </c>
      <c r="AG461" s="119" t="str">
        <f>IFERROR(__xludf.DUMMYFUNCTION(" IF(
  ISNUMBER(S461),
  ""度なし（±0.00）〜""&amp;IF(ABS(S461)&lt;100, TEXT(S461, ""0.00""), """"),
  IFERROR(""度なし（±0.00）〜""&amp;
    TEXT(
      VALUE(REGEXEXTRACT(ASC(TO_TEXT(S461)),
        ""(?:^|[^0-9])([+-]?\d{1,2}(?:\.\d+)?)(?:[^0-9]|$)""
      )),
      ""0.00"""&amp;"
    ),
    ""度なしのみ""
  )
)
"),"度なしのみ")</f>
        <v>度なしのみ</v>
      </c>
      <c r="AH461" s="347"/>
      <c r="AI461" s="347"/>
      <c r="AJ461" s="110"/>
      <c r="AK461" s="110" t="s">
        <v>3854</v>
      </c>
      <c r="AL461" s="110" t="str">
        <f t="shared" si="453"/>
        <v>#REF!</v>
      </c>
      <c r="AM461" s="110"/>
      <c r="AN461" s="110" t="str">
        <f t="shared" si="84"/>
        <v>NG</v>
      </c>
      <c r="AO461" s="343">
        <v>8.0</v>
      </c>
      <c r="AP461" s="110"/>
      <c r="AQ461" s="343">
        <v>8.0</v>
      </c>
      <c r="AR461" s="110"/>
    </row>
    <row r="462">
      <c r="A462" s="333" t="b">
        <v>1</v>
      </c>
      <c r="B462" s="357" t="b">
        <v>1</v>
      </c>
      <c r="C462" s="350" t="str">
        <f t="shared" si="66"/>
        <v>-</v>
      </c>
      <c r="D462" s="110"/>
      <c r="E462" s="110" t="s">
        <v>3955</v>
      </c>
      <c r="F462" s="110" t="s">
        <v>3968</v>
      </c>
      <c r="G462" s="335">
        <v>4620.0</v>
      </c>
      <c r="H462" s="336" t="s">
        <v>2566</v>
      </c>
      <c r="I462" s="110" t="s">
        <v>3833</v>
      </c>
      <c r="J462" s="110" t="s">
        <v>3969</v>
      </c>
      <c r="K462" s="110" t="s">
        <v>292</v>
      </c>
      <c r="L462" s="338" t="str">
        <f t="shared" si="949"/>
        <v>#REF!</v>
      </c>
      <c r="M462" s="339" t="str">
        <f>IFERROR(__xludf.DUMMYFUNCTION("REGEXEXTRACT(
  XLOOKUP($E462&amp;$F462, import!$A:$A, import!C:C),
  ""/(\d+)""
)
"),"#REF!")</f>
        <v>#REF!</v>
      </c>
      <c r="N462" s="340" t="str">
        <f t="shared" si="455"/>
        <v>#REF!</v>
      </c>
      <c r="O462" s="341" t="str">
        <f t="shared" ref="O462:Q462" si="957">VALUE(SUBSTITUTE(XLOOKUP($E462&amp;$F462,import!$A:$A,import!M:M),"mm",""))
</f>
        <v>#REF!</v>
      </c>
      <c r="P462" s="342" t="str">
        <f t="shared" si="957"/>
        <v>#REF!</v>
      </c>
      <c r="Q462" s="343" t="str">
        <f t="shared" si="957"/>
        <v>#REF!</v>
      </c>
      <c r="R462" s="341" t="str">
        <f t="shared" si="951"/>
        <v>#REF!</v>
      </c>
      <c r="S462" s="110"/>
      <c r="T46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TRIM(TRANSPOSE(SPLIT(S462,"",""))), 0))
        ),
      ""シリコン"",""シリコー"&amp;"ンハイドロゲル素材"")
    )
  ),
"""")
"),"")</f>
        <v/>
      </c>
      <c r="U462" s="371" t="s">
        <v>3043</v>
      </c>
      <c r="V462" s="119" t="str">
        <f t="shared" si="9"/>
        <v>/Users/asano/Desktop/data_sample/Links/bandle.jpg</v>
      </c>
      <c r="W462" s="345" t="s">
        <v>3970</v>
      </c>
      <c r="X462" s="345" t="s">
        <v>3971</v>
      </c>
      <c r="Y462" s="345" t="s">
        <v>3972</v>
      </c>
      <c r="Z462" s="345" t="s">
        <v>3973</v>
      </c>
      <c r="AA462" s="110" t="str">
        <f t="shared" si="459"/>
        <v>/Users/asano/Desktop/data_sample/images/1month/モラク/タンジェリンティー/thumbnail.jpg</v>
      </c>
      <c r="AB462" s="110" t="str">
        <f t="shared" si="460"/>
        <v>/Users/asano/Desktop/data_sample/images/1month/モラク/タンジェリンティー/lens.jpg</v>
      </c>
      <c r="AC462" s="110" t="str">
        <f t="shared" si="461"/>
        <v>/Users/asano/Desktop/data_sample/images/1month/モラク/タンジェリンティー/黒目/black.jpg</v>
      </c>
      <c r="AD462" s="110" t="str">
        <f t="shared" si="462"/>
        <v>/Users/asano/Desktop/data_sample/images/1month/モラク/タンジェリンティー/茶目/brown.jpg</v>
      </c>
      <c r="AE462" s="346" t="str">
        <f t="shared" ref="AE462:AF462" si="958">IFERROR(XLOOKUP($E462&amp;$F462,import!$A:$A,import!I:I),""
)</f>
        <v/>
      </c>
      <c r="AF462" s="346" t="str">
        <f t="shared" si="958"/>
        <v/>
      </c>
      <c r="AG462" s="119" t="str">
        <f>IFERROR(__xludf.DUMMYFUNCTION(" IF(
  ISNUMBER(S462),
  ""度なし（±0.00）〜""&amp;IF(ABS(S462)&lt;100, TEXT(S462, ""0.00""), """"),
  IFERROR(""度なし（±0.00）〜""&amp;
    TEXT(
      VALUE(REGEXEXTRACT(ASC(TO_TEXT(S462)),
        ""(?:^|[^0-9])([+-]?\d{1,2}(?:\.\d+)?)(?:[^0-9]|$)""
      )),
      ""0.00"""&amp;"
    ),
    ""度なしのみ""
  )
)
"),"度なしのみ")</f>
        <v>度なしのみ</v>
      </c>
      <c r="AH462" s="347"/>
      <c r="AI462" s="347"/>
      <c r="AJ462" s="110"/>
      <c r="AK462" s="110" t="s">
        <v>3974</v>
      </c>
      <c r="AL462" s="110" t="str">
        <f t="shared" si="453"/>
        <v>#REF!</v>
      </c>
      <c r="AM462" s="110"/>
      <c r="AN462" s="110" t="str">
        <f t="shared" si="84"/>
        <v>NG</v>
      </c>
      <c r="AO462" s="343">
        <v>8.0</v>
      </c>
      <c r="AP462" s="110"/>
      <c r="AQ462" s="343">
        <v>8.0</v>
      </c>
      <c r="AR462" s="110"/>
    </row>
    <row r="463">
      <c r="A463" s="349" t="b">
        <v>1</v>
      </c>
      <c r="B463" s="357" t="b">
        <v>1</v>
      </c>
      <c r="C463" s="350" t="str">
        <f t="shared" si="66"/>
        <v>-</v>
      </c>
      <c r="D463" s="110"/>
      <c r="E463" s="377" t="s">
        <v>3955</v>
      </c>
      <c r="F463" s="377" t="s">
        <v>3975</v>
      </c>
      <c r="G463" s="378">
        <v>4621.0</v>
      </c>
      <c r="H463" s="379" t="s">
        <v>2566</v>
      </c>
      <c r="I463" s="377" t="s">
        <v>3833</v>
      </c>
      <c r="J463" s="377" t="s">
        <v>3976</v>
      </c>
      <c r="K463" s="377" t="s">
        <v>292</v>
      </c>
      <c r="L463" s="338" t="str">
        <f t="shared" si="949"/>
        <v>#REF!</v>
      </c>
      <c r="M463" s="339" t="str">
        <f>IFERROR(__xludf.DUMMYFUNCTION("REGEXEXTRACT(
  XLOOKUP($E463&amp;$F463, import!$A:$A, import!C:C),
  ""/(\d+)""
)
"),"#REF!")</f>
        <v>#REF!</v>
      </c>
      <c r="N463" s="340" t="str">
        <f t="shared" si="455"/>
        <v>#REF!</v>
      </c>
      <c r="O463" s="341" t="str">
        <f t="shared" ref="O463:Q463" si="959">VALUE(SUBSTITUTE(XLOOKUP($E463&amp;$F463,import!$A:$A,import!M:M),"mm",""))
</f>
        <v>#REF!</v>
      </c>
      <c r="P463" s="342" t="str">
        <f t="shared" si="959"/>
        <v>#REF!</v>
      </c>
      <c r="Q463" s="343" t="str">
        <f t="shared" si="959"/>
        <v>#REF!</v>
      </c>
      <c r="R463" s="341" t="str">
        <f t="shared" si="951"/>
        <v>#REF!</v>
      </c>
      <c r="S463" s="110"/>
      <c r="T46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TRIM(TRANSPOSE(SPLIT(S463,"",""))), 0))
        ),
      ""シリコン"",""シリコー"&amp;"ンハイドロゲル素材"")
    )
  ),
"""")
"),"")</f>
        <v/>
      </c>
      <c r="U463" s="371" t="s">
        <v>3043</v>
      </c>
      <c r="V463" s="119" t="str">
        <f t="shared" si="9"/>
        <v>/Users/asano/Desktop/data_sample/Links/bandle.jpg</v>
      </c>
      <c r="W463" s="345" t="s">
        <v>3977</v>
      </c>
      <c r="X463" s="345" t="s">
        <v>3978</v>
      </c>
      <c r="Y463" s="345" t="s">
        <v>3979</v>
      </c>
      <c r="Z463" s="345" t="s">
        <v>3980</v>
      </c>
      <c r="AA463" s="110" t="str">
        <f t="shared" si="459"/>
        <v>/Users/asano/Desktop/data_sample/images/1month/モラク/ピーチクラッシュ/thumbnail.jpg</v>
      </c>
      <c r="AB463" s="110" t="str">
        <f t="shared" si="460"/>
        <v>/Users/asano/Desktop/data_sample/images/1month/モラク/ピーチクラッシュ/lens.jpg</v>
      </c>
      <c r="AC463" s="110" t="str">
        <f t="shared" si="461"/>
        <v>/Users/asano/Desktop/data_sample/images/1month/モラク/ピーチクラッシュ/黒目/black.jpg</v>
      </c>
      <c r="AD463" s="110" t="str">
        <f t="shared" si="462"/>
        <v>/Users/asano/Desktop/data_sample/images/1month/モラク/ピーチクラッシュ/茶目/brown.jpg</v>
      </c>
      <c r="AE463" s="346" t="str">
        <f t="shared" ref="AE463:AF463" si="960">IFERROR(XLOOKUP($E463&amp;$F463,import!$A:$A,import!I:I),""
)</f>
        <v/>
      </c>
      <c r="AF463" s="346" t="str">
        <f t="shared" si="960"/>
        <v/>
      </c>
      <c r="AG463" s="119" t="str">
        <f>IFERROR(__xludf.DUMMYFUNCTION(" IF(
  ISNUMBER(S463),
  ""度なし（±0.00）〜""&amp;IF(ABS(S463)&lt;100, TEXT(S463, ""0.00""), """"),
  IFERROR(""度なし（±0.00）〜""&amp;
    TEXT(
      VALUE(REGEXEXTRACT(ASC(TO_TEXT(S463)),
        ""(?:^|[^0-9])([+-]?\d{1,2}(?:\.\d+)?)(?:[^0-9]|$)""
      )),
      ""0.00"""&amp;"
    ),
    ""度なしのみ""
  )
)
"),"度なしのみ")</f>
        <v>度なしのみ</v>
      </c>
      <c r="AH463" s="110"/>
      <c r="AI463" s="110"/>
      <c r="AJ463" s="110"/>
      <c r="AK463" s="110" t="s">
        <v>3981</v>
      </c>
      <c r="AL463" s="110" t="str">
        <f t="shared" si="453"/>
        <v>#REF!</v>
      </c>
      <c r="AM463" s="110"/>
      <c r="AN463" s="110" t="str">
        <f t="shared" si="84"/>
        <v>NG</v>
      </c>
      <c r="AO463" s="343">
        <v>8.0</v>
      </c>
      <c r="AP463" s="110"/>
      <c r="AQ463" s="343">
        <v>8.0</v>
      </c>
      <c r="AR463" s="110"/>
    </row>
    <row r="464">
      <c r="A464" s="333" t="b">
        <v>1</v>
      </c>
      <c r="B464" s="357" t="b">
        <v>1</v>
      </c>
      <c r="C464" s="350" t="str">
        <f t="shared" si="66"/>
        <v>-</v>
      </c>
      <c r="D464" s="110"/>
      <c r="E464" s="110" t="s">
        <v>3955</v>
      </c>
      <c r="F464" s="110" t="s">
        <v>3855</v>
      </c>
      <c r="G464" s="335">
        <v>4622.0</v>
      </c>
      <c r="H464" s="336" t="s">
        <v>2566</v>
      </c>
      <c r="I464" s="110" t="s">
        <v>3833</v>
      </c>
      <c r="J464" s="110" t="s">
        <v>3856</v>
      </c>
      <c r="K464" s="110" t="s">
        <v>292</v>
      </c>
      <c r="L464" s="338" t="str">
        <f t="shared" si="949"/>
        <v>#REF!</v>
      </c>
      <c r="M464" s="339" t="str">
        <f>IFERROR(__xludf.DUMMYFUNCTION("REGEXEXTRACT(
  XLOOKUP($E464&amp;$F464, import!$A:$A, import!C:C),
  ""/(\d+)""
)
"),"#REF!")</f>
        <v>#REF!</v>
      </c>
      <c r="N464" s="340" t="str">
        <f t="shared" si="455"/>
        <v>#REF!</v>
      </c>
      <c r="O464" s="341" t="str">
        <f t="shared" ref="O464:Q464" si="961">VALUE(SUBSTITUTE(XLOOKUP($E464&amp;$F464,import!$A:$A,import!M:M),"mm",""))
</f>
        <v>#REF!</v>
      </c>
      <c r="P464" s="342" t="str">
        <f t="shared" si="961"/>
        <v>#REF!</v>
      </c>
      <c r="Q464" s="343" t="str">
        <f t="shared" si="961"/>
        <v>#REF!</v>
      </c>
      <c r="R464" s="341" t="str">
        <f t="shared" si="951"/>
        <v>#REF!</v>
      </c>
      <c r="S464" s="110"/>
      <c r="T46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TRIM(TRANSPOSE(SPLIT(S464,"",""))), 0))
        ),
      ""シリコン"",""シリコー"&amp;"ンハイドロゲル素材"")
    )
  ),
"""")
"),"")</f>
        <v/>
      </c>
      <c r="U464" s="371" t="s">
        <v>3043</v>
      </c>
      <c r="V464" s="119" t="str">
        <f t="shared" si="9"/>
        <v>/Users/asano/Desktop/data_sample/Links/bandle.jpg</v>
      </c>
      <c r="W464" s="345" t="s">
        <v>3982</v>
      </c>
      <c r="X464" s="345" t="s">
        <v>3983</v>
      </c>
      <c r="Y464" s="345" t="s">
        <v>3984</v>
      </c>
      <c r="Z464" s="345" t="s">
        <v>3985</v>
      </c>
      <c r="AA464" s="110" t="str">
        <f t="shared" si="459"/>
        <v>/Users/asano/Desktop/data_sample/images/1month/モラク/ミラーグレー/thumbnail.jpg</v>
      </c>
      <c r="AB464" s="110" t="str">
        <f t="shared" si="460"/>
        <v>/Users/asano/Desktop/data_sample/images/1month/モラク/ミラーグレー/lens.jpg</v>
      </c>
      <c r="AC464" s="110" t="str">
        <f t="shared" si="461"/>
        <v>/Users/asano/Desktop/data_sample/images/1month/モラク/ミラーグレー/黒目/black.jpg</v>
      </c>
      <c r="AD464" s="110" t="str">
        <f t="shared" si="462"/>
        <v>/Users/asano/Desktop/data_sample/images/1month/モラク/ミラーグレー/茶目/brown.jpg</v>
      </c>
      <c r="AE464" s="346" t="str">
        <f t="shared" ref="AE464:AF464" si="962">IFERROR(XLOOKUP($E464&amp;$F464,import!$A:$A,import!I:I),""
)</f>
        <v/>
      </c>
      <c r="AF464" s="346" t="str">
        <f t="shared" si="962"/>
        <v/>
      </c>
      <c r="AG464" s="119" t="str">
        <f>IFERROR(__xludf.DUMMYFUNCTION(" IF(
  ISNUMBER(S464),
  ""度なし（±0.00）〜""&amp;IF(ABS(S464)&lt;100, TEXT(S464, ""0.00""), """"),
  IFERROR(""度なし（±0.00）〜""&amp;
    TEXT(
      VALUE(REGEXEXTRACT(ASC(TO_TEXT(S464)),
        ""(?:^|[^0-9])([+-]?\d{1,2}(?:\.\d+)?)(?:[^0-9]|$)""
      )),
      ""0.00"""&amp;"
    ),
    ""度なしのみ""
  )
)
"),"度なしのみ")</f>
        <v>度なしのみ</v>
      </c>
      <c r="AH464" s="347"/>
      <c r="AI464" s="347"/>
      <c r="AJ464" s="110"/>
      <c r="AK464" s="110" t="s">
        <v>3986</v>
      </c>
      <c r="AL464" s="110" t="str">
        <f t="shared" si="453"/>
        <v>#REF!</v>
      </c>
      <c r="AM464" s="110"/>
      <c r="AN464" s="110" t="str">
        <f t="shared" si="84"/>
        <v>NG</v>
      </c>
      <c r="AO464" s="343">
        <v>8.0</v>
      </c>
      <c r="AP464" s="110"/>
      <c r="AQ464" s="343">
        <v>8.0</v>
      </c>
      <c r="AR464" s="110"/>
    </row>
    <row r="465">
      <c r="A465" s="333" t="b">
        <v>1</v>
      </c>
      <c r="B465" s="357" t="b">
        <v>1</v>
      </c>
      <c r="C465" s="350" t="str">
        <f t="shared" si="66"/>
        <v>-</v>
      </c>
      <c r="D465" s="110"/>
      <c r="E465" s="110" t="s">
        <v>3955</v>
      </c>
      <c r="F465" s="110" t="s">
        <v>3862</v>
      </c>
      <c r="G465" s="335">
        <v>4623.0</v>
      </c>
      <c r="H465" s="336" t="s">
        <v>2566</v>
      </c>
      <c r="I465" s="110" t="s">
        <v>3833</v>
      </c>
      <c r="J465" s="110" t="s">
        <v>3863</v>
      </c>
      <c r="K465" s="110" t="s">
        <v>292</v>
      </c>
      <c r="L465" s="338" t="str">
        <f t="shared" si="949"/>
        <v>#REF!</v>
      </c>
      <c r="M465" s="339" t="str">
        <f>IFERROR(__xludf.DUMMYFUNCTION("REGEXEXTRACT(
  XLOOKUP($E465&amp;$F465, import!$A:$A, import!C:C),
  ""/(\d+)""
)
"),"#REF!")</f>
        <v>#REF!</v>
      </c>
      <c r="N465" s="340" t="str">
        <f t="shared" si="455"/>
        <v>#REF!</v>
      </c>
      <c r="O465" s="341" t="str">
        <f t="shared" ref="O465:Q465" si="963">VALUE(SUBSTITUTE(XLOOKUP($E465&amp;$F465,import!$A:$A,import!M:M),"mm",""))
</f>
        <v>#REF!</v>
      </c>
      <c r="P465" s="342" t="str">
        <f t="shared" si="963"/>
        <v>#REF!</v>
      </c>
      <c r="Q465" s="343" t="str">
        <f t="shared" si="963"/>
        <v>#REF!</v>
      </c>
      <c r="R465" s="341" t="str">
        <f t="shared" si="951"/>
        <v>#REF!</v>
      </c>
      <c r="S465" s="343" t="str">
        <f t="shared" ref="S465:S466" si="966">XLOOKUP($E465&amp;$F465,import!$A:$A,import!T:T)</f>
        <v>#REF!</v>
      </c>
      <c r="T46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TRIM(TRANSPOSE(SPLIT(S465,"",""))), 0))
        ),
      ""シリコン"",""シリコー"&amp;"ンハイドロゲル素材"")
    )
  ),
"""")
"),"")</f>
        <v/>
      </c>
      <c r="U465" s="371" t="s">
        <v>3043</v>
      </c>
      <c r="V465" s="119" t="str">
        <f t="shared" si="9"/>
        <v>/Users/asano/Desktop/data_sample/Links/bandle.jpg</v>
      </c>
      <c r="W465" s="345" t="s">
        <v>3987</v>
      </c>
      <c r="X465" s="345" t="s">
        <v>3988</v>
      </c>
      <c r="Y465" s="345" t="s">
        <v>3989</v>
      </c>
      <c r="Z465" s="345" t="s">
        <v>3990</v>
      </c>
      <c r="AA465" s="110" t="str">
        <f t="shared" si="459"/>
        <v>/Users/asano/Desktop/data_sample/images/1month/モラク/ドーリッシュグレー/thumbnail.jpg</v>
      </c>
      <c r="AB465" s="110" t="str">
        <f t="shared" si="460"/>
        <v>/Users/asano/Desktop/data_sample/images/1month/モラク/ドーリッシュグレー/lens.jpg</v>
      </c>
      <c r="AC465" s="110" t="str">
        <f t="shared" si="461"/>
        <v>/Users/asano/Desktop/data_sample/images/1month/モラク/ドーリッシュグレー/黒目/black.jpg</v>
      </c>
      <c r="AD465" s="110" t="str">
        <f t="shared" si="462"/>
        <v>/Users/asano/Desktop/data_sample/images/1month/モラク/ドーリッシュグレー/茶目/brown.jpg</v>
      </c>
      <c r="AE465" s="346" t="str">
        <f t="shared" ref="AE465:AF465" si="964">IFERROR(XLOOKUP($E465&amp;$F465,import!$A:$A,import!I:I),""
)</f>
        <v/>
      </c>
      <c r="AF465" s="346" t="str">
        <f t="shared" si="964"/>
        <v/>
      </c>
      <c r="AG465" s="119" t="str">
        <f>IFERROR(__xludf.DUMMYFUNCTION(" IF(
  ISNUMBER(S465),
  ""度なし（±0.00）〜""&amp;IF(ABS(S465)&lt;100, TEXT(S465, ""0.00""), """"),
  IFERROR(""度なし（±0.00）〜""&amp;
    TEXT(
      VALUE(REGEXEXTRACT(ASC(TO_TEXT(S465)),
        ""(?:^|[^0-9])([+-]?\d{1,2}(?:\.\d+)?)(?:[^0-9]|$)""
      )),
      ""0.00"""&amp;"
    ),
    ""度なしのみ""
  )
)
"),"度なしのみ")</f>
        <v>度なしのみ</v>
      </c>
      <c r="AH465" s="347"/>
      <c r="AI465" s="347"/>
      <c r="AJ465" s="110"/>
      <c r="AK465" s="110" t="s">
        <v>3868</v>
      </c>
      <c r="AL465" s="110" t="str">
        <f t="shared" si="453"/>
        <v>#REF!</v>
      </c>
      <c r="AM465" s="110"/>
      <c r="AN465" s="110" t="str">
        <f t="shared" si="84"/>
        <v>NG</v>
      </c>
      <c r="AO465" s="343">
        <v>12.0</v>
      </c>
      <c r="AP465" s="110"/>
      <c r="AQ465" s="343">
        <v>12.0</v>
      </c>
      <c r="AR465" s="110"/>
    </row>
    <row r="466">
      <c r="A466" s="333" t="b">
        <v>1</v>
      </c>
      <c r="B466" s="357" t="b">
        <v>1</v>
      </c>
      <c r="C466" s="350" t="str">
        <f t="shared" si="66"/>
        <v>-</v>
      </c>
      <c r="D466" s="110"/>
      <c r="E466" s="110" t="s">
        <v>3955</v>
      </c>
      <c r="F466" s="110" t="s">
        <v>3869</v>
      </c>
      <c r="G466" s="335">
        <v>4624.0</v>
      </c>
      <c r="H466" s="336" t="s">
        <v>2566</v>
      </c>
      <c r="I466" s="110" t="s">
        <v>3833</v>
      </c>
      <c r="J466" s="110" t="s">
        <v>3870</v>
      </c>
      <c r="K466" s="110" t="s">
        <v>292</v>
      </c>
      <c r="L466" s="338" t="str">
        <f t="shared" si="949"/>
        <v>#REF!</v>
      </c>
      <c r="M466" s="339" t="str">
        <f>IFERROR(__xludf.DUMMYFUNCTION("REGEXEXTRACT(
  XLOOKUP($E466&amp;$F466, import!$A:$A, import!C:C),
  ""/(\d+)""
)
"),"#REF!")</f>
        <v>#REF!</v>
      </c>
      <c r="N466" s="340" t="str">
        <f t="shared" si="455"/>
        <v>#REF!</v>
      </c>
      <c r="O466" s="341" t="str">
        <f t="shared" ref="O466:Q466" si="965">VALUE(SUBSTITUTE(XLOOKUP($E466&amp;$F466,import!$A:$A,import!M:M),"mm",""))
</f>
        <v>#REF!</v>
      </c>
      <c r="P466" s="342" t="str">
        <f t="shared" si="965"/>
        <v>#REF!</v>
      </c>
      <c r="Q466" s="343" t="str">
        <f t="shared" si="965"/>
        <v>#REF!</v>
      </c>
      <c r="R466" s="341" t="str">
        <f t="shared" si="951"/>
        <v>#REF!</v>
      </c>
      <c r="S466" s="343" t="str">
        <f t="shared" si="966"/>
        <v>#REF!</v>
      </c>
      <c r="T46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TRIM(TRANSPOSE(SPLIT(S466,"",""))), 0))
        ),
      ""シリコン"",""シリコー"&amp;"ンハイドロゲル素材"")
    )
  ),
"""")
"),"")</f>
        <v/>
      </c>
      <c r="U466" s="371" t="s">
        <v>3043</v>
      </c>
      <c r="V466" s="119" t="str">
        <f t="shared" si="9"/>
        <v>/Users/asano/Desktop/data_sample/Links/bandle.jpg</v>
      </c>
      <c r="W466" s="345" t="s">
        <v>3991</v>
      </c>
      <c r="X466" s="345" t="s">
        <v>3992</v>
      </c>
      <c r="Y466" s="345" t="s">
        <v>3993</v>
      </c>
      <c r="Z466" s="345" t="s">
        <v>3994</v>
      </c>
      <c r="AA466" s="110" t="str">
        <f t="shared" si="459"/>
        <v>/Users/asano/Desktop/data_sample/images/1month/モラク/ドーリッシュブラウン/thumbnail.jpg</v>
      </c>
      <c r="AB466" s="110" t="str">
        <f t="shared" si="460"/>
        <v>/Users/asano/Desktop/data_sample/images/1month/モラク/ドーリッシュブラウン/lens.jpg</v>
      </c>
      <c r="AC466" s="110" t="str">
        <f t="shared" si="461"/>
        <v>/Users/asano/Desktop/data_sample/images/1month/モラク/ドーリッシュブラウン/黒目/black.jpg</v>
      </c>
      <c r="AD466" s="110" t="str">
        <f t="shared" si="462"/>
        <v>/Users/asano/Desktop/data_sample/images/1month/モラク/ドーリッシュブラウン/茶目/brown.jpg</v>
      </c>
      <c r="AE466" s="346" t="str">
        <f t="shared" ref="AE466:AF466" si="967">IFERROR(XLOOKUP($E466&amp;$F466,import!$A:$A,import!I:I),""
)</f>
        <v/>
      </c>
      <c r="AF466" s="346" t="str">
        <f t="shared" si="967"/>
        <v/>
      </c>
      <c r="AG466" s="119" t="str">
        <f>IFERROR(__xludf.DUMMYFUNCTION(" IF(
  ISNUMBER(S466),
  ""度なし（±0.00）〜""&amp;IF(ABS(S466)&lt;100, TEXT(S466, ""0.00""), """"),
  IFERROR(""度なし（±0.00）〜""&amp;
    TEXT(
      VALUE(REGEXEXTRACT(ASC(TO_TEXT(S466)),
        ""(?:^|[^0-9])([+-]?\d{1,2}(?:\.\d+)?)(?:[^0-9]|$)""
      )),
      ""0.00"""&amp;"
    ),
    ""度なしのみ""
  )
)
"),"度なしのみ")</f>
        <v>度なしのみ</v>
      </c>
      <c r="AH466" s="347"/>
      <c r="AI466" s="347"/>
      <c r="AJ466" s="110"/>
      <c r="AK466" s="110" t="s">
        <v>3875</v>
      </c>
      <c r="AL466" s="110" t="str">
        <f t="shared" si="453"/>
        <v>#REF!</v>
      </c>
      <c r="AM466" s="110"/>
      <c r="AN466" s="110" t="str">
        <f t="shared" si="84"/>
        <v>NG</v>
      </c>
      <c r="AO466" s="343">
        <v>12.0</v>
      </c>
      <c r="AP466" s="110"/>
      <c r="AQ466" s="343">
        <v>12.0</v>
      </c>
      <c r="AR466" s="110"/>
    </row>
    <row r="467">
      <c r="A467" s="333" t="b">
        <v>1</v>
      </c>
      <c r="B467" s="357" t="b">
        <v>1</v>
      </c>
      <c r="C467" s="350" t="str">
        <f t="shared" si="66"/>
        <v>-</v>
      </c>
      <c r="D467" s="110"/>
      <c r="E467" s="110" t="s">
        <v>3955</v>
      </c>
      <c r="F467" s="110" t="s">
        <v>3876</v>
      </c>
      <c r="G467" s="335">
        <v>4625.0</v>
      </c>
      <c r="H467" s="336" t="s">
        <v>2566</v>
      </c>
      <c r="I467" s="110" t="s">
        <v>3833</v>
      </c>
      <c r="J467" s="375" t="s">
        <v>3877</v>
      </c>
      <c r="K467" s="110" t="s">
        <v>292</v>
      </c>
      <c r="L467" s="338" t="str">
        <f t="shared" si="949"/>
        <v>#REF!</v>
      </c>
      <c r="M467" s="339" t="str">
        <f>IFERROR(__xludf.DUMMYFUNCTION("REGEXEXTRACT(
  XLOOKUP($E467&amp;$F467, import!$A:$A, import!C:C),
  ""/(\d+)""
)
"),"#REF!")</f>
        <v>#REF!</v>
      </c>
      <c r="N467" s="340" t="str">
        <f t="shared" si="455"/>
        <v>#REF!</v>
      </c>
      <c r="O467" s="341" t="str">
        <f t="shared" ref="O467:Q467" si="968">VALUE(SUBSTITUTE(XLOOKUP($E467&amp;$F467,import!$A:$A,import!M:M),"mm",""))
</f>
        <v>#REF!</v>
      </c>
      <c r="P467" s="342" t="str">
        <f t="shared" si="968"/>
        <v>#REF!</v>
      </c>
      <c r="Q467" s="343" t="str">
        <f t="shared" si="968"/>
        <v>#REF!</v>
      </c>
      <c r="R467" s="341" t="str">
        <f t="shared" si="951"/>
        <v>#REF!</v>
      </c>
      <c r="S467" s="110"/>
      <c r="T46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TRIM(TRANSPOSE(SPLIT(S467,"",""))), 0))
        ),
      ""シリコン"",""シリコー"&amp;"ンハイドロゲル素材"")
    )
  ),
"""")
"),"")</f>
        <v/>
      </c>
      <c r="U467" s="371" t="s">
        <v>3043</v>
      </c>
      <c r="V467" s="119" t="str">
        <f t="shared" si="9"/>
        <v>/Users/asano/Desktop/data_sample/Links/bandle.jpg</v>
      </c>
      <c r="W467" s="345" t="s">
        <v>3995</v>
      </c>
      <c r="X467" s="345" t="s">
        <v>3996</v>
      </c>
      <c r="Y467" s="345" t="s">
        <v>3997</v>
      </c>
      <c r="Z467" s="345" t="s">
        <v>3998</v>
      </c>
      <c r="AA467" s="110" t="str">
        <f t="shared" si="459"/>
        <v>/Users/asano/Desktop/data_sample/images/1month/モラク/サクラペタル/thumbnail.jpg</v>
      </c>
      <c r="AB467" s="110" t="str">
        <f t="shared" si="460"/>
        <v>/Users/asano/Desktop/data_sample/images/1month/モラク/サクラペタル/lens.jpg</v>
      </c>
      <c r="AC467" s="110" t="str">
        <f t="shared" si="461"/>
        <v>/Users/asano/Desktop/data_sample/images/1month/モラク/サクラペタル/黒目/black.jpg</v>
      </c>
      <c r="AD467" s="110" t="str">
        <f t="shared" si="462"/>
        <v>/Users/asano/Desktop/data_sample/images/1month/モラク/サクラペタル/茶目/brown.jpg</v>
      </c>
      <c r="AE467" s="346" t="str">
        <f t="shared" ref="AE467:AF467" si="969">IFERROR(XLOOKUP($E467&amp;$F467,import!$A:$A,import!I:I),""
)</f>
        <v/>
      </c>
      <c r="AF467" s="346" t="str">
        <f t="shared" si="969"/>
        <v/>
      </c>
      <c r="AG467" s="119" t="str">
        <f>IFERROR(__xludf.DUMMYFUNCTION(" IF(
  ISNUMBER(S467),
  ""度なし（±0.00）〜""&amp;IF(ABS(S467)&lt;100, TEXT(S467, ""0.00""), """"),
  IFERROR(""度なし（±0.00）〜""&amp;
    TEXT(
      VALUE(REGEXEXTRACT(ASC(TO_TEXT(S467)),
        ""(?:^|[^0-9])([+-]?\d{1,2}(?:\.\d+)?)(?:[^0-9]|$)""
      )),
      ""0.00"""&amp;"
    ),
    ""度なしのみ""
  )
)
"),"度なしのみ")</f>
        <v>度なしのみ</v>
      </c>
      <c r="AH467" s="347"/>
      <c r="AI467" s="347"/>
      <c r="AJ467" s="110"/>
      <c r="AK467" s="110" t="s">
        <v>3882</v>
      </c>
      <c r="AL467" s="110" t="str">
        <f t="shared" si="453"/>
        <v>#REF!</v>
      </c>
      <c r="AM467" s="110"/>
      <c r="AN467" s="110" t="str">
        <f t="shared" si="84"/>
        <v>NG</v>
      </c>
      <c r="AO467" s="343">
        <v>8.0</v>
      </c>
      <c r="AP467" s="110"/>
      <c r="AQ467" s="343">
        <v>8.0</v>
      </c>
      <c r="AR467" s="110"/>
    </row>
    <row r="468">
      <c r="A468" s="333" t="b">
        <v>1</v>
      </c>
      <c r="B468" s="357" t="b">
        <v>1</v>
      </c>
      <c r="C468" s="350" t="str">
        <f t="shared" si="66"/>
        <v>-</v>
      </c>
      <c r="D468" s="110"/>
      <c r="E468" s="110" t="s">
        <v>3955</v>
      </c>
      <c r="F468" s="110" t="s">
        <v>3883</v>
      </c>
      <c r="G468" s="335">
        <v>4626.0</v>
      </c>
      <c r="H468" s="336" t="s">
        <v>2566</v>
      </c>
      <c r="I468" s="110" t="s">
        <v>3833</v>
      </c>
      <c r="J468" s="110" t="s">
        <v>3884</v>
      </c>
      <c r="K468" s="110" t="s">
        <v>292</v>
      </c>
      <c r="L468" s="338" t="str">
        <f t="shared" si="949"/>
        <v>#REF!</v>
      </c>
      <c r="M468" s="339" t="str">
        <f>IFERROR(__xludf.DUMMYFUNCTION("REGEXEXTRACT(
  XLOOKUP($E468&amp;$F468, import!$A:$A, import!C:C),
  ""/(\d+)""
)
"),"#REF!")</f>
        <v>#REF!</v>
      </c>
      <c r="N468" s="340" t="str">
        <f t="shared" si="455"/>
        <v>#REF!</v>
      </c>
      <c r="O468" s="341" t="str">
        <f t="shared" ref="O468:Q468" si="970">VALUE(SUBSTITUTE(XLOOKUP($E468&amp;$F468,import!$A:$A,import!M:M),"mm",""))
</f>
        <v>#REF!</v>
      </c>
      <c r="P468" s="342" t="str">
        <f t="shared" si="970"/>
        <v>#REF!</v>
      </c>
      <c r="Q468" s="343" t="str">
        <f t="shared" si="970"/>
        <v>#REF!</v>
      </c>
      <c r="R468" s="341" t="str">
        <f t="shared" si="951"/>
        <v>#REF!</v>
      </c>
      <c r="S468" s="110"/>
      <c r="T46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TRIM(TRANSPOSE(SPLIT(S468,"",""))), 0))
        ),
      ""シリコン"",""シリコー"&amp;"ンハイドロゲル素材"")
    )
  ),
"""")
"),"")</f>
        <v/>
      </c>
      <c r="U468" s="371" t="s">
        <v>3043</v>
      </c>
      <c r="V468" s="119" t="str">
        <f t="shared" si="9"/>
        <v>/Users/asano/Desktop/data_sample/Links/bandle.jpg</v>
      </c>
      <c r="W468" s="345" t="s">
        <v>3999</v>
      </c>
      <c r="X468" s="345" t="s">
        <v>4000</v>
      </c>
      <c r="Y468" s="345" t="s">
        <v>4001</v>
      </c>
      <c r="Z468" s="345" t="s">
        <v>4002</v>
      </c>
      <c r="AA468" s="110" t="str">
        <f t="shared" si="459"/>
        <v>/Users/asano/Desktop/data_sample/images/1month/モラク/ティントブラウン/thumbnail.jpg</v>
      </c>
      <c r="AB468" s="110" t="str">
        <f t="shared" si="460"/>
        <v>/Users/asano/Desktop/data_sample/images/1month/モラク/ティントブラウン/lens.jpg</v>
      </c>
      <c r="AC468" s="110" t="str">
        <f t="shared" si="461"/>
        <v>/Users/asano/Desktop/data_sample/images/1month/モラク/ティントブラウン/黒目/black.jpg</v>
      </c>
      <c r="AD468" s="110" t="str">
        <f t="shared" si="462"/>
        <v>/Users/asano/Desktop/data_sample/images/1month/モラク/ティントブラウン/茶目/brown.jpg</v>
      </c>
      <c r="AE468" s="346" t="str">
        <f t="shared" ref="AE468:AF468" si="971">IFERROR(XLOOKUP($E468&amp;$F468,import!$A:$A,import!I:I),""
)</f>
        <v/>
      </c>
      <c r="AF468" s="346" t="str">
        <f t="shared" si="971"/>
        <v/>
      </c>
      <c r="AG468" s="119" t="str">
        <f>IFERROR(__xludf.DUMMYFUNCTION(" IF(
  ISNUMBER(S468),
  ""度なし（±0.00）〜""&amp;IF(ABS(S468)&lt;100, TEXT(S468, ""0.00""), """"),
  IFERROR(""度なし（±0.00）〜""&amp;
    TEXT(
      VALUE(REGEXEXTRACT(ASC(TO_TEXT(S468)),
        ""(?:^|[^0-9])([+-]?\d{1,2}(?:\.\d+)?)(?:[^0-9]|$)""
      )),
      ""0.00"""&amp;"
    ),
    ""度なしのみ""
  )
)
"),"度なしのみ")</f>
        <v>度なしのみ</v>
      </c>
      <c r="AH468" s="347"/>
      <c r="AI468" s="347"/>
      <c r="AJ468" s="110"/>
      <c r="AK468" s="110" t="s">
        <v>3889</v>
      </c>
      <c r="AL468" s="110" t="str">
        <f t="shared" si="453"/>
        <v>#REF!</v>
      </c>
      <c r="AM468" s="110"/>
      <c r="AN468" s="110" t="str">
        <f t="shared" si="84"/>
        <v>NG</v>
      </c>
      <c r="AO468" s="343">
        <v>8.0</v>
      </c>
      <c r="AP468" s="110"/>
      <c r="AQ468" s="343">
        <v>8.0</v>
      </c>
      <c r="AR468" s="110"/>
    </row>
    <row r="469">
      <c r="A469" s="333" t="b">
        <v>1</v>
      </c>
      <c r="B469" s="357" t="b">
        <v>1</v>
      </c>
      <c r="C469" s="350" t="str">
        <f t="shared" si="66"/>
        <v>-</v>
      </c>
      <c r="D469" s="110"/>
      <c r="E469" s="110" t="s">
        <v>3955</v>
      </c>
      <c r="F469" s="110" t="s">
        <v>3897</v>
      </c>
      <c r="G469" s="335">
        <v>4627.0</v>
      </c>
      <c r="H469" s="336" t="s">
        <v>2566</v>
      </c>
      <c r="I469" s="110" t="s">
        <v>3833</v>
      </c>
      <c r="J469" s="110" t="s">
        <v>3898</v>
      </c>
      <c r="K469" s="110" t="s">
        <v>292</v>
      </c>
      <c r="L469" s="338" t="str">
        <f t="shared" si="949"/>
        <v>#REF!</v>
      </c>
      <c r="M469" s="339" t="str">
        <f>IFERROR(__xludf.DUMMYFUNCTION("REGEXEXTRACT(
  XLOOKUP($E469&amp;$F469, import!$A:$A, import!C:C),
  ""/(\d+)""
)
"),"#REF!")</f>
        <v>#REF!</v>
      </c>
      <c r="N469" s="340" t="str">
        <f t="shared" si="455"/>
        <v>#REF!</v>
      </c>
      <c r="O469" s="341" t="str">
        <f t="shared" ref="O469:Q469" si="972">VALUE(SUBSTITUTE(XLOOKUP($E469&amp;$F469,import!$A:$A,import!M:M),"mm",""))
</f>
        <v>#REF!</v>
      </c>
      <c r="P469" s="342" t="str">
        <f t="shared" si="972"/>
        <v>#REF!</v>
      </c>
      <c r="Q469" s="343" t="str">
        <f t="shared" si="972"/>
        <v>#REF!</v>
      </c>
      <c r="R469" s="341" t="str">
        <f t="shared" si="951"/>
        <v>#REF!</v>
      </c>
      <c r="S469" s="110"/>
      <c r="T46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TRIM(TRANSPOSE(SPLIT(S469,"",""))), 0))
        ),
      ""シリコン"",""シリコー"&amp;"ンハイドロゲル素材"")
    )
  ),
"""")
"),"")</f>
        <v/>
      </c>
      <c r="U469" s="371" t="s">
        <v>3043</v>
      </c>
      <c r="V469" s="119" t="str">
        <f t="shared" si="9"/>
        <v>/Users/asano/Desktop/data_sample/Links/bandle.jpg</v>
      </c>
      <c r="W469" s="345" t="s">
        <v>4003</v>
      </c>
      <c r="X469" s="345" t="s">
        <v>4004</v>
      </c>
      <c r="Y469" s="345" t="s">
        <v>4005</v>
      </c>
      <c r="Z469" s="345" t="s">
        <v>4006</v>
      </c>
      <c r="AA469" s="110" t="str">
        <f t="shared" si="459"/>
        <v>/Users/asano/Desktop/data_sample/images/1month/モラク/サクラスモア/thumbnail.jpg</v>
      </c>
      <c r="AB469" s="110" t="str">
        <f t="shared" si="460"/>
        <v>/Users/asano/Desktop/data_sample/images/1month/モラク/サクラスモア/lens.jpg</v>
      </c>
      <c r="AC469" s="110" t="str">
        <f t="shared" si="461"/>
        <v>/Users/asano/Desktop/data_sample/images/1month/モラク/サクラスモア/黒目/black.jpg</v>
      </c>
      <c r="AD469" s="110" t="str">
        <f t="shared" si="462"/>
        <v>/Users/asano/Desktop/data_sample/images/1month/モラク/サクラスモア/茶目/brown.jpg</v>
      </c>
      <c r="AE469" s="346" t="str">
        <f t="shared" ref="AE469:AF469" si="973">IFERROR(XLOOKUP($E469&amp;$F469,import!$A:$A,import!I:I),""
)</f>
        <v/>
      </c>
      <c r="AF469" s="346" t="str">
        <f t="shared" si="973"/>
        <v/>
      </c>
      <c r="AG469" s="119" t="str">
        <f>IFERROR(__xludf.DUMMYFUNCTION(" IF(
  ISNUMBER(S469),
  ""度なし（±0.00）〜""&amp;IF(ABS(S469)&lt;100, TEXT(S469, ""0.00""), """"),
  IFERROR(""度なし（±0.00）〜""&amp;
    TEXT(
      VALUE(REGEXEXTRACT(ASC(TO_TEXT(S469)),
        ""(?:^|[^0-9])([+-]?\d{1,2}(?:\.\d+)?)(?:[^0-9]|$)""
      )),
      ""0.00"""&amp;"
    ),
    ""度なしのみ""
  )
)
"),"度なしのみ")</f>
        <v>度なしのみ</v>
      </c>
      <c r="AH469" s="347"/>
      <c r="AI469" s="347"/>
      <c r="AJ469" s="110"/>
      <c r="AK469" s="110" t="s">
        <v>3903</v>
      </c>
      <c r="AL469" s="110" t="str">
        <f t="shared" si="453"/>
        <v>#REF!</v>
      </c>
      <c r="AM469" s="110"/>
      <c r="AN469" s="110" t="str">
        <f t="shared" si="84"/>
        <v>NG</v>
      </c>
      <c r="AO469" s="343">
        <v>8.0</v>
      </c>
      <c r="AP469" s="110"/>
      <c r="AQ469" s="343">
        <v>8.0</v>
      </c>
      <c r="AR469" s="110"/>
    </row>
    <row r="470">
      <c r="A470" s="333" t="b">
        <v>1</v>
      </c>
      <c r="B470" s="357" t="b">
        <v>1</v>
      </c>
      <c r="C470" s="350" t="str">
        <f t="shared" si="66"/>
        <v>-</v>
      </c>
      <c r="D470" s="110"/>
      <c r="E470" s="110" t="s">
        <v>3955</v>
      </c>
      <c r="F470" s="110" t="s">
        <v>3911</v>
      </c>
      <c r="G470" s="335">
        <v>4628.0</v>
      </c>
      <c r="H470" s="336" t="s">
        <v>2566</v>
      </c>
      <c r="I470" s="110" t="s">
        <v>3833</v>
      </c>
      <c r="J470" s="110" t="s">
        <v>3912</v>
      </c>
      <c r="K470" s="110" t="s">
        <v>292</v>
      </c>
      <c r="L470" s="338" t="str">
        <f t="shared" si="949"/>
        <v>#REF!</v>
      </c>
      <c r="M470" s="339" t="str">
        <f>IFERROR(__xludf.DUMMYFUNCTION("REGEXEXTRACT(
  XLOOKUP($E470&amp;$F470, import!$A:$A, import!C:C),
  ""/(\d+)""
)
"),"#REF!")</f>
        <v>#REF!</v>
      </c>
      <c r="N470" s="340" t="str">
        <f t="shared" si="455"/>
        <v>#REF!</v>
      </c>
      <c r="O470" s="341" t="str">
        <f t="shared" ref="O470:Q470" si="974">VALUE(SUBSTITUTE(XLOOKUP($E470&amp;$F470,import!$A:$A,import!M:M),"mm",""))
</f>
        <v>#REF!</v>
      </c>
      <c r="P470" s="342" t="str">
        <f t="shared" si="974"/>
        <v>#REF!</v>
      </c>
      <c r="Q470" s="343" t="str">
        <f t="shared" si="974"/>
        <v>#REF!</v>
      </c>
      <c r="R470" s="341" t="str">
        <f t="shared" si="951"/>
        <v>#REF!</v>
      </c>
      <c r="S470" s="110"/>
      <c r="T47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TRIM(TRANSPOSE(SPLIT(S470,"",""))), 0))
        ),
      ""シリコン"",""シリコー"&amp;"ンハイドロゲル素材"")
    )
  ),
"""")
"),"")</f>
        <v/>
      </c>
      <c r="U470" s="371" t="s">
        <v>3043</v>
      </c>
      <c r="V470" s="119" t="str">
        <f t="shared" si="9"/>
        <v>/Users/asano/Desktop/data_sample/Links/bandle.jpg</v>
      </c>
      <c r="W470" s="345" t="s">
        <v>4007</v>
      </c>
      <c r="X470" s="345" t="s">
        <v>4008</v>
      </c>
      <c r="Y470" s="345" t="s">
        <v>4009</v>
      </c>
      <c r="Z470" s="345" t="s">
        <v>4010</v>
      </c>
      <c r="AA470" s="110" t="str">
        <f t="shared" si="459"/>
        <v>/Users/asano/Desktop/data_sample/images/1month/モラク/ダークピオニー/thumbnail.jpg</v>
      </c>
      <c r="AB470" s="110" t="str">
        <f t="shared" si="460"/>
        <v>/Users/asano/Desktop/data_sample/images/1month/モラク/ダークピオニー/lens.jpg</v>
      </c>
      <c r="AC470" s="110" t="str">
        <f t="shared" si="461"/>
        <v>/Users/asano/Desktop/data_sample/images/1month/モラク/ダークピオニー/黒目/black.jpg</v>
      </c>
      <c r="AD470" s="110" t="str">
        <f t="shared" si="462"/>
        <v>/Users/asano/Desktop/data_sample/images/1month/モラク/ダークピオニー/茶目/brown.jpg</v>
      </c>
      <c r="AE470" s="346" t="str">
        <f t="shared" ref="AE470:AF470" si="975">IFERROR(XLOOKUP($E470&amp;$F470,import!$A:$A,import!I:I),""
)</f>
        <v/>
      </c>
      <c r="AF470" s="346" t="str">
        <f t="shared" si="975"/>
        <v/>
      </c>
      <c r="AG470" s="119" t="str">
        <f>IFERROR(__xludf.DUMMYFUNCTION(" IF(
  ISNUMBER(S470),
  ""度なし（±0.00）〜""&amp;IF(ABS(S470)&lt;100, TEXT(S470, ""0.00""), """"),
  IFERROR(""度なし（±0.00）〜""&amp;
    TEXT(
      VALUE(REGEXEXTRACT(ASC(TO_TEXT(S470)),
        ""(?:^|[^0-9])([+-]?\d{1,2}(?:\.\d+)?)(?:[^0-9]|$)""
      )),
      ""0.00"""&amp;"
    ),
    ""度なしのみ""
  )
)
"),"度なしのみ")</f>
        <v>度なしのみ</v>
      </c>
      <c r="AH470" s="347"/>
      <c r="AI470" s="347"/>
      <c r="AJ470" s="110"/>
      <c r="AK470" s="110" t="s">
        <v>3917</v>
      </c>
      <c r="AL470" s="110" t="str">
        <f t="shared" si="453"/>
        <v>#REF!</v>
      </c>
      <c r="AM470" s="110"/>
      <c r="AN470" s="110" t="str">
        <f t="shared" si="84"/>
        <v>NG</v>
      </c>
      <c r="AO470" s="343">
        <v>8.0</v>
      </c>
      <c r="AP470" s="110"/>
      <c r="AQ470" s="343">
        <v>8.0</v>
      </c>
      <c r="AR470" s="110"/>
    </row>
    <row r="471">
      <c r="A471" s="333" t="b">
        <v>1</v>
      </c>
      <c r="B471" s="357" t="b">
        <v>1</v>
      </c>
      <c r="C471" s="350" t="str">
        <f t="shared" si="66"/>
        <v>-</v>
      </c>
      <c r="D471" s="110"/>
      <c r="E471" s="110" t="s">
        <v>3955</v>
      </c>
      <c r="F471" s="110" t="s">
        <v>3918</v>
      </c>
      <c r="G471" s="335">
        <v>4629.0</v>
      </c>
      <c r="H471" s="336" t="s">
        <v>2566</v>
      </c>
      <c r="I471" s="110" t="s">
        <v>3833</v>
      </c>
      <c r="J471" s="110" t="s">
        <v>3919</v>
      </c>
      <c r="K471" s="110" t="s">
        <v>292</v>
      </c>
      <c r="L471" s="338" t="str">
        <f t="shared" si="949"/>
        <v>#REF!</v>
      </c>
      <c r="M471" s="339" t="str">
        <f>IFERROR(__xludf.DUMMYFUNCTION("REGEXEXTRACT(
  XLOOKUP($E471&amp;$F471, import!$A:$A, import!C:C),
  ""/(\d+)""
)
"),"#REF!")</f>
        <v>#REF!</v>
      </c>
      <c r="N471" s="340" t="str">
        <f t="shared" si="455"/>
        <v>#REF!</v>
      </c>
      <c r="O471" s="341" t="str">
        <f t="shared" ref="O471:Q471" si="976">VALUE(SUBSTITUTE(XLOOKUP($E471&amp;$F471,import!$A:$A,import!M:M),"mm",""))
</f>
        <v>#REF!</v>
      </c>
      <c r="P471" s="342" t="str">
        <f t="shared" si="976"/>
        <v>#REF!</v>
      </c>
      <c r="Q471" s="343" t="str">
        <f t="shared" si="976"/>
        <v>#REF!</v>
      </c>
      <c r="R471" s="341" t="str">
        <f t="shared" si="951"/>
        <v>#REF!</v>
      </c>
      <c r="S471" s="343" t="str">
        <f t="array" ref="S471">XLOOKUP($E471&amp;$F471,import!$A:$A,import!T:T)</f>
        <v>#REF!</v>
      </c>
      <c r="T47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TRIM(TRANSPOSE(SPLIT(S471,"",""))), 0))
        ),
      ""シリコン"",""シリコー"&amp;"ンハイドロゲル素材"")
    )
  ),
"""")
"),"")</f>
        <v/>
      </c>
      <c r="U471" s="371" t="s">
        <v>3043</v>
      </c>
      <c r="V471" s="119" t="str">
        <f t="shared" si="9"/>
        <v>/Users/asano/Desktop/data_sample/Links/bandle.jpg</v>
      </c>
      <c r="W471" s="345" t="s">
        <v>4011</v>
      </c>
      <c r="X471" s="345" t="s">
        <v>4012</v>
      </c>
      <c r="Y471" s="345" t="s">
        <v>4013</v>
      </c>
      <c r="Z471" s="345" t="s">
        <v>4014</v>
      </c>
      <c r="AA471" s="110" t="str">
        <f t="shared" si="459"/>
        <v>/Users/asano/Desktop/data_sample/images/1month/モラク/ブラウンバニー/thumbnail.jpg</v>
      </c>
      <c r="AB471" s="110" t="str">
        <f t="shared" si="460"/>
        <v>/Users/asano/Desktop/data_sample/images/1month/モラク/ブラウンバニー/lens.jpg</v>
      </c>
      <c r="AC471" s="110" t="str">
        <f t="shared" si="461"/>
        <v>/Users/asano/Desktop/data_sample/images/1month/モラク/ブラウンバニー/黒目/black.jpg</v>
      </c>
      <c r="AD471" s="110" t="str">
        <f t="shared" si="462"/>
        <v>/Users/asano/Desktop/data_sample/images/1month/モラク/ブラウンバニー/茶目/brown.jpg</v>
      </c>
      <c r="AE471" s="346" t="str">
        <f t="shared" ref="AE471:AF471" si="977">IFERROR(XLOOKUP($E471&amp;$F471,import!$A:$A,import!I:I),""
)</f>
        <v/>
      </c>
      <c r="AF471" s="346" t="str">
        <f t="shared" si="977"/>
        <v/>
      </c>
      <c r="AG471" s="119" t="str">
        <f>IFERROR(__xludf.DUMMYFUNCTION(" IF(
  ISNUMBER(S471),
  ""度なし（±0.00）〜""&amp;IF(ABS(S471)&lt;100, TEXT(S471, ""0.00""), """"),
  IFERROR(""度なし（±0.00）〜""&amp;
    TEXT(
      VALUE(REGEXEXTRACT(ASC(TO_TEXT(S471)),
        ""(?:^|[^0-9])([+-]?\d{1,2}(?:\.\d+)?)(?:[^0-9]|$)""
      )),
      ""0.00"""&amp;"
    ),
    ""度なしのみ""
  )
)
"),"度なしのみ")</f>
        <v>度なしのみ</v>
      </c>
      <c r="AH471" s="347"/>
      <c r="AI471" s="347"/>
      <c r="AJ471" s="110"/>
      <c r="AK471" s="110" t="s">
        <v>3924</v>
      </c>
      <c r="AL471" s="110" t="str">
        <f t="shared" si="453"/>
        <v>#REF!</v>
      </c>
      <c r="AM471" s="110"/>
      <c r="AN471" s="110" t="str">
        <f t="shared" si="84"/>
        <v>NG</v>
      </c>
      <c r="AO471" s="343">
        <v>12.0</v>
      </c>
      <c r="AP471" s="110"/>
      <c r="AQ471" s="343">
        <v>12.0</v>
      </c>
      <c r="AR471" s="110"/>
    </row>
    <row r="472">
      <c r="A472" s="333" t="b">
        <v>1</v>
      </c>
      <c r="B472" s="357" t="b">
        <v>1</v>
      </c>
      <c r="C472" s="350" t="str">
        <f t="shared" si="66"/>
        <v>-</v>
      </c>
      <c r="D472" s="110"/>
      <c r="E472" s="110" t="s">
        <v>3925</v>
      </c>
      <c r="F472" s="110" t="s">
        <v>3926</v>
      </c>
      <c r="G472" s="335">
        <v>4630.0</v>
      </c>
      <c r="H472" s="336" t="s">
        <v>2566</v>
      </c>
      <c r="I472" s="110" t="s">
        <v>3833</v>
      </c>
      <c r="J472" s="110" t="s">
        <v>3927</v>
      </c>
      <c r="K472" s="110" t="s">
        <v>292</v>
      </c>
      <c r="L472" s="338" t="str">
        <f t="shared" si="949"/>
        <v>#REF!</v>
      </c>
      <c r="M472" s="339" t="str">
        <f>IFERROR(__xludf.DUMMYFUNCTION("REGEXEXTRACT(
  XLOOKUP($E472&amp;$F472, import!$A:$A, import!C:C),
  ""/(\d+)""
)
"),"#REF!")</f>
        <v>#REF!</v>
      </c>
      <c r="N472" s="340" t="str">
        <f t="shared" si="455"/>
        <v>#REF!</v>
      </c>
      <c r="O472" s="341" t="str">
        <f t="shared" ref="O472:Q472" si="978">VALUE(SUBSTITUTE(XLOOKUP($E472&amp;$F472,import!$A:$A,import!M:M),"mm",""))
</f>
        <v>#REF!</v>
      </c>
      <c r="P472" s="342" t="str">
        <f t="shared" si="978"/>
        <v>#REF!</v>
      </c>
      <c r="Q472" s="343" t="str">
        <f t="shared" si="978"/>
        <v>#REF!</v>
      </c>
      <c r="R472" s="341" t="str">
        <f t="shared" si="951"/>
        <v>#REF!</v>
      </c>
      <c r="S472" s="110"/>
      <c r="T47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TRIM(TRANSPOSE(SPLIT(S472,"",""))), 0))
        ),
      ""シリコン"",""シリコー"&amp;"ンハイドロゲル素材"")
    )
  ),
"""")
"),"")</f>
        <v/>
      </c>
      <c r="U472" s="371" t="s">
        <v>3043</v>
      </c>
      <c r="V472" s="119" t="str">
        <f t="shared" si="9"/>
        <v>/Users/asano/Desktop/data_sample/Links/bandle.jpg</v>
      </c>
      <c r="W472" s="345" t="s">
        <v>4015</v>
      </c>
      <c r="X472" s="345" t="s">
        <v>4016</v>
      </c>
      <c r="Y472" s="345" t="s">
        <v>4017</v>
      </c>
      <c r="Z472" s="345" t="s">
        <v>4018</v>
      </c>
      <c r="AA472" s="110" t="str">
        <f t="shared" si="459"/>
        <v>/Users/asano/Desktop/data_sample/images/1month/モラク/トゥインクルブラウン/thumbnail.jpg</v>
      </c>
      <c r="AB472" s="110" t="str">
        <f t="shared" si="460"/>
        <v>/Users/asano/Desktop/data_sample/images/1month/モラク/トゥインクルブラウン/lens.jpg</v>
      </c>
      <c r="AC472" s="110" t="str">
        <f t="shared" si="461"/>
        <v>/Users/asano/Desktop/data_sample/images/1month/モラク/トゥインクルブラウン/黒目/black.jpg</v>
      </c>
      <c r="AD472" s="110" t="str">
        <f t="shared" si="462"/>
        <v>/Users/asano/Desktop/data_sample/images/1month/モラク/トゥインクルブラウン/茶目/brown.jpg</v>
      </c>
      <c r="AE472" s="346" t="str">
        <f t="shared" ref="AE472:AF472" si="979">IFERROR(XLOOKUP($E472&amp;$F472,import!$A:$A,import!I:I),""
)</f>
        <v/>
      </c>
      <c r="AF472" s="346" t="str">
        <f t="shared" si="979"/>
        <v/>
      </c>
      <c r="AG472" s="119" t="str">
        <f>IFERROR(__xludf.DUMMYFUNCTION(" IF(
  ISNUMBER(S472),
  ""度なし（±0.00）〜""&amp;IF(ABS(S472)&lt;100, TEXT(S472, ""0.00""), """"),
  IFERROR(""度なし（±0.00）〜""&amp;
    TEXT(
      VALUE(REGEXEXTRACT(ASC(TO_TEXT(S472)),
        ""(?:^|[^0-9])([+-]?\d{1,2}(?:\.\d+)?)(?:[^0-9]|$)""
      )),
      ""0.00"""&amp;"
    ),
    ""度なしのみ""
  )
)
"),"度なしのみ")</f>
        <v>度なしのみ</v>
      </c>
      <c r="AH472" s="347"/>
      <c r="AI472" s="347"/>
      <c r="AJ472" s="110"/>
      <c r="AK472" s="110" t="s">
        <v>3932</v>
      </c>
      <c r="AL472" s="110" t="str">
        <f t="shared" si="453"/>
        <v>#REF!</v>
      </c>
      <c r="AM472" s="110"/>
      <c r="AN472" s="110" t="str">
        <f t="shared" si="84"/>
        <v>NG</v>
      </c>
      <c r="AO472" s="343">
        <v>8.0</v>
      </c>
      <c r="AP472" s="110"/>
      <c r="AQ472" s="343">
        <v>8.0</v>
      </c>
      <c r="AR472" s="110"/>
    </row>
    <row r="473">
      <c r="A473" s="333" t="b">
        <v>1</v>
      </c>
      <c r="B473" s="357" t="b">
        <v>1</v>
      </c>
      <c r="C473" s="350" t="str">
        <f t="shared" si="66"/>
        <v>-</v>
      </c>
      <c r="D473" s="110"/>
      <c r="E473" s="110" t="s">
        <v>3925</v>
      </c>
      <c r="F473" s="110" t="s">
        <v>3934</v>
      </c>
      <c r="G473" s="335">
        <v>4631.0</v>
      </c>
      <c r="H473" s="336" t="s">
        <v>2566</v>
      </c>
      <c r="I473" s="110" t="s">
        <v>3833</v>
      </c>
      <c r="J473" s="110" t="s">
        <v>3935</v>
      </c>
      <c r="K473" s="110" t="s">
        <v>292</v>
      </c>
      <c r="L473" s="338" t="str">
        <f t="shared" si="949"/>
        <v>#REF!</v>
      </c>
      <c r="M473" s="339" t="str">
        <f>IFERROR(__xludf.DUMMYFUNCTION("REGEXEXTRACT(
  XLOOKUP($E473&amp;$F473, import!$A:$A, import!C:C),
  ""/(\d+)""
)
"),"#REF!")</f>
        <v>#REF!</v>
      </c>
      <c r="N473" s="340" t="str">
        <f t="shared" si="455"/>
        <v>#REF!</v>
      </c>
      <c r="O473" s="341" t="str">
        <f t="shared" ref="O473:Q473" si="980">VALUE(SUBSTITUTE(XLOOKUP($E473&amp;$F473,import!$A:$A,import!M:M),"mm",""))
</f>
        <v>#REF!</v>
      </c>
      <c r="P473" s="342" t="str">
        <f t="shared" si="980"/>
        <v>#REF!</v>
      </c>
      <c r="Q473" s="343" t="str">
        <f t="shared" si="980"/>
        <v>#REF!</v>
      </c>
      <c r="R473" s="341" t="str">
        <f t="shared" si="951"/>
        <v>#REF!</v>
      </c>
      <c r="S473" s="110"/>
      <c r="T47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TRIM(TRANSPOSE(SPLIT(S473,"",""))), 0))
        ),
      ""シリコン"",""シリコー"&amp;"ンハイドロゲル素材"")
    )
  ),
"""")
"),"")</f>
        <v/>
      </c>
      <c r="U473" s="371" t="s">
        <v>3043</v>
      </c>
      <c r="V473" s="119" t="str">
        <f t="shared" si="9"/>
        <v>/Users/asano/Desktop/data_sample/Links/bandle.jpg</v>
      </c>
      <c r="W473" s="345" t="s">
        <v>4019</v>
      </c>
      <c r="X473" s="345" t="s">
        <v>4020</v>
      </c>
      <c r="Y473" s="345" t="s">
        <v>4021</v>
      </c>
      <c r="Z473" s="345" t="s">
        <v>4022</v>
      </c>
      <c r="AA473" s="110" t="str">
        <f t="shared" si="459"/>
        <v>/Users/asano/Desktop/data_sample/images/1month/モラク/ドリームグレー/thumbnail.jpg</v>
      </c>
      <c r="AB473" s="110" t="str">
        <f t="shared" si="460"/>
        <v>/Users/asano/Desktop/data_sample/images/1month/モラク/ドリームグレー/lens.jpg</v>
      </c>
      <c r="AC473" s="110" t="str">
        <f t="shared" si="461"/>
        <v>/Users/asano/Desktop/data_sample/images/1month/モラク/ドリームグレー/黒目/black.jpg</v>
      </c>
      <c r="AD473" s="110" t="str">
        <f t="shared" si="462"/>
        <v>/Users/asano/Desktop/data_sample/images/1month/モラク/ドリームグレー/茶目/brown.jpg</v>
      </c>
      <c r="AE473" s="346" t="str">
        <f t="shared" ref="AE473:AF473" si="981">IFERROR(XLOOKUP($E473&amp;$F473,import!$A:$A,import!I:I),""
)</f>
        <v/>
      </c>
      <c r="AF473" s="346" t="str">
        <f t="shared" si="981"/>
        <v/>
      </c>
      <c r="AG473" s="119" t="str">
        <f>IFERROR(__xludf.DUMMYFUNCTION(" IF(
  ISNUMBER(S473),
  ""度なし（±0.00）〜""&amp;IF(ABS(S473)&lt;100, TEXT(S473, ""0.00""), """"),
  IFERROR(""度なし（±0.00）〜""&amp;
    TEXT(
      VALUE(REGEXEXTRACT(ASC(TO_TEXT(S473)),
        ""(?:^|[^0-9])([+-]?\d{1,2}(?:\.\d+)?)(?:[^0-9]|$)""
      )),
      ""0.00"""&amp;"
    ),
    ""度なしのみ""
  )
)
"),"度なしのみ")</f>
        <v>度なしのみ</v>
      </c>
      <c r="AH473" s="347"/>
      <c r="AI473" s="347"/>
      <c r="AJ473" s="110"/>
      <c r="AK473" s="110" t="s">
        <v>3940</v>
      </c>
      <c r="AL473" s="110" t="str">
        <f t="shared" si="453"/>
        <v>#REF!</v>
      </c>
      <c r="AM473" s="110"/>
      <c r="AN473" s="110" t="str">
        <f t="shared" si="84"/>
        <v>NG</v>
      </c>
      <c r="AO473" s="343">
        <v>8.0</v>
      </c>
      <c r="AP473" s="110"/>
      <c r="AQ473" s="343">
        <v>8.0</v>
      </c>
      <c r="AR473" s="110"/>
    </row>
    <row r="474">
      <c r="A474" s="333" t="b">
        <v>1</v>
      </c>
      <c r="B474" s="357" t="b">
        <v>1</v>
      </c>
      <c r="C474" s="350" t="str">
        <f t="shared" si="66"/>
        <v>-</v>
      </c>
      <c r="D474" s="110"/>
      <c r="E474" s="110" t="s">
        <v>3925</v>
      </c>
      <c r="F474" s="110" t="s">
        <v>3941</v>
      </c>
      <c r="G474" s="335">
        <v>4632.0</v>
      </c>
      <c r="H474" s="336" t="s">
        <v>2566</v>
      </c>
      <c r="I474" s="110" t="s">
        <v>3833</v>
      </c>
      <c r="J474" s="110" t="s">
        <v>3942</v>
      </c>
      <c r="K474" s="110" t="s">
        <v>292</v>
      </c>
      <c r="L474" s="338" t="str">
        <f t="shared" si="949"/>
        <v>#REF!</v>
      </c>
      <c r="M474" s="339" t="str">
        <f>IFERROR(__xludf.DUMMYFUNCTION("REGEXEXTRACT(
  XLOOKUP($E474&amp;$F474, import!$A:$A, import!C:C),
  ""/(\d+)""
)
"),"#REF!")</f>
        <v>#REF!</v>
      </c>
      <c r="N474" s="340" t="str">
        <f t="shared" si="455"/>
        <v>#REF!</v>
      </c>
      <c r="O474" s="341" t="str">
        <f t="shared" ref="O474:Q474" si="982">VALUE(SUBSTITUTE(XLOOKUP($E474&amp;$F474,import!$A:$A,import!M:M),"mm",""))
</f>
        <v>#REF!</v>
      </c>
      <c r="P474" s="342" t="str">
        <f t="shared" si="982"/>
        <v>#REF!</v>
      </c>
      <c r="Q474" s="343" t="str">
        <f t="shared" si="982"/>
        <v>#REF!</v>
      </c>
      <c r="R474" s="341" t="str">
        <f t="shared" si="951"/>
        <v>#REF!</v>
      </c>
      <c r="S474" s="110"/>
      <c r="T47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TRIM(TRANSPOSE(SPLIT(S474,"",""))), 0))
        ),
      ""シリコン"",""シリコー"&amp;"ンハイドロゲル素材"")
    )
  ),
"""")
"),"")</f>
        <v/>
      </c>
      <c r="U474" s="371" t="s">
        <v>3043</v>
      </c>
      <c r="V474" s="119" t="str">
        <f t="shared" si="9"/>
        <v>/Users/asano/Desktop/data_sample/Links/bandle.jpg</v>
      </c>
      <c r="W474" s="345" t="s">
        <v>4023</v>
      </c>
      <c r="X474" s="345" t="s">
        <v>4024</v>
      </c>
      <c r="Y474" s="345" t="s">
        <v>4025</v>
      </c>
      <c r="Z474" s="345" t="s">
        <v>4026</v>
      </c>
      <c r="AA474" s="110" t="str">
        <f t="shared" si="459"/>
        <v>/Users/asano/Desktop/data_sample/images/1month/モラク/ピンクボム/thumbnail.jpg</v>
      </c>
      <c r="AB474" s="110" t="str">
        <f t="shared" si="460"/>
        <v>/Users/asano/Desktop/data_sample/images/1month/モラク/ピンクボム/lens.jpg</v>
      </c>
      <c r="AC474" s="110" t="str">
        <f t="shared" si="461"/>
        <v>/Users/asano/Desktop/data_sample/images/1month/モラク/ピンクボム/黒目/black.jpg</v>
      </c>
      <c r="AD474" s="110" t="str">
        <f t="shared" si="462"/>
        <v>/Users/asano/Desktop/data_sample/images/1month/モラク/ピンクボム/茶目/brown.jpg</v>
      </c>
      <c r="AE474" s="346" t="str">
        <f t="shared" ref="AE474:AF474" si="983">IFERROR(XLOOKUP($E474&amp;$F474,import!$A:$A,import!I:I),""
)</f>
        <v/>
      </c>
      <c r="AF474" s="346" t="str">
        <f t="shared" si="983"/>
        <v/>
      </c>
      <c r="AG474" s="119" t="str">
        <f>IFERROR(__xludf.DUMMYFUNCTION(" IF(
  ISNUMBER(S474),
  ""度なし（±0.00）〜""&amp;IF(ABS(S474)&lt;100, TEXT(S474, ""0.00""), """"),
  IFERROR(""度なし（±0.00）〜""&amp;
    TEXT(
      VALUE(REGEXEXTRACT(ASC(TO_TEXT(S474)),
        ""(?:^|[^0-9])([+-]?\d{1,2}(?:\.\d+)?)(?:[^0-9]|$)""
      )),
      ""0.00"""&amp;"
    ),
    ""度なしのみ""
  )
)
"),"度なしのみ")</f>
        <v>度なしのみ</v>
      </c>
      <c r="AH474" s="347"/>
      <c r="AI474" s="347"/>
      <c r="AJ474" s="110"/>
      <c r="AK474" s="110" t="s">
        <v>3947</v>
      </c>
      <c r="AL474" s="110" t="str">
        <f t="shared" si="453"/>
        <v>#REF!</v>
      </c>
      <c r="AM474" s="110"/>
      <c r="AN474" s="110" t="str">
        <f t="shared" si="84"/>
        <v>NG</v>
      </c>
      <c r="AO474" s="343">
        <v>8.0</v>
      </c>
      <c r="AP474" s="110"/>
      <c r="AQ474" s="343">
        <v>8.0</v>
      </c>
      <c r="AR474" s="110"/>
    </row>
    <row r="475">
      <c r="A475" s="333" t="b">
        <v>1</v>
      </c>
      <c r="B475" s="357" t="b">
        <v>1</v>
      </c>
      <c r="C475" s="350" t="str">
        <f t="shared" si="66"/>
        <v>-</v>
      </c>
      <c r="D475" s="110"/>
      <c r="E475" s="110" t="s">
        <v>3925</v>
      </c>
      <c r="F475" s="110" t="s">
        <v>3948</v>
      </c>
      <c r="G475" s="335">
        <v>4633.0</v>
      </c>
      <c r="H475" s="336" t="s">
        <v>2566</v>
      </c>
      <c r="I475" s="110" t="s">
        <v>3833</v>
      </c>
      <c r="J475" s="110" t="s">
        <v>3949</v>
      </c>
      <c r="K475" s="110" t="s">
        <v>292</v>
      </c>
      <c r="L475" s="338" t="str">
        <f t="shared" si="949"/>
        <v>#REF!</v>
      </c>
      <c r="M475" s="339" t="str">
        <f>IFERROR(__xludf.DUMMYFUNCTION("REGEXEXTRACT(
  XLOOKUP($E475&amp;$F475, import!$A:$A, import!C:C),
  ""/(\d+)""
)
"),"#REF!")</f>
        <v>#REF!</v>
      </c>
      <c r="N475" s="340" t="str">
        <f t="shared" si="455"/>
        <v>#REF!</v>
      </c>
      <c r="O475" s="341" t="str">
        <f t="shared" ref="O475:Q475" si="984">VALUE(SUBSTITUTE(XLOOKUP($E475&amp;$F475,import!$A:$A,import!M:M),"mm",""))
</f>
        <v>#REF!</v>
      </c>
      <c r="P475" s="342" t="str">
        <f t="shared" si="984"/>
        <v>#REF!</v>
      </c>
      <c r="Q475" s="343" t="str">
        <f t="shared" si="984"/>
        <v>#REF!</v>
      </c>
      <c r="R475" s="341" t="str">
        <f t="shared" si="951"/>
        <v>#REF!</v>
      </c>
      <c r="S475" s="110"/>
      <c r="T47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TRIM(TRANSPOSE(SPLIT(S475,"",""))), 0))
        ),
      ""シリコン"",""シリコー"&amp;"ンハイドロゲル素材"")
    )
  ),
"""")
"),"")</f>
        <v/>
      </c>
      <c r="U475" s="371" t="s">
        <v>3043</v>
      </c>
      <c r="V475" s="119" t="str">
        <f t="shared" si="9"/>
        <v>/Users/asano/Desktop/data_sample/Links/bandle.jpg</v>
      </c>
      <c r="W475" s="345" t="s">
        <v>4027</v>
      </c>
      <c r="X475" s="345" t="s">
        <v>4028</v>
      </c>
      <c r="Y475" s="345" t="s">
        <v>4029</v>
      </c>
      <c r="Z475" s="345" t="s">
        <v>4030</v>
      </c>
      <c r="AA475" s="110" t="str">
        <f t="shared" si="459"/>
        <v>/Users/asano/Desktop/data_sample/images/1month/モラク/ユニフォームブラック/thumbnail.jpg</v>
      </c>
      <c r="AB475" s="110" t="str">
        <f t="shared" si="460"/>
        <v>/Users/asano/Desktop/data_sample/images/1month/モラク/ユニフォームブラック/lens.jpg</v>
      </c>
      <c r="AC475" s="110" t="str">
        <f t="shared" si="461"/>
        <v>/Users/asano/Desktop/data_sample/images/1month/モラク/ユニフォームブラック/黒目/black.jpg</v>
      </c>
      <c r="AD475" s="110" t="str">
        <f t="shared" si="462"/>
        <v>/Users/asano/Desktop/data_sample/images/1month/モラク/ユニフォームブラック/茶目/brown.jpg</v>
      </c>
      <c r="AE475" s="346" t="str">
        <f t="shared" ref="AE475:AF475" si="985">IFERROR(XLOOKUP($E475&amp;$F475,import!$A:$A,import!I:I),""
)</f>
        <v/>
      </c>
      <c r="AF475" s="346" t="str">
        <f t="shared" si="985"/>
        <v/>
      </c>
      <c r="AG475" s="119" t="str">
        <f>IFERROR(__xludf.DUMMYFUNCTION(" IF(
  ISNUMBER(S475),
  ""度なし（±0.00）〜""&amp;IF(ABS(S475)&lt;100, TEXT(S475, ""0.00""), """"),
  IFERROR(""度なし（±0.00）〜""&amp;
    TEXT(
      VALUE(REGEXEXTRACT(ASC(TO_TEXT(S475)),
        ""(?:^|[^0-9])([+-]?\d{1,2}(?:\.\d+)?)(?:[^0-9]|$)""
      )),
      ""0.00"""&amp;"
    ),
    ""度なしのみ""
  )
)
"),"度なしのみ")</f>
        <v>度なしのみ</v>
      </c>
      <c r="AH475" s="347"/>
      <c r="AI475" s="347"/>
      <c r="AJ475" s="110"/>
      <c r="AK475" s="110" t="s">
        <v>3954</v>
      </c>
      <c r="AL475" s="110" t="str">
        <f t="shared" si="453"/>
        <v>#REF!</v>
      </c>
      <c r="AM475" s="110"/>
      <c r="AN475" s="110" t="str">
        <f t="shared" si="84"/>
        <v>NG</v>
      </c>
      <c r="AO475" s="343">
        <v>8.0</v>
      </c>
      <c r="AP475" s="110"/>
      <c r="AQ475" s="343">
        <v>8.0</v>
      </c>
      <c r="AR475" s="110"/>
    </row>
    <row r="476">
      <c r="A476" s="333" t="b">
        <v>1</v>
      </c>
      <c r="B476" s="357" t="b">
        <v>1</v>
      </c>
      <c r="C476" s="350" t="str">
        <f t="shared" si="66"/>
        <v>-</v>
      </c>
      <c r="D476" s="110"/>
      <c r="E476" s="110" t="s">
        <v>4031</v>
      </c>
      <c r="F476" s="110" t="s">
        <v>4032</v>
      </c>
      <c r="G476" s="335">
        <v>4634.0</v>
      </c>
      <c r="H476" s="336" t="s">
        <v>2566</v>
      </c>
      <c r="I476" s="110" t="s">
        <v>4033</v>
      </c>
      <c r="J476" s="110" t="s">
        <v>4034</v>
      </c>
      <c r="K476" s="337" t="s">
        <v>170</v>
      </c>
      <c r="L476" s="338" t="str">
        <f t="shared" si="949"/>
        <v>#REF!</v>
      </c>
      <c r="M476" s="339" t="str">
        <f>IFERROR(__xludf.DUMMYFUNCTION("REGEXEXTRACT(
  XLOOKUP($E476&amp;$F476, import!$A:$A, import!C:C),
  ""/(\d+)""
)
"),"#REF!")</f>
        <v>#REF!</v>
      </c>
      <c r="N476" s="340" t="str">
        <f t="shared" si="455"/>
        <v>#REF!</v>
      </c>
      <c r="O476" s="341" t="str">
        <f t="shared" ref="O476:Q476" si="986">VALUE(SUBSTITUTE(XLOOKUP($E476&amp;$F476,import!$A:$A,import!M:M),"mm",""))
</f>
        <v>#REF!</v>
      </c>
      <c r="P476" s="342" t="str">
        <f t="shared" si="986"/>
        <v>#REF!</v>
      </c>
      <c r="Q476" s="343" t="str">
        <f t="shared" si="986"/>
        <v>#REF!</v>
      </c>
      <c r="R476" s="341" t="str">
        <f t="shared" si="951"/>
        <v>#REF!</v>
      </c>
      <c r="S476" s="110" t="s">
        <v>956</v>
      </c>
      <c r="T476" s="110" t="s">
        <v>956</v>
      </c>
      <c r="U476" s="354" t="str">
        <f t="shared" ref="U476:U500" si="989">LET(pb,TRIM($H476),brand,TRIM($I476),d,LOWER(TRIM($K476)),dur,SWITCH(d,"1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476" s="119" t="str">
        <f t="shared" si="9"/>
        <v>/Users/asano/Desktop/data_sample/Links/bandle.jpg</v>
      </c>
      <c r="W476" s="345" t="s">
        <v>4035</v>
      </c>
      <c r="X476" s="345" t="s">
        <v>4036</v>
      </c>
      <c r="Y476" s="345" t="s">
        <v>4037</v>
      </c>
      <c r="Z476" s="345" t="s">
        <v>4038</v>
      </c>
      <c r="AA476" s="110" t="str">
        <f t="shared" si="459"/>
        <v>/Users/asano/Desktop/data_sample/images/1day/エバーカラー/あまえんぼカカオ/thumbnail.jpg</v>
      </c>
      <c r="AB476" s="110" t="str">
        <f t="shared" si="460"/>
        <v>/Users/asano/Desktop/data_sample/images/1day/エバーカラー/あまえんぼカカオ/lens.jpg</v>
      </c>
      <c r="AC476" s="110" t="str">
        <f t="shared" si="461"/>
        <v>/Users/asano/Desktop/data_sample/images/1day/エバーカラー/あまえんぼカカオ/黒目/black.jpg</v>
      </c>
      <c r="AD476" s="110" t="str">
        <f t="shared" si="462"/>
        <v>/Users/asano/Desktop/data_sample/images/1day/エバーカラー/あまえんぼカカオ/茶目/brown.jpg</v>
      </c>
      <c r="AE476" s="346" t="str">
        <f t="shared" ref="AE476:AF476" si="987">IFERROR(XLOOKUP($E476&amp;$F476,import!$A:$A,import!I:I),""
)</f>
        <v/>
      </c>
      <c r="AF476" s="346" t="str">
        <f t="shared" si="987"/>
        <v/>
      </c>
      <c r="AG476" s="119" t="str">
        <f>IFERROR(__xludf.DUMMYFUNCTION(" IF(
  ISNUMBER(S476),
  ""度なし（±0.00）〜""&amp;IF(ABS(S476)&lt;100, TEXT(S476, ""0.00""), """"),
  IFERROR(""度なし（±0.00）〜""&amp;
    TEXT(
      VALUE(REGEXEXTRACT(ASC(TO_TEXT(S476)),
        ""(?:^|[^0-9])([+-]?\d{1,2}(?:\.\d+)?)(?:[^0-9]|$)""
      )),
      ""0.00"""&amp;"
    ),
    ""度なしのみ""
  )
)
"),"度なしのみ")</f>
        <v>度なしのみ</v>
      </c>
      <c r="AH476" s="347"/>
      <c r="AI476" s="347"/>
      <c r="AJ476" s="110"/>
      <c r="AK476" s="110" t="s">
        <v>4039</v>
      </c>
      <c r="AL476" s="110" t="str">
        <f t="shared" si="453"/>
        <v>#REF!</v>
      </c>
      <c r="AM476" s="110"/>
      <c r="AN476" s="110" t="str">
        <f t="shared" si="84"/>
        <v>NG</v>
      </c>
      <c r="AO476" s="343">
        <v>8.0</v>
      </c>
      <c r="AP476" s="110"/>
      <c r="AQ476" s="343">
        <v>8.0</v>
      </c>
      <c r="AR476" s="110"/>
    </row>
    <row r="477">
      <c r="A477" s="333" t="b">
        <v>1</v>
      </c>
      <c r="B477" s="357" t="b">
        <v>1</v>
      </c>
      <c r="C477" s="350" t="str">
        <f t="shared" si="66"/>
        <v>-</v>
      </c>
      <c r="D477" s="110"/>
      <c r="E477" s="110" t="s">
        <v>4031</v>
      </c>
      <c r="F477" s="110" t="s">
        <v>4040</v>
      </c>
      <c r="G477" s="335">
        <v>4635.0</v>
      </c>
      <c r="H477" s="336" t="s">
        <v>2566</v>
      </c>
      <c r="I477" s="110" t="s">
        <v>4033</v>
      </c>
      <c r="J477" s="110" t="s">
        <v>4041</v>
      </c>
      <c r="K477" s="337" t="s">
        <v>170</v>
      </c>
      <c r="L477" s="338" t="str">
        <f t="shared" si="949"/>
        <v>#REF!</v>
      </c>
      <c r="M477" s="339" t="str">
        <f>IFERROR(__xludf.DUMMYFUNCTION("REGEXEXTRACT(
  XLOOKUP($E477&amp;$F477, import!$A:$A, import!C:C),
  ""/(\d+)""
)
"),"#REF!")</f>
        <v>#REF!</v>
      </c>
      <c r="N477" s="340" t="str">
        <f t="shared" si="455"/>
        <v>#REF!</v>
      </c>
      <c r="O477" s="341" t="str">
        <f t="shared" ref="O477:Q477" si="988">VALUE(SUBSTITUTE(XLOOKUP($E477&amp;$F477,import!$A:$A,import!M:M),"mm",""))
</f>
        <v>#REF!</v>
      </c>
      <c r="P477" s="342" t="str">
        <f t="shared" si="988"/>
        <v>#REF!</v>
      </c>
      <c r="Q477" s="343" t="str">
        <f t="shared" si="988"/>
        <v>#REF!</v>
      </c>
      <c r="R477" s="341" t="str">
        <f t="shared" si="951"/>
        <v>#REF!</v>
      </c>
      <c r="S477" s="110" t="s">
        <v>956</v>
      </c>
      <c r="T477" s="110" t="s">
        <v>956</v>
      </c>
      <c r="U477" s="354" t="str">
        <f t="shared" si="989"/>
        <v>#REF!</v>
      </c>
      <c r="V477" s="119" t="str">
        <f t="shared" si="9"/>
        <v>/Users/asano/Desktop/data_sample/Links/bandle.jpg</v>
      </c>
      <c r="W477" s="345" t="s">
        <v>4042</v>
      </c>
      <c r="X477" s="345" t="s">
        <v>4043</v>
      </c>
      <c r="Y477" s="345" t="s">
        <v>4044</v>
      </c>
      <c r="Z477" s="345" t="s">
        <v>4045</v>
      </c>
      <c r="AA477" s="110" t="str">
        <f t="shared" si="459"/>
        <v>/Users/asano/Desktop/data_sample/images/1day/エバーカラー/おねだりパール/thumbnail.jpg</v>
      </c>
      <c r="AB477" s="110" t="str">
        <f t="shared" si="460"/>
        <v>/Users/asano/Desktop/data_sample/images/1day/エバーカラー/おねだりパール/lens.jpg</v>
      </c>
      <c r="AC477" s="110" t="str">
        <f t="shared" si="461"/>
        <v>/Users/asano/Desktop/data_sample/images/1day/エバーカラー/おねだりパール/黒目/black.jpg</v>
      </c>
      <c r="AD477" s="110" t="str">
        <f t="shared" si="462"/>
        <v>/Users/asano/Desktop/data_sample/images/1day/エバーカラー/おねだりパール/茶目/brown.jpg</v>
      </c>
      <c r="AE477" s="346" t="str">
        <f t="shared" ref="AE477:AF477" si="990">IFERROR(XLOOKUP($E477&amp;$F477,import!$A:$A,import!I:I),""
)</f>
        <v/>
      </c>
      <c r="AF477" s="346" t="str">
        <f t="shared" si="990"/>
        <v/>
      </c>
      <c r="AG477" s="119" t="str">
        <f>IFERROR(__xludf.DUMMYFUNCTION(" IF(
  ISNUMBER(S477),
  ""度なし（±0.00）〜""&amp;IF(ABS(S477)&lt;100, TEXT(S477, ""0.00""), """"),
  IFERROR(""度なし（±0.00）〜""&amp;
    TEXT(
      VALUE(REGEXEXTRACT(ASC(TO_TEXT(S477)),
        ""(?:^|[^0-9])([+-]?\d{1,2}(?:\.\d+)?)(?:[^0-9]|$)""
      )),
      ""0.00"""&amp;"
    ),
    ""度なしのみ""
  )
)
"),"度なしのみ")</f>
        <v>度なしのみ</v>
      </c>
      <c r="AH477" s="347"/>
      <c r="AI477" s="347"/>
      <c r="AJ477" s="110"/>
      <c r="AK477" s="110" t="s">
        <v>4046</v>
      </c>
      <c r="AL477" s="110" t="str">
        <f t="shared" si="453"/>
        <v>#REF!</v>
      </c>
      <c r="AM477" s="110"/>
      <c r="AN477" s="110" t="str">
        <f t="shared" si="84"/>
        <v>NG</v>
      </c>
      <c r="AO477" s="343">
        <v>8.0</v>
      </c>
      <c r="AP477" s="110"/>
      <c r="AQ477" s="343">
        <v>8.0</v>
      </c>
      <c r="AR477" s="110"/>
    </row>
    <row r="478">
      <c r="A478" s="333" t="b">
        <v>1</v>
      </c>
      <c r="B478" s="357" t="b">
        <v>1</v>
      </c>
      <c r="C478" s="350" t="str">
        <f t="shared" si="66"/>
        <v>-</v>
      </c>
      <c r="D478" s="110"/>
      <c r="E478" s="110" t="s">
        <v>4031</v>
      </c>
      <c r="F478" s="110" t="s">
        <v>4047</v>
      </c>
      <c r="G478" s="335">
        <v>4636.0</v>
      </c>
      <c r="H478" s="336" t="s">
        <v>2566</v>
      </c>
      <c r="I478" s="110" t="s">
        <v>4033</v>
      </c>
      <c r="J478" s="110" t="s">
        <v>4048</v>
      </c>
      <c r="K478" s="337" t="s">
        <v>170</v>
      </c>
      <c r="L478" s="338" t="str">
        <f t="shared" si="949"/>
        <v>#REF!</v>
      </c>
      <c r="M478" s="339" t="str">
        <f>IFERROR(__xludf.DUMMYFUNCTION("REGEXEXTRACT(
  XLOOKUP($E478&amp;$F478, import!$A:$A, import!C:C),
  ""/(\d+)""
)
"),"#REF!")</f>
        <v>#REF!</v>
      </c>
      <c r="N478" s="340" t="str">
        <f t="shared" si="455"/>
        <v>#REF!</v>
      </c>
      <c r="O478" s="341" t="str">
        <f t="shared" ref="O478:Q478" si="991">VALUE(SUBSTITUTE(XLOOKUP($E478&amp;$F478,import!$A:$A,import!M:M),"mm",""))
</f>
        <v>#REF!</v>
      </c>
      <c r="P478" s="342" t="str">
        <f t="shared" si="991"/>
        <v>#REF!</v>
      </c>
      <c r="Q478" s="343" t="str">
        <f t="shared" si="991"/>
        <v>#REF!</v>
      </c>
      <c r="R478" s="341" t="str">
        <f t="shared" si="951"/>
        <v>#REF!</v>
      </c>
      <c r="S478" s="110" t="s">
        <v>956</v>
      </c>
      <c r="T478" s="110" t="s">
        <v>956</v>
      </c>
      <c r="U478" s="354" t="str">
        <f t="shared" si="989"/>
        <v>#REF!</v>
      </c>
      <c r="V478" s="119" t="str">
        <f t="shared" si="9"/>
        <v>/Users/asano/Desktop/data_sample/Links/bandle.jpg</v>
      </c>
      <c r="W478" s="345" t="s">
        <v>4049</v>
      </c>
      <c r="X478" s="345" t="s">
        <v>4050</v>
      </c>
      <c r="Y478" s="345" t="s">
        <v>4051</v>
      </c>
      <c r="Z478" s="345" t="s">
        <v>4052</v>
      </c>
      <c r="AA478" s="110" t="str">
        <f t="shared" si="459"/>
        <v>/Users/asano/Desktop/data_sample/images/1day/エバーカラー/じらしてショコラ/thumbnail.jpg</v>
      </c>
      <c r="AB478" s="110" t="str">
        <f t="shared" si="460"/>
        <v>/Users/asano/Desktop/data_sample/images/1day/エバーカラー/じらしてショコラ/lens.jpg</v>
      </c>
      <c r="AC478" s="110" t="str">
        <f t="shared" si="461"/>
        <v>/Users/asano/Desktop/data_sample/images/1day/エバーカラー/じらしてショコラ/黒目/black.jpg</v>
      </c>
      <c r="AD478" s="110" t="str">
        <f t="shared" si="462"/>
        <v>/Users/asano/Desktop/data_sample/images/1day/エバーカラー/じらしてショコラ/茶目/brown.jpg</v>
      </c>
      <c r="AE478" s="346" t="str">
        <f t="shared" ref="AE478:AF478" si="992">IFERROR(XLOOKUP($E478&amp;$F478,import!$A:$A,import!I:I),""
)</f>
        <v/>
      </c>
      <c r="AF478" s="346" t="str">
        <f t="shared" si="992"/>
        <v/>
      </c>
      <c r="AG478" s="119" t="str">
        <f>IFERROR(__xludf.DUMMYFUNCTION(" IF(
  ISNUMBER(S478),
  ""度なし（±0.00）〜""&amp;IF(ABS(S478)&lt;100, TEXT(S478, ""0.00""), """"),
  IFERROR(""度なし（±0.00）〜""&amp;
    TEXT(
      VALUE(REGEXEXTRACT(ASC(TO_TEXT(S478)),
        ""(?:^|[^0-9])([+-]?\d{1,2}(?:\.\d+)?)(?:[^0-9]|$)""
      )),
      ""0.00"""&amp;"
    ),
    ""度なしのみ""
  )
)
"),"度なしのみ")</f>
        <v>度なしのみ</v>
      </c>
      <c r="AH478" s="347"/>
      <c r="AI478" s="347"/>
      <c r="AJ478" s="110"/>
      <c r="AK478" s="110" t="s">
        <v>4053</v>
      </c>
      <c r="AL478" s="110" t="str">
        <f t="shared" si="453"/>
        <v>#REF!</v>
      </c>
      <c r="AM478" s="110"/>
      <c r="AN478" s="110" t="str">
        <f t="shared" si="84"/>
        <v>NG</v>
      </c>
      <c r="AO478" s="343">
        <v>8.0</v>
      </c>
      <c r="AP478" s="110"/>
      <c r="AQ478" s="343">
        <v>8.0</v>
      </c>
      <c r="AR478" s="110"/>
    </row>
    <row r="479">
      <c r="A479" s="333" t="b">
        <v>1</v>
      </c>
      <c r="B479" s="357" t="b">
        <v>1</v>
      </c>
      <c r="C479" s="350" t="str">
        <f t="shared" si="66"/>
        <v>-</v>
      </c>
      <c r="D479" s="110"/>
      <c r="E479" s="110" t="s">
        <v>4031</v>
      </c>
      <c r="F479" s="110" t="s">
        <v>4054</v>
      </c>
      <c r="G479" s="335">
        <v>4637.0</v>
      </c>
      <c r="H479" s="336" t="s">
        <v>2566</v>
      </c>
      <c r="I479" s="110" t="s">
        <v>4033</v>
      </c>
      <c r="J479" s="110" t="s">
        <v>4055</v>
      </c>
      <c r="K479" s="337" t="s">
        <v>170</v>
      </c>
      <c r="L479" s="338" t="str">
        <f t="shared" si="949"/>
        <v>#REF!</v>
      </c>
      <c r="M479" s="339" t="str">
        <f>IFERROR(__xludf.DUMMYFUNCTION("REGEXEXTRACT(
  XLOOKUP($E479&amp;$F479, import!$A:$A, import!C:C),
  ""/(\d+)""
)
"),"#REF!")</f>
        <v>#REF!</v>
      </c>
      <c r="N479" s="340" t="str">
        <f t="shared" si="455"/>
        <v>#REF!</v>
      </c>
      <c r="O479" s="341" t="str">
        <f t="shared" ref="O479:Q479" si="993">VALUE(SUBSTITUTE(XLOOKUP($E479&amp;$F479,import!$A:$A,import!M:M),"mm",""))
</f>
        <v>#REF!</v>
      </c>
      <c r="P479" s="342" t="str">
        <f t="shared" si="993"/>
        <v>#REF!</v>
      </c>
      <c r="Q479" s="343" t="str">
        <f t="shared" si="993"/>
        <v>#REF!</v>
      </c>
      <c r="R479" s="341" t="str">
        <f t="shared" si="951"/>
        <v>#REF!</v>
      </c>
      <c r="S479" s="110" t="s">
        <v>956</v>
      </c>
      <c r="T479" s="110" t="s">
        <v>956</v>
      </c>
      <c r="U479" s="354" t="str">
        <f t="shared" si="989"/>
        <v>#REF!</v>
      </c>
      <c r="V479" s="119" t="str">
        <f t="shared" si="9"/>
        <v>/Users/asano/Desktop/data_sample/Links/bandle.jpg</v>
      </c>
      <c r="W479" s="345" t="s">
        <v>4056</v>
      </c>
      <c r="X479" s="345" t="s">
        <v>4057</v>
      </c>
      <c r="Y479" s="345" t="s">
        <v>4058</v>
      </c>
      <c r="Z479" s="345" t="s">
        <v>4059</v>
      </c>
      <c r="AA479" s="110" t="str">
        <f t="shared" si="459"/>
        <v>/Users/asano/Desktop/data_sample/images/1day/エバーカラー/ときめきホイップ/thumbnail.jpg</v>
      </c>
      <c r="AB479" s="110" t="str">
        <f t="shared" si="460"/>
        <v>/Users/asano/Desktop/data_sample/images/1day/エバーカラー/ときめきホイップ/lens.jpg</v>
      </c>
      <c r="AC479" s="110" t="str">
        <f t="shared" si="461"/>
        <v>/Users/asano/Desktop/data_sample/images/1day/エバーカラー/ときめきホイップ/黒目/black.jpg</v>
      </c>
      <c r="AD479" s="110" t="str">
        <f t="shared" si="462"/>
        <v>/Users/asano/Desktop/data_sample/images/1day/エバーカラー/ときめきホイップ/茶目/brown.jpg</v>
      </c>
      <c r="AE479" s="346" t="str">
        <f t="shared" ref="AE479:AF479" si="994">IFERROR(XLOOKUP($E479&amp;$F479,import!$A:$A,import!I:I),""
)</f>
        <v/>
      </c>
      <c r="AF479" s="346" t="str">
        <f t="shared" si="994"/>
        <v/>
      </c>
      <c r="AG479" s="119" t="str">
        <f>IFERROR(__xludf.DUMMYFUNCTION(" IF(
  ISNUMBER(S479),
  ""度なし（±0.00）〜""&amp;IF(ABS(S479)&lt;100, TEXT(S479, ""0.00""), """"),
  IFERROR(""度なし（±0.00）〜""&amp;
    TEXT(
      VALUE(REGEXEXTRACT(ASC(TO_TEXT(S479)),
        ""(?:^|[^0-9])([+-]?\d{1,2}(?:\.\d+)?)(?:[^0-9]|$)""
      )),
      ""0.00"""&amp;"
    ),
    ""度なしのみ""
  )
)
"),"度なしのみ")</f>
        <v>度なしのみ</v>
      </c>
      <c r="AH479" s="347"/>
      <c r="AI479" s="347"/>
      <c r="AJ479" s="110"/>
      <c r="AK479" s="110" t="s">
        <v>4060</v>
      </c>
      <c r="AL479" s="110" t="str">
        <f t="shared" si="453"/>
        <v>#REF!</v>
      </c>
      <c r="AM479" s="110"/>
      <c r="AN479" s="110" t="str">
        <f t="shared" si="84"/>
        <v>NG</v>
      </c>
      <c r="AO479" s="343">
        <v>8.0</v>
      </c>
      <c r="AP479" s="110"/>
      <c r="AQ479" s="343">
        <v>8.0</v>
      </c>
      <c r="AR479" s="110"/>
    </row>
    <row r="480">
      <c r="A480" s="333" t="b">
        <v>1</v>
      </c>
      <c r="B480" s="357" t="b">
        <v>1</v>
      </c>
      <c r="C480" s="350" t="str">
        <f t="shared" si="66"/>
        <v>-</v>
      </c>
      <c r="D480" s="110"/>
      <c r="E480" s="110" t="s">
        <v>4031</v>
      </c>
      <c r="F480" s="110" t="s">
        <v>4061</v>
      </c>
      <c r="G480" s="335">
        <v>4638.0</v>
      </c>
      <c r="H480" s="336" t="s">
        <v>2566</v>
      </c>
      <c r="I480" s="110" t="s">
        <v>4033</v>
      </c>
      <c r="J480" s="110" t="s">
        <v>4062</v>
      </c>
      <c r="K480" s="337" t="s">
        <v>170</v>
      </c>
      <c r="L480" s="338" t="str">
        <f t="shared" si="949"/>
        <v>#REF!</v>
      </c>
      <c r="M480" s="339" t="str">
        <f>IFERROR(__xludf.DUMMYFUNCTION("REGEXEXTRACT(
  XLOOKUP($E480&amp;$F480, import!$A:$A, import!C:C),
  ""/(\d+)""
)
"),"#REF!")</f>
        <v>#REF!</v>
      </c>
      <c r="N480" s="340" t="str">
        <f t="shared" si="455"/>
        <v>#REF!</v>
      </c>
      <c r="O480" s="341" t="str">
        <f t="shared" ref="O480:Q480" si="995">VALUE(SUBSTITUTE(XLOOKUP($E480&amp;$F480,import!$A:$A,import!M:M),"mm",""))
</f>
        <v>#REF!</v>
      </c>
      <c r="P480" s="342" t="str">
        <f t="shared" si="995"/>
        <v>#REF!</v>
      </c>
      <c r="Q480" s="343" t="str">
        <f t="shared" si="995"/>
        <v>#REF!</v>
      </c>
      <c r="R480" s="341" t="str">
        <f t="shared" si="951"/>
        <v>#REF!</v>
      </c>
      <c r="S480" s="110" t="s">
        <v>956</v>
      </c>
      <c r="T480" s="110" t="s">
        <v>956</v>
      </c>
      <c r="U480" s="354" t="str">
        <f t="shared" si="989"/>
        <v>#REF!</v>
      </c>
      <c r="V480" s="119" t="str">
        <f t="shared" si="9"/>
        <v>/Users/asano/Desktop/data_sample/Links/bandle.jpg</v>
      </c>
      <c r="W480" s="345" t="s">
        <v>4063</v>
      </c>
      <c r="X480" s="345" t="s">
        <v>4064</v>
      </c>
      <c r="Y480" s="345" t="s">
        <v>4065</v>
      </c>
      <c r="Z480" s="345" t="s">
        <v>4066</v>
      </c>
      <c r="AA480" s="110" t="str">
        <f t="shared" si="459"/>
        <v>/Users/asano/Desktop/data_sample/images/1day/エバーカラー/なまいきシュガー/thumbnail.jpg</v>
      </c>
      <c r="AB480" s="110" t="str">
        <f t="shared" si="460"/>
        <v>/Users/asano/Desktop/data_sample/images/1day/エバーカラー/なまいきシュガー/lens.jpg</v>
      </c>
      <c r="AC480" s="110" t="str">
        <f t="shared" si="461"/>
        <v>/Users/asano/Desktop/data_sample/images/1day/エバーカラー/なまいきシュガー/黒目/black.jpg</v>
      </c>
      <c r="AD480" s="110" t="str">
        <f t="shared" si="462"/>
        <v>/Users/asano/Desktop/data_sample/images/1day/エバーカラー/なまいきシュガー/茶目/brown.jpg</v>
      </c>
      <c r="AE480" s="346" t="str">
        <f t="shared" ref="AE480:AF480" si="996">IFERROR(XLOOKUP($E480&amp;$F480,import!$A:$A,import!I:I),""
)</f>
        <v/>
      </c>
      <c r="AF480" s="346" t="str">
        <f t="shared" si="996"/>
        <v/>
      </c>
      <c r="AG480" s="119" t="str">
        <f>IFERROR(__xludf.DUMMYFUNCTION(" IF(
  ISNUMBER(S480),
  ""度なし（±0.00）〜""&amp;IF(ABS(S480)&lt;100, TEXT(S480, ""0.00""), """"),
  IFERROR(""度なし（±0.00）〜""&amp;
    TEXT(
      VALUE(REGEXEXTRACT(ASC(TO_TEXT(S480)),
        ""(?:^|[^0-9])([+-]?\d{1,2}(?:\.\d+)?)(?:[^0-9]|$)""
      )),
      ""0.00"""&amp;"
    ),
    ""度なしのみ""
  )
)
"),"度なしのみ")</f>
        <v>度なしのみ</v>
      </c>
      <c r="AH480" s="347"/>
      <c r="AI480" s="347"/>
      <c r="AJ480" s="110"/>
      <c r="AK480" s="110" t="s">
        <v>4067</v>
      </c>
      <c r="AL480" s="110" t="str">
        <f t="shared" si="453"/>
        <v>#REF!</v>
      </c>
      <c r="AM480" s="110"/>
      <c r="AN480" s="110" t="str">
        <f t="shared" si="84"/>
        <v>NG</v>
      </c>
      <c r="AO480" s="343">
        <v>8.0</v>
      </c>
      <c r="AP480" s="110"/>
      <c r="AQ480" s="343">
        <v>8.0</v>
      </c>
      <c r="AR480" s="110"/>
    </row>
    <row r="481">
      <c r="A481" s="333" t="b">
        <v>1</v>
      </c>
      <c r="B481" s="357" t="b">
        <v>1</v>
      </c>
      <c r="C481" s="350" t="str">
        <f t="shared" si="66"/>
        <v>-</v>
      </c>
      <c r="D481" s="110"/>
      <c r="E481" s="110" t="s">
        <v>4031</v>
      </c>
      <c r="F481" s="110" t="s">
        <v>4068</v>
      </c>
      <c r="G481" s="335">
        <v>4639.0</v>
      </c>
      <c r="H481" s="336" t="s">
        <v>2566</v>
      </c>
      <c r="I481" s="110" t="s">
        <v>4033</v>
      </c>
      <c r="J481" s="110" t="s">
        <v>4069</v>
      </c>
      <c r="K481" s="337" t="s">
        <v>170</v>
      </c>
      <c r="L481" s="338" t="str">
        <f t="shared" si="949"/>
        <v>#REF!</v>
      </c>
      <c r="M481" s="339" t="str">
        <f>IFERROR(__xludf.DUMMYFUNCTION("REGEXEXTRACT(
  XLOOKUP($E481&amp;$F481, import!$A:$A, import!C:C),
  ""/(\d+)""
)
"),"#REF!")</f>
        <v>#REF!</v>
      </c>
      <c r="N481" s="340" t="str">
        <f t="shared" si="455"/>
        <v>#REF!</v>
      </c>
      <c r="O481" s="341" t="str">
        <f t="shared" ref="O481:Q481" si="997">VALUE(SUBSTITUTE(XLOOKUP($E481&amp;$F481,import!$A:$A,import!M:M),"mm",""))
</f>
        <v>#REF!</v>
      </c>
      <c r="P481" s="342" t="str">
        <f t="shared" si="997"/>
        <v>#REF!</v>
      </c>
      <c r="Q481" s="343" t="str">
        <f t="shared" si="997"/>
        <v>#REF!</v>
      </c>
      <c r="R481" s="341" t="str">
        <f t="shared" si="951"/>
        <v>#REF!</v>
      </c>
      <c r="S481" s="110" t="s">
        <v>956</v>
      </c>
      <c r="T481" s="110" t="s">
        <v>956</v>
      </c>
      <c r="U481" s="354" t="str">
        <f t="shared" si="989"/>
        <v>#REF!</v>
      </c>
      <c r="V481" s="119" t="str">
        <f t="shared" si="9"/>
        <v>/Users/asano/Desktop/data_sample/Links/bandle.jpg</v>
      </c>
      <c r="W481" s="345" t="s">
        <v>4070</v>
      </c>
      <c r="X481" s="345" t="s">
        <v>4071</v>
      </c>
      <c r="Y481" s="345" t="s">
        <v>4072</v>
      </c>
      <c r="Z481" s="345" t="s">
        <v>4073</v>
      </c>
      <c r="AA481" s="110" t="str">
        <f t="shared" si="459"/>
        <v>/Users/asano/Desktop/data_sample/images/1day/エバーカラー/はじらいベイビー/thumbnail.jpg</v>
      </c>
      <c r="AB481" s="110" t="str">
        <f t="shared" si="460"/>
        <v>/Users/asano/Desktop/data_sample/images/1day/エバーカラー/はじらいベイビー/lens.jpg</v>
      </c>
      <c r="AC481" s="110" t="str">
        <f t="shared" si="461"/>
        <v>/Users/asano/Desktop/data_sample/images/1day/エバーカラー/はじらいベイビー/黒目/black.jpg</v>
      </c>
      <c r="AD481" s="110" t="str">
        <f t="shared" si="462"/>
        <v>/Users/asano/Desktop/data_sample/images/1day/エバーカラー/はじらいベイビー/茶目/brown.jpg</v>
      </c>
      <c r="AE481" s="346" t="str">
        <f t="shared" ref="AE481:AF481" si="998">IFERROR(XLOOKUP($E481&amp;$F481,import!$A:$A,import!I:I),""
)</f>
        <v/>
      </c>
      <c r="AF481" s="346" t="str">
        <f t="shared" si="998"/>
        <v/>
      </c>
      <c r="AG481" s="119" t="str">
        <f>IFERROR(__xludf.DUMMYFUNCTION(" IF(
  ISNUMBER(S481),
  ""度なし（±0.00）〜""&amp;IF(ABS(S481)&lt;100, TEXT(S481, ""0.00""), """"),
  IFERROR(""度なし（±0.00）〜""&amp;
    TEXT(
      VALUE(REGEXEXTRACT(ASC(TO_TEXT(S481)),
        ""(?:^|[^0-9])([+-]?\d{1,2}(?:\.\d+)?)(?:[^0-9]|$)""
      )),
      ""0.00"""&amp;"
    ),
    ""度なしのみ""
  )
)
"),"度なしのみ")</f>
        <v>度なしのみ</v>
      </c>
      <c r="AH481" s="347"/>
      <c r="AI481" s="347"/>
      <c r="AJ481" s="110"/>
      <c r="AK481" s="110" t="s">
        <v>4074</v>
      </c>
      <c r="AL481" s="110" t="str">
        <f t="shared" si="453"/>
        <v>#REF!</v>
      </c>
      <c r="AM481" s="110"/>
      <c r="AN481" s="110" t="str">
        <f t="shared" si="84"/>
        <v>NG</v>
      </c>
      <c r="AO481" s="343">
        <v>8.0</v>
      </c>
      <c r="AP481" s="110"/>
      <c r="AQ481" s="343">
        <v>8.0</v>
      </c>
      <c r="AR481" s="110"/>
    </row>
    <row r="482">
      <c r="A482" s="333" t="b">
        <v>1</v>
      </c>
      <c r="B482" s="357" t="b">
        <v>1</v>
      </c>
      <c r="C482" s="350" t="str">
        <f t="shared" si="66"/>
        <v>-</v>
      </c>
      <c r="D482" s="110"/>
      <c r="E482" s="110" t="s">
        <v>4031</v>
      </c>
      <c r="F482" s="110" t="s">
        <v>4075</v>
      </c>
      <c r="G482" s="335">
        <v>4640.0</v>
      </c>
      <c r="H482" s="336" t="s">
        <v>2566</v>
      </c>
      <c r="I482" s="110" t="s">
        <v>4033</v>
      </c>
      <c r="J482" s="110" t="s">
        <v>4076</v>
      </c>
      <c r="K482" s="337" t="s">
        <v>170</v>
      </c>
      <c r="L482" s="338" t="str">
        <f t="shared" si="949"/>
        <v>#REF!</v>
      </c>
      <c r="M482" s="339" t="str">
        <f>IFERROR(__xludf.DUMMYFUNCTION("REGEXEXTRACT(
  XLOOKUP($E482&amp;$F482, import!$A:$A, import!C:C),
  ""/(\d+)""
)
"),"#REF!")</f>
        <v>#REF!</v>
      </c>
      <c r="N482" s="340" t="str">
        <f t="shared" si="455"/>
        <v>#REF!</v>
      </c>
      <c r="O482" s="341" t="str">
        <f t="shared" ref="O482:Q482" si="999">VALUE(SUBSTITUTE(XLOOKUP($E482&amp;$F482,import!$A:$A,import!M:M),"mm",""))
</f>
        <v>#REF!</v>
      </c>
      <c r="P482" s="342" t="str">
        <f t="shared" si="999"/>
        <v>#REF!</v>
      </c>
      <c r="Q482" s="343" t="str">
        <f t="shared" si="999"/>
        <v>#REF!</v>
      </c>
      <c r="R482" s="341" t="str">
        <f t="shared" si="951"/>
        <v>#REF!</v>
      </c>
      <c r="S482" s="110" t="s">
        <v>956</v>
      </c>
      <c r="T482" s="110" t="s">
        <v>956</v>
      </c>
      <c r="U482" s="354" t="str">
        <f t="shared" si="989"/>
        <v>#REF!</v>
      </c>
      <c r="V482" s="119" t="str">
        <f t="shared" si="9"/>
        <v>/Users/asano/Desktop/data_sample/Links/bandle.jpg</v>
      </c>
      <c r="W482" s="345" t="s">
        <v>4077</v>
      </c>
      <c r="X482" s="345" t="s">
        <v>4078</v>
      </c>
      <c r="Y482" s="345" t="s">
        <v>4079</v>
      </c>
      <c r="Z482" s="345" t="s">
        <v>4080</v>
      </c>
      <c r="AA482" s="110" t="str">
        <f t="shared" si="459"/>
        <v>/Users/asano/Desktop/data_sample/images/1day/エバーカラー/まどわせパール/thumbnail.jpg</v>
      </c>
      <c r="AB482" s="110" t="str">
        <f t="shared" si="460"/>
        <v>/Users/asano/Desktop/data_sample/images/1day/エバーカラー/まどわせパール/lens.jpg</v>
      </c>
      <c r="AC482" s="110" t="str">
        <f t="shared" si="461"/>
        <v>/Users/asano/Desktop/data_sample/images/1day/エバーカラー/まどわせパール/黒目/black.jpg</v>
      </c>
      <c r="AD482" s="110" t="str">
        <f t="shared" si="462"/>
        <v>/Users/asano/Desktop/data_sample/images/1day/エバーカラー/まどわせパール/茶目/brown.jpg</v>
      </c>
      <c r="AE482" s="346" t="str">
        <f t="shared" ref="AE482:AF482" si="1000">IFERROR(XLOOKUP($E482&amp;$F482,import!$A:$A,import!I:I),""
)</f>
        <v/>
      </c>
      <c r="AF482" s="346" t="str">
        <f t="shared" si="1000"/>
        <v/>
      </c>
      <c r="AG482" s="119" t="str">
        <f>IFERROR(__xludf.DUMMYFUNCTION(" IF(
  ISNUMBER(S482),
  ""度なし（±0.00）〜""&amp;IF(ABS(S482)&lt;100, TEXT(S482, ""0.00""), """"),
  IFERROR(""度なし（±0.00）〜""&amp;
    TEXT(
      VALUE(REGEXEXTRACT(ASC(TO_TEXT(S482)),
        ""(?:^|[^0-9])([+-]?\d{1,2}(?:\.\d+)?)(?:[^0-9]|$)""
      )),
      ""0.00"""&amp;"
    ),
    ""度なしのみ""
  )
)
"),"度なしのみ")</f>
        <v>度なしのみ</v>
      </c>
      <c r="AH482" s="347"/>
      <c r="AI482" s="347"/>
      <c r="AJ482" s="110"/>
      <c r="AK482" s="110" t="s">
        <v>4081</v>
      </c>
      <c r="AL482" s="110" t="str">
        <f t="shared" si="453"/>
        <v>#REF!</v>
      </c>
      <c r="AM482" s="110"/>
      <c r="AN482" s="110" t="str">
        <f t="shared" si="84"/>
        <v>NG</v>
      </c>
      <c r="AO482" s="343">
        <v>8.0</v>
      </c>
      <c r="AP482" s="110"/>
      <c r="AQ482" s="343">
        <v>8.0</v>
      </c>
      <c r="AR482" s="110"/>
    </row>
    <row r="483">
      <c r="A483" s="333" t="b">
        <v>1</v>
      </c>
      <c r="B483" s="357" t="b">
        <v>1</v>
      </c>
      <c r="C483" s="350" t="str">
        <f t="shared" si="66"/>
        <v>-</v>
      </c>
      <c r="D483" s="110"/>
      <c r="E483" s="110" t="s">
        <v>4031</v>
      </c>
      <c r="F483" s="110" t="s">
        <v>4082</v>
      </c>
      <c r="G483" s="335">
        <v>4641.0</v>
      </c>
      <c r="H483" s="336" t="s">
        <v>2566</v>
      </c>
      <c r="I483" s="110" t="s">
        <v>4033</v>
      </c>
      <c r="J483" s="110" t="s">
        <v>4083</v>
      </c>
      <c r="K483" s="337" t="s">
        <v>170</v>
      </c>
      <c r="L483" s="338" t="str">
        <f t="shared" si="949"/>
        <v>#REF!</v>
      </c>
      <c r="M483" s="339" t="str">
        <f>IFERROR(__xludf.DUMMYFUNCTION("REGEXEXTRACT(
  XLOOKUP($E483&amp;$F483, import!$A:$A, import!C:C),
  ""/(\d+)""
)
"),"#REF!")</f>
        <v>#REF!</v>
      </c>
      <c r="N483" s="340" t="str">
        <f t="shared" si="455"/>
        <v>#REF!</v>
      </c>
      <c r="O483" s="341" t="str">
        <f t="shared" ref="O483:Q483" si="1001">VALUE(SUBSTITUTE(XLOOKUP($E483&amp;$F483,import!$A:$A,import!M:M),"mm",""))
</f>
        <v>#REF!</v>
      </c>
      <c r="P483" s="342" t="str">
        <f t="shared" si="1001"/>
        <v>#REF!</v>
      </c>
      <c r="Q483" s="343" t="str">
        <f t="shared" si="1001"/>
        <v>#REF!</v>
      </c>
      <c r="R483" s="341" t="str">
        <f t="shared" si="951"/>
        <v>#REF!</v>
      </c>
      <c r="S483" s="110" t="s">
        <v>956</v>
      </c>
      <c r="T483" s="110" t="s">
        <v>956</v>
      </c>
      <c r="U483" s="354" t="str">
        <f t="shared" si="989"/>
        <v>#REF!</v>
      </c>
      <c r="V483" s="119" t="str">
        <f t="shared" si="9"/>
        <v>/Users/asano/Desktop/data_sample/Links/bandle.jpg</v>
      </c>
      <c r="W483" s="345" t="s">
        <v>4084</v>
      </c>
      <c r="X483" s="345" t="s">
        <v>4085</v>
      </c>
      <c r="Y483" s="345" t="s">
        <v>4086</v>
      </c>
      <c r="Z483" s="345" t="s">
        <v>4087</v>
      </c>
      <c r="AA483" s="110" t="str">
        <f t="shared" si="459"/>
        <v>/Users/asano/Desktop/data_sample/images/1day/エバーカラー/よくばりシロップ/thumbnail.jpg</v>
      </c>
      <c r="AB483" s="110" t="str">
        <f t="shared" si="460"/>
        <v>/Users/asano/Desktop/data_sample/images/1day/エバーカラー/よくばりシロップ/lens.jpg</v>
      </c>
      <c r="AC483" s="110" t="str">
        <f t="shared" si="461"/>
        <v>/Users/asano/Desktop/data_sample/images/1day/エバーカラー/よくばりシロップ/黒目/black.jpg</v>
      </c>
      <c r="AD483" s="110" t="str">
        <f t="shared" si="462"/>
        <v>/Users/asano/Desktop/data_sample/images/1day/エバーカラー/よくばりシロップ/茶目/brown.jpg</v>
      </c>
      <c r="AE483" s="346" t="str">
        <f t="shared" ref="AE483:AF483" si="1002">IFERROR(XLOOKUP($E483&amp;$F483,import!$A:$A,import!I:I),""
)</f>
        <v/>
      </c>
      <c r="AF483" s="346" t="str">
        <f t="shared" si="1002"/>
        <v/>
      </c>
      <c r="AG483" s="119" t="str">
        <f>IFERROR(__xludf.DUMMYFUNCTION(" IF(
  ISNUMBER(S483),
  ""度なし（±0.00）〜""&amp;IF(ABS(S483)&lt;100, TEXT(S483, ""0.00""), """"),
  IFERROR(""度なし（±0.00）〜""&amp;
    TEXT(
      VALUE(REGEXEXTRACT(ASC(TO_TEXT(S483)),
        ""(?:^|[^0-9])([+-]?\d{1,2}(?:\.\d+)?)(?:[^0-9]|$)""
      )),
      ""0.00"""&amp;"
    ),
    ""度なしのみ""
  )
)
"),"度なしのみ")</f>
        <v>度なしのみ</v>
      </c>
      <c r="AH483" s="347"/>
      <c r="AI483" s="347"/>
      <c r="AJ483" s="110"/>
      <c r="AK483" s="110" t="s">
        <v>4088</v>
      </c>
      <c r="AL483" s="110" t="str">
        <f t="shared" si="453"/>
        <v>#REF!</v>
      </c>
      <c r="AM483" s="110"/>
      <c r="AN483" s="110" t="str">
        <f t="shared" si="84"/>
        <v>NG</v>
      </c>
      <c r="AO483" s="343">
        <v>8.0</v>
      </c>
      <c r="AP483" s="110"/>
      <c r="AQ483" s="343">
        <v>8.0</v>
      </c>
      <c r="AR483" s="110"/>
    </row>
    <row r="484">
      <c r="A484" s="333" t="b">
        <v>1</v>
      </c>
      <c r="B484" s="349" t="b">
        <v>1</v>
      </c>
      <c r="C484" s="350" t="str">
        <f t="shared" si="66"/>
        <v>-</v>
      </c>
      <c r="D484" s="110"/>
      <c r="E484" s="110" t="s">
        <v>4089</v>
      </c>
      <c r="F484" s="110" t="s">
        <v>4090</v>
      </c>
      <c r="G484" s="335">
        <v>4642.0</v>
      </c>
      <c r="H484" s="336" t="s">
        <v>2566</v>
      </c>
      <c r="I484" s="110" t="s">
        <v>4033</v>
      </c>
      <c r="J484" s="110" t="s">
        <v>4091</v>
      </c>
      <c r="K484" s="337" t="s">
        <v>170</v>
      </c>
      <c r="L484" s="338" t="str">
        <f t="shared" si="949"/>
        <v>#REF!</v>
      </c>
      <c r="M484" s="339" t="str">
        <f>IFERROR(__xludf.DUMMYFUNCTION("REGEXEXTRACT(
  XLOOKUP($E484&amp;$F484, import!$A:$A, import!C:C),
  ""/(\d+)""
)
"),"#REF!")</f>
        <v>#REF!</v>
      </c>
      <c r="N484" s="340" t="str">
        <f t="shared" si="455"/>
        <v>#REF!</v>
      </c>
      <c r="O484" s="341" t="str">
        <f t="shared" ref="O484:Q484" si="1003">VALUE(SUBSTITUTE(XLOOKUP($E484&amp;$F484,import!$A:$A,import!M:M),"mm",""))
</f>
        <v>#REF!</v>
      </c>
      <c r="P484" s="342" t="str">
        <f t="shared" si="1003"/>
        <v>#REF!</v>
      </c>
      <c r="Q484" s="343" t="str">
        <f t="shared" si="1003"/>
        <v>#REF!</v>
      </c>
      <c r="R484" s="341" t="str">
        <f t="shared" si="951"/>
        <v>#REF!</v>
      </c>
      <c r="S484" s="110" t="s">
        <v>956</v>
      </c>
      <c r="T484" s="110" t="s">
        <v>956</v>
      </c>
      <c r="U484" s="354" t="str">
        <f t="shared" si="989"/>
        <v>#REF!</v>
      </c>
      <c r="V484" s="119" t="str">
        <f t="shared" si="9"/>
        <v>/Users/asano/Desktop/data_sample/Links/bandle.jpg</v>
      </c>
      <c r="W484" s="345" t="s">
        <v>4092</v>
      </c>
      <c r="X484" s="345" t="s">
        <v>4093</v>
      </c>
      <c r="Y484" s="345" t="s">
        <v>4094</v>
      </c>
      <c r="Z484" s="345" t="s">
        <v>4095</v>
      </c>
      <c r="AA484" s="110" t="str">
        <f t="shared" si="459"/>
        <v>/Users/asano/Desktop/data_sample/images/1day/エバーカラー/アプリコットブラウン/thumbnail.jpg</v>
      </c>
      <c r="AB484" s="110" t="str">
        <f t="shared" si="460"/>
        <v>/Users/asano/Desktop/data_sample/images/1day/エバーカラー/アプリコットブラウン/lens.jpg</v>
      </c>
      <c r="AC484" s="110" t="str">
        <f t="shared" si="461"/>
        <v>/Users/asano/Desktop/data_sample/images/1day/エバーカラー/アプリコットブラウン/黒目/black.jpg</v>
      </c>
      <c r="AD484" s="110" t="str">
        <f t="shared" si="462"/>
        <v>/Users/asano/Desktop/data_sample/images/1day/エバーカラー/アプリコットブラウン/茶目/brown.jpg</v>
      </c>
      <c r="AE484" s="346" t="str">
        <f t="shared" ref="AE484:AF484" si="1004">IFERROR(XLOOKUP($E484&amp;$F484,import!$A:$A,import!I:I),""
)</f>
        <v/>
      </c>
      <c r="AF484" s="346" t="str">
        <f t="shared" si="1004"/>
        <v/>
      </c>
      <c r="AG484" s="119" t="str">
        <f>IFERROR(__xludf.DUMMYFUNCTION(" IF(
  ISNUMBER(S484),
  ""度なし（±0.00）〜""&amp;IF(ABS(S484)&lt;100, TEXT(S484, ""0.00""), """"),
  IFERROR(""度なし（±0.00）〜""&amp;
    TEXT(
      VALUE(REGEXEXTRACT(ASC(TO_TEXT(S484)),
        ""(?:^|[^0-9])([+-]?\d{1,2}(?:\.\d+)?)(?:[^0-9]|$)""
      )),
      ""0.00"""&amp;"
    ),
    ""度なしのみ""
  )
)
"),"度なしのみ")</f>
        <v>度なしのみ</v>
      </c>
      <c r="AH484" s="347"/>
      <c r="AI484" s="347"/>
      <c r="AJ484" s="110"/>
      <c r="AK484" s="110" t="s">
        <v>4096</v>
      </c>
      <c r="AL484" s="110" t="str">
        <f t="shared" si="453"/>
        <v>#REF!</v>
      </c>
      <c r="AM484" s="110"/>
      <c r="AN484" s="110" t="str">
        <f t="shared" si="84"/>
        <v>NG</v>
      </c>
      <c r="AO484" s="343">
        <v>8.0</v>
      </c>
      <c r="AP484" s="110"/>
      <c r="AQ484" s="343">
        <v>8.0</v>
      </c>
      <c r="AR484" s="110"/>
    </row>
    <row r="485">
      <c r="A485" s="333" t="b">
        <v>1</v>
      </c>
      <c r="B485" s="357" t="b">
        <v>1</v>
      </c>
      <c r="C485" s="350" t="str">
        <f t="shared" si="66"/>
        <v>-</v>
      </c>
      <c r="D485" s="110"/>
      <c r="E485" s="110" t="s">
        <v>4089</v>
      </c>
      <c r="F485" s="110" t="s">
        <v>4097</v>
      </c>
      <c r="G485" s="335">
        <v>4643.0</v>
      </c>
      <c r="H485" s="336" t="s">
        <v>2566</v>
      </c>
      <c r="I485" s="110" t="s">
        <v>4033</v>
      </c>
      <c r="J485" s="110" t="s">
        <v>4098</v>
      </c>
      <c r="K485" s="337" t="s">
        <v>170</v>
      </c>
      <c r="L485" s="338" t="str">
        <f t="shared" si="949"/>
        <v>#REF!</v>
      </c>
      <c r="M485" s="339" t="str">
        <f>IFERROR(__xludf.DUMMYFUNCTION("REGEXEXTRACT(
  XLOOKUP($E485&amp;$F485, import!$A:$A, import!C:C),
  ""/(\d+)""
)
"),"#REF!")</f>
        <v>#REF!</v>
      </c>
      <c r="N485" s="340" t="str">
        <f t="shared" si="455"/>
        <v>#REF!</v>
      </c>
      <c r="O485" s="341" t="str">
        <f t="shared" ref="O485:Q485" si="1005">VALUE(SUBSTITUTE(XLOOKUP($E485&amp;$F485,import!$A:$A,import!M:M),"mm",""))
</f>
        <v>#REF!</v>
      </c>
      <c r="P485" s="342" t="str">
        <f t="shared" si="1005"/>
        <v>#REF!</v>
      </c>
      <c r="Q485" s="343" t="str">
        <f t="shared" si="1005"/>
        <v>#REF!</v>
      </c>
      <c r="R485" s="341" t="str">
        <f t="shared" si="951"/>
        <v>#REF!</v>
      </c>
      <c r="S485" s="110" t="s">
        <v>956</v>
      </c>
      <c r="T485" s="110" t="s">
        <v>956</v>
      </c>
      <c r="U485" s="354" t="str">
        <f t="shared" si="989"/>
        <v>#REF!</v>
      </c>
      <c r="V485" s="119" t="str">
        <f t="shared" si="9"/>
        <v>/Users/asano/Desktop/data_sample/Links/bandle.jpg</v>
      </c>
      <c r="W485" s="345" t="s">
        <v>4099</v>
      </c>
      <c r="X485" s="345" t="s">
        <v>4100</v>
      </c>
      <c r="Y485" s="345" t="s">
        <v>4101</v>
      </c>
      <c r="Z485" s="345" t="s">
        <v>4102</v>
      </c>
      <c r="AA485" s="110" t="str">
        <f t="shared" si="459"/>
        <v>/Users/asano/Desktop/data_sample/images/1day/エバーカラー/くぎづけの心/thumbnail.jpg</v>
      </c>
      <c r="AB485" s="110" t="str">
        <f t="shared" si="460"/>
        <v>/Users/asano/Desktop/data_sample/images/1day/エバーカラー/くぎづけの心/lens.jpg</v>
      </c>
      <c r="AC485" s="110" t="str">
        <f t="shared" si="461"/>
        <v>/Users/asano/Desktop/data_sample/images/1day/エバーカラー/くぎづけの心/黒目/black.jpg</v>
      </c>
      <c r="AD485" s="110" t="str">
        <f t="shared" si="462"/>
        <v>/Users/asano/Desktop/data_sample/images/1day/エバーカラー/くぎづけの心/茶目/brown.jpg</v>
      </c>
      <c r="AE485" s="346" t="str">
        <f t="shared" ref="AE485:AF485" si="1006">IFERROR(XLOOKUP($E485&amp;$F485,import!$A:$A,import!I:I),""
)</f>
        <v/>
      </c>
      <c r="AF485" s="346" t="str">
        <f t="shared" si="1006"/>
        <v/>
      </c>
      <c r="AG485" s="119" t="str">
        <f>IFERROR(__xludf.DUMMYFUNCTION(" IF(
  ISNUMBER(S485),
  ""度なし（±0.00）〜""&amp;IF(ABS(S485)&lt;100, TEXT(S485, ""0.00""), """"),
  IFERROR(""度なし（±0.00）〜""&amp;
    TEXT(
      VALUE(REGEXEXTRACT(ASC(TO_TEXT(S485)),
        ""(?:^|[^0-9])([+-]?\d{1,2}(?:\.\d+)?)(?:[^0-9]|$)""
      )),
      ""0.00"""&amp;"
    ),
    ""度なしのみ""
  )
)
"),"度なしのみ")</f>
        <v>度なしのみ</v>
      </c>
      <c r="AH485" s="347"/>
      <c r="AI485" s="347"/>
      <c r="AJ485" s="110"/>
      <c r="AK485" s="110" t="s">
        <v>4103</v>
      </c>
      <c r="AL485" s="110" t="str">
        <f t="shared" si="453"/>
        <v>#REF!</v>
      </c>
      <c r="AM485" s="110"/>
      <c r="AN485" s="110" t="str">
        <f t="shared" si="84"/>
        <v>NG</v>
      </c>
      <c r="AO485" s="343">
        <v>8.0</v>
      </c>
      <c r="AP485" s="110"/>
      <c r="AQ485" s="343">
        <v>8.0</v>
      </c>
      <c r="AR485" s="110"/>
    </row>
    <row r="486">
      <c r="A486" s="333" t="b">
        <v>1</v>
      </c>
      <c r="B486" s="349" t="b">
        <v>1</v>
      </c>
      <c r="C486" s="350" t="str">
        <f t="shared" si="66"/>
        <v>-</v>
      </c>
      <c r="D486" s="110"/>
      <c r="E486" s="110" t="s">
        <v>4089</v>
      </c>
      <c r="F486" s="110" t="s">
        <v>4104</v>
      </c>
      <c r="G486" s="335">
        <v>4644.0</v>
      </c>
      <c r="H486" s="336" t="s">
        <v>2566</v>
      </c>
      <c r="I486" s="110" t="s">
        <v>4033</v>
      </c>
      <c r="J486" s="110" t="s">
        <v>4105</v>
      </c>
      <c r="K486" s="337" t="s">
        <v>170</v>
      </c>
      <c r="L486" s="338" t="str">
        <f t="shared" si="949"/>
        <v>#REF!</v>
      </c>
      <c r="M486" s="339" t="str">
        <f>IFERROR(__xludf.DUMMYFUNCTION("REGEXEXTRACT(
  XLOOKUP($E486&amp;$F486, import!$A:$A, import!C:C),
  ""/(\d+)""
)
"),"#REF!")</f>
        <v>#REF!</v>
      </c>
      <c r="N486" s="340" t="str">
        <f t="shared" si="455"/>
        <v>#REF!</v>
      </c>
      <c r="O486" s="341" t="str">
        <f t="shared" ref="O486:Q486" si="1007">VALUE(SUBSTITUTE(XLOOKUP($E486&amp;$F486,import!$A:$A,import!M:M),"mm",""))
</f>
        <v>#REF!</v>
      </c>
      <c r="P486" s="342" t="str">
        <f t="shared" si="1007"/>
        <v>#REF!</v>
      </c>
      <c r="Q486" s="343" t="str">
        <f t="shared" si="1007"/>
        <v>#REF!</v>
      </c>
      <c r="R486" s="341" t="str">
        <f t="shared" si="951"/>
        <v>#REF!</v>
      </c>
      <c r="S486" s="110" t="s">
        <v>956</v>
      </c>
      <c r="T486" s="110" t="s">
        <v>956</v>
      </c>
      <c r="U486" s="354" t="str">
        <f t="shared" si="989"/>
        <v>#REF!</v>
      </c>
      <c r="V486" s="119" t="str">
        <f t="shared" si="9"/>
        <v>/Users/asano/Desktop/data_sample/Links/bandle.jpg</v>
      </c>
      <c r="W486" s="345" t="s">
        <v>4106</v>
      </c>
      <c r="X486" s="345" t="s">
        <v>4107</v>
      </c>
      <c r="Y486" s="345" t="s">
        <v>4108</v>
      </c>
      <c r="Z486" s="345" t="s">
        <v>4109</v>
      </c>
      <c r="AA486" s="110" t="str">
        <f t="shared" si="459"/>
        <v>/Users/asano/Desktop/data_sample/images/1day/エバーカラー/クラシックチーク/thumbnail.jpg</v>
      </c>
      <c r="AB486" s="110" t="str">
        <f t="shared" si="460"/>
        <v>/Users/asano/Desktop/data_sample/images/1day/エバーカラー/クラシックチーク/lens.jpg</v>
      </c>
      <c r="AC486" s="110" t="str">
        <f t="shared" si="461"/>
        <v>/Users/asano/Desktop/data_sample/images/1day/エバーカラー/クラシックチーク/黒目/black.jpg</v>
      </c>
      <c r="AD486" s="110" t="str">
        <f t="shared" si="462"/>
        <v>/Users/asano/Desktop/data_sample/images/1day/エバーカラー/クラシックチーク/茶目/brown.jpg</v>
      </c>
      <c r="AE486" s="346" t="str">
        <f t="shared" ref="AE486:AF486" si="1008">IFERROR(XLOOKUP($E486&amp;$F486,import!$A:$A,import!I:I),""
)</f>
        <v/>
      </c>
      <c r="AF486" s="346" t="str">
        <f t="shared" si="1008"/>
        <v/>
      </c>
      <c r="AG486" s="119" t="str">
        <f>IFERROR(__xludf.DUMMYFUNCTION(" IF(
  ISNUMBER(S486),
  ""度なし（±0.00）〜""&amp;IF(ABS(S486)&lt;100, TEXT(S486, ""0.00""), """"),
  IFERROR(""度なし（±0.00）〜""&amp;
    TEXT(
      VALUE(REGEXEXTRACT(ASC(TO_TEXT(S486)),
        ""(?:^|[^0-9])([+-]?\d{1,2}(?:\.\d+)?)(?:[^0-9]|$)""
      )),
      ""0.00"""&amp;"
    ),
    ""度なしのみ""
  )
)
"),"度なしのみ")</f>
        <v>度なしのみ</v>
      </c>
      <c r="AH486" s="347"/>
      <c r="AI486" s="347"/>
      <c r="AJ486" s="110"/>
      <c r="AK486" s="110" t="s">
        <v>4110</v>
      </c>
      <c r="AL486" s="110" t="str">
        <f t="shared" si="453"/>
        <v>#REF!</v>
      </c>
      <c r="AM486" s="110"/>
      <c r="AN486" s="110" t="str">
        <f t="shared" si="84"/>
        <v>NG</v>
      </c>
      <c r="AO486" s="343">
        <v>8.0</v>
      </c>
      <c r="AP486" s="110"/>
      <c r="AQ486" s="343">
        <v>8.0</v>
      </c>
      <c r="AR486" s="110"/>
    </row>
    <row r="487">
      <c r="A487" s="333" t="b">
        <v>1</v>
      </c>
      <c r="B487" s="349" t="b">
        <v>1</v>
      </c>
      <c r="C487" s="350" t="str">
        <f t="shared" si="66"/>
        <v>-</v>
      </c>
      <c r="D487" s="110"/>
      <c r="E487" s="110" t="s">
        <v>4089</v>
      </c>
      <c r="F487" s="110" t="s">
        <v>4111</v>
      </c>
      <c r="G487" s="335">
        <v>4645.0</v>
      </c>
      <c r="H487" s="336" t="s">
        <v>2566</v>
      </c>
      <c r="I487" s="110" t="s">
        <v>4033</v>
      </c>
      <c r="J487" s="110" t="s">
        <v>4112</v>
      </c>
      <c r="K487" s="337" t="s">
        <v>170</v>
      </c>
      <c r="L487" s="338" t="str">
        <f t="shared" si="949"/>
        <v>#REF!</v>
      </c>
      <c r="M487" s="339" t="str">
        <f>IFERROR(__xludf.DUMMYFUNCTION("REGEXEXTRACT(
  XLOOKUP($E487&amp;$F487, import!$A:$A, import!C:C),
  ""/(\d+)""
)
"),"#REF!")</f>
        <v>#REF!</v>
      </c>
      <c r="N487" s="340" t="str">
        <f t="shared" si="455"/>
        <v>#REF!</v>
      </c>
      <c r="O487" s="341" t="str">
        <f t="shared" ref="O487:Q487" si="1009">VALUE(SUBSTITUTE(XLOOKUP($E487&amp;$F487,import!$A:$A,import!M:M),"mm",""))
</f>
        <v>#REF!</v>
      </c>
      <c r="P487" s="342" t="str">
        <f t="shared" si="1009"/>
        <v>#REF!</v>
      </c>
      <c r="Q487" s="343" t="str">
        <f t="shared" si="1009"/>
        <v>#REF!</v>
      </c>
      <c r="R487" s="341" t="str">
        <f t="shared" si="951"/>
        <v>#REF!</v>
      </c>
      <c r="S487" s="110" t="s">
        <v>956</v>
      </c>
      <c r="T487" s="110" t="s">
        <v>956</v>
      </c>
      <c r="U487" s="354" t="str">
        <f t="shared" si="989"/>
        <v>#REF!</v>
      </c>
      <c r="V487" s="119" t="str">
        <f t="shared" si="9"/>
        <v>/Users/asano/Desktop/data_sample/Links/bandle.jpg</v>
      </c>
      <c r="W487" s="345" t="s">
        <v>4113</v>
      </c>
      <c r="X487" s="345" t="s">
        <v>4114</v>
      </c>
      <c r="Y487" s="345" t="s">
        <v>4115</v>
      </c>
      <c r="Z487" s="345" t="s">
        <v>4116</v>
      </c>
      <c r="AA487" s="110" t="str">
        <f t="shared" si="459"/>
        <v>/Users/asano/Desktop/data_sample/images/1day/エバーカラー/クリアキャメル/thumbnail.jpg</v>
      </c>
      <c r="AB487" s="110" t="str">
        <f t="shared" si="460"/>
        <v>/Users/asano/Desktop/data_sample/images/1day/エバーカラー/クリアキャメル/lens.jpg</v>
      </c>
      <c r="AC487" s="110" t="str">
        <f t="shared" si="461"/>
        <v>/Users/asano/Desktop/data_sample/images/1day/エバーカラー/クリアキャメル/黒目/black.jpg</v>
      </c>
      <c r="AD487" s="110" t="str">
        <f t="shared" si="462"/>
        <v>/Users/asano/Desktop/data_sample/images/1day/エバーカラー/クリアキャメル/茶目/brown.jpg</v>
      </c>
      <c r="AE487" s="346" t="str">
        <f t="shared" ref="AE487:AF487" si="1010">IFERROR(XLOOKUP($E487&amp;$F487,import!$A:$A,import!I:I),""
)</f>
        <v/>
      </c>
      <c r="AF487" s="346" t="str">
        <f t="shared" si="1010"/>
        <v/>
      </c>
      <c r="AG487" s="119" t="str">
        <f>IFERROR(__xludf.DUMMYFUNCTION(" IF(
  ISNUMBER(S487),
  ""度なし（±0.00）〜""&amp;IF(ABS(S487)&lt;100, TEXT(S487, ""0.00""), """"),
  IFERROR(""度なし（±0.00）〜""&amp;
    TEXT(
      VALUE(REGEXEXTRACT(ASC(TO_TEXT(S487)),
        ""(?:^|[^0-9])([+-]?\d{1,2}(?:\.\d+)?)(?:[^0-9]|$)""
      )),
      ""0.00"""&amp;"
    ),
    ""度なしのみ""
  )
)
"),"度なしのみ")</f>
        <v>度なしのみ</v>
      </c>
      <c r="AH487" s="347"/>
      <c r="AI487" s="347"/>
      <c r="AJ487" s="110"/>
      <c r="AK487" s="110" t="s">
        <v>4117</v>
      </c>
      <c r="AL487" s="110" t="str">
        <f t="shared" si="453"/>
        <v>#REF!</v>
      </c>
      <c r="AM487" s="110"/>
      <c r="AN487" s="110" t="str">
        <f t="shared" si="84"/>
        <v>NG</v>
      </c>
      <c r="AO487" s="343">
        <v>8.0</v>
      </c>
      <c r="AP487" s="110"/>
      <c r="AQ487" s="343">
        <v>8.0</v>
      </c>
      <c r="AR487" s="110"/>
    </row>
    <row r="488">
      <c r="A488" s="333" t="b">
        <v>1</v>
      </c>
      <c r="B488" s="349" t="b">
        <v>1</v>
      </c>
      <c r="C488" s="350" t="str">
        <f t="shared" si="66"/>
        <v>-</v>
      </c>
      <c r="D488" s="110"/>
      <c r="E488" s="110" t="s">
        <v>4089</v>
      </c>
      <c r="F488" s="110" t="s">
        <v>4118</v>
      </c>
      <c r="G488" s="335">
        <v>4646.0</v>
      </c>
      <c r="H488" s="336" t="s">
        <v>2566</v>
      </c>
      <c r="I488" s="110" t="s">
        <v>4033</v>
      </c>
      <c r="J488" s="110" t="s">
        <v>4119</v>
      </c>
      <c r="K488" s="337" t="s">
        <v>170</v>
      </c>
      <c r="L488" s="338" t="str">
        <f t="shared" si="949"/>
        <v>#REF!</v>
      </c>
      <c r="M488" s="339" t="str">
        <f>IFERROR(__xludf.DUMMYFUNCTION("REGEXEXTRACT(
  XLOOKUP($E488&amp;$F488, import!$A:$A, import!C:C),
  ""/(\d+)""
)
"),"#REF!")</f>
        <v>#REF!</v>
      </c>
      <c r="N488" s="340" t="str">
        <f t="shared" si="455"/>
        <v>#REF!</v>
      </c>
      <c r="O488" s="341" t="str">
        <f t="shared" ref="O488:Q488" si="1011">VALUE(SUBSTITUTE(XLOOKUP($E488&amp;$F488,import!$A:$A,import!M:M),"mm",""))
</f>
        <v>#REF!</v>
      </c>
      <c r="P488" s="342" t="str">
        <f t="shared" si="1011"/>
        <v>#REF!</v>
      </c>
      <c r="Q488" s="343" t="str">
        <f t="shared" si="1011"/>
        <v>#REF!</v>
      </c>
      <c r="R488" s="341" t="str">
        <f t="shared" si="951"/>
        <v>#REF!</v>
      </c>
      <c r="S488" s="110"/>
      <c r="T48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TRIM(TRANSPOSE(SPLIT(S488,"",""))), 0))
        ),
      ""シリコン"",""シリコー"&amp;"ンハイドロゲル素材"")
    )
  ),
"""")
"),"")</f>
        <v/>
      </c>
      <c r="U488" s="354" t="str">
        <f t="shared" si="989"/>
        <v>#REF!</v>
      </c>
      <c r="V488" s="119" t="str">
        <f t="shared" si="9"/>
        <v>/Users/asano/Desktop/data_sample/Links/bandle.jpg</v>
      </c>
      <c r="W488" s="345" t="s">
        <v>4120</v>
      </c>
      <c r="X488" s="345" t="s">
        <v>4121</v>
      </c>
      <c r="Y488" s="345" t="s">
        <v>4122</v>
      </c>
      <c r="Z488" s="345" t="s">
        <v>4123</v>
      </c>
      <c r="AA488" s="110" t="str">
        <f t="shared" si="459"/>
        <v>/Users/asano/Desktop/data_sample/images/1day/エバーカラー/シャンパンブラウン/thumbnail.jpg</v>
      </c>
      <c r="AB488" s="110" t="str">
        <f t="shared" si="460"/>
        <v>/Users/asano/Desktop/data_sample/images/1day/エバーカラー/シャンパンブラウン/lens.jpg</v>
      </c>
      <c r="AC488" s="110" t="str">
        <f t="shared" si="461"/>
        <v>/Users/asano/Desktop/data_sample/images/1day/エバーカラー/シャンパンブラウン/黒目/black.jpg</v>
      </c>
      <c r="AD488" s="110" t="str">
        <f t="shared" si="462"/>
        <v>/Users/asano/Desktop/data_sample/images/1day/エバーカラー/シャンパンブラウン/茶目/brown.jpg</v>
      </c>
      <c r="AE488" s="346" t="str">
        <f t="shared" ref="AE488:AF488" si="1012">IFERROR(XLOOKUP($E488&amp;$F488,import!$A:$A,import!I:I),""
)</f>
        <v/>
      </c>
      <c r="AF488" s="346" t="str">
        <f t="shared" si="1012"/>
        <v/>
      </c>
      <c r="AG488" s="119" t="str">
        <f>IFERROR(__xludf.DUMMYFUNCTION(" IF(
  ISNUMBER(S488),
  ""度なし（±0.00）〜""&amp;IF(ABS(S488)&lt;100, TEXT(S488, ""0.00""), """"),
  IFERROR(""度なし（±0.00）〜""&amp;
    TEXT(
      VALUE(REGEXEXTRACT(ASC(TO_TEXT(S488)),
        ""(?:^|[^0-9])([+-]?\d{1,2}(?:\.\d+)?)(?:[^0-9]|$)""
      )),
      ""0.00"""&amp;"
    ),
    ""度なしのみ""
  )
)
"),"度なしのみ")</f>
        <v>度なしのみ</v>
      </c>
      <c r="AH488" s="347"/>
      <c r="AI488" s="347"/>
      <c r="AJ488" s="110"/>
      <c r="AK488" s="110" t="s">
        <v>4124</v>
      </c>
      <c r="AL488" s="110" t="str">
        <f t="shared" si="453"/>
        <v>#REF!</v>
      </c>
      <c r="AM488" s="110"/>
      <c r="AN488" s="110" t="str">
        <f t="shared" si="84"/>
        <v>NG</v>
      </c>
      <c r="AO488" s="343">
        <v>8.0</v>
      </c>
      <c r="AP488" s="110"/>
      <c r="AQ488" s="343">
        <v>8.0</v>
      </c>
      <c r="AR488" s="110"/>
    </row>
    <row r="489">
      <c r="A489" s="333" t="b">
        <v>1</v>
      </c>
      <c r="B489" s="349" t="b">
        <v>1</v>
      </c>
      <c r="C489" s="350" t="str">
        <f t="shared" si="66"/>
        <v>-</v>
      </c>
      <c r="D489" s="110"/>
      <c r="E489" s="110" t="s">
        <v>4089</v>
      </c>
      <c r="F489" s="110" t="s">
        <v>4125</v>
      </c>
      <c r="G489" s="335">
        <v>4647.0</v>
      </c>
      <c r="H489" s="336" t="s">
        <v>2566</v>
      </c>
      <c r="I489" s="110" t="s">
        <v>4033</v>
      </c>
      <c r="J489" s="110" t="s">
        <v>4126</v>
      </c>
      <c r="K489" s="337" t="s">
        <v>170</v>
      </c>
      <c r="L489" s="338" t="str">
        <f t="shared" si="949"/>
        <v>#REF!</v>
      </c>
      <c r="M489" s="339" t="str">
        <f>IFERROR(__xludf.DUMMYFUNCTION("REGEXEXTRACT(
  XLOOKUP($E489&amp;$F489, import!$A:$A, import!C:C),
  ""/(\d+)""
)
"),"#REF!")</f>
        <v>#REF!</v>
      </c>
      <c r="N489" s="340" t="str">
        <f t="shared" si="455"/>
        <v>#REF!</v>
      </c>
      <c r="O489" s="341" t="str">
        <f t="shared" ref="O489:Q489" si="1013">VALUE(SUBSTITUTE(XLOOKUP($E489&amp;$F489,import!$A:$A,import!M:M),"mm",""))
</f>
        <v>#REF!</v>
      </c>
      <c r="P489" s="342" t="str">
        <f t="shared" si="1013"/>
        <v>#REF!</v>
      </c>
      <c r="Q489" s="343" t="str">
        <f t="shared" si="1013"/>
        <v>#REF!</v>
      </c>
      <c r="R489" s="341" t="str">
        <f t="shared" si="951"/>
        <v>#REF!</v>
      </c>
      <c r="S489" s="110" t="s">
        <v>956</v>
      </c>
      <c r="T489" s="110" t="s">
        <v>956</v>
      </c>
      <c r="U489" s="354" t="str">
        <f t="shared" si="989"/>
        <v>#REF!</v>
      </c>
      <c r="V489" s="119" t="str">
        <f t="shared" si="9"/>
        <v>/Users/asano/Desktop/data_sample/Links/bandle.jpg</v>
      </c>
      <c r="W489" s="345" t="s">
        <v>4127</v>
      </c>
      <c r="X489" s="345" t="s">
        <v>4128</v>
      </c>
      <c r="Y489" s="345" t="s">
        <v>4129</v>
      </c>
      <c r="Z489" s="345" t="s">
        <v>4130</v>
      </c>
      <c r="AA489" s="110" t="str">
        <f t="shared" si="459"/>
        <v>/Users/asano/Desktop/data_sample/images/1day/エバーカラー/スムースコーラル/thumbnail.jpg</v>
      </c>
      <c r="AB489" s="110" t="str">
        <f t="shared" si="460"/>
        <v>/Users/asano/Desktop/data_sample/images/1day/エバーカラー/スムースコーラル/lens.jpg</v>
      </c>
      <c r="AC489" s="110" t="str">
        <f t="shared" si="461"/>
        <v>/Users/asano/Desktop/data_sample/images/1day/エバーカラー/スムースコーラル/黒目/black.jpg</v>
      </c>
      <c r="AD489" s="110" t="str">
        <f t="shared" si="462"/>
        <v>/Users/asano/Desktop/data_sample/images/1day/エバーカラー/スムースコーラル/茶目/brown.jpg</v>
      </c>
      <c r="AE489" s="346" t="str">
        <f t="shared" ref="AE489:AF489" si="1014">IFERROR(XLOOKUP($E489&amp;$F489,import!$A:$A,import!I:I),""
)</f>
        <v/>
      </c>
      <c r="AF489" s="346" t="str">
        <f t="shared" si="1014"/>
        <v/>
      </c>
      <c r="AG489" s="119" t="str">
        <f>IFERROR(__xludf.DUMMYFUNCTION(" IF(
  ISNUMBER(S489),
  ""度なし（±0.00）〜""&amp;IF(ABS(S489)&lt;100, TEXT(S489, ""0.00""), """"),
  IFERROR(""度なし（±0.00）〜""&amp;
    TEXT(
      VALUE(REGEXEXTRACT(ASC(TO_TEXT(S489)),
        ""(?:^|[^0-9])([+-]?\d{1,2}(?:\.\d+)?)(?:[^0-9]|$)""
      )),
      ""0.00"""&amp;"
    ),
    ""度なしのみ""
  )
)
"),"度なしのみ")</f>
        <v>度なしのみ</v>
      </c>
      <c r="AH489" s="347"/>
      <c r="AI489" s="347"/>
      <c r="AJ489" s="110"/>
      <c r="AK489" s="110" t="s">
        <v>4131</v>
      </c>
      <c r="AL489" s="110" t="str">
        <f t="shared" si="453"/>
        <v>#REF!</v>
      </c>
      <c r="AM489" s="110"/>
      <c r="AN489" s="110" t="str">
        <f t="shared" si="84"/>
        <v>NG</v>
      </c>
      <c r="AO489" s="343">
        <v>8.0</v>
      </c>
      <c r="AP489" s="110"/>
      <c r="AQ489" s="343">
        <v>8.0</v>
      </c>
      <c r="AR489" s="110"/>
    </row>
    <row r="490">
      <c r="A490" s="333" t="b">
        <v>1</v>
      </c>
      <c r="B490" s="349" t="b">
        <v>1</v>
      </c>
      <c r="C490" s="350" t="str">
        <f t="shared" si="66"/>
        <v>-</v>
      </c>
      <c r="D490" s="110"/>
      <c r="E490" s="110" t="s">
        <v>4132</v>
      </c>
      <c r="F490" s="110" t="s">
        <v>4133</v>
      </c>
      <c r="G490" s="335">
        <v>4648.0</v>
      </c>
      <c r="H490" s="336" t="s">
        <v>2566</v>
      </c>
      <c r="I490" s="110" t="s">
        <v>4033</v>
      </c>
      <c r="J490" s="110" t="s">
        <v>4134</v>
      </c>
      <c r="K490" s="337" t="s">
        <v>170</v>
      </c>
      <c r="L490" s="338" t="str">
        <f t="shared" si="949"/>
        <v>#REF!</v>
      </c>
      <c r="M490" s="339" t="str">
        <f>IFERROR(__xludf.DUMMYFUNCTION("REGEXEXTRACT(
  XLOOKUP($E490&amp;$F490, import!$A:$A, import!C:C),
  ""/(\d+)""
)
"),"#REF!")</f>
        <v>#REF!</v>
      </c>
      <c r="N490" s="340" t="str">
        <f t="shared" si="455"/>
        <v>#REF!</v>
      </c>
      <c r="O490" s="341" t="str">
        <f t="shared" ref="O490:Q490" si="1015">VALUE(SUBSTITUTE(XLOOKUP($E490&amp;$F490,import!$A:$A,import!M:M),"mm",""))
</f>
        <v>#REF!</v>
      </c>
      <c r="P490" s="342" t="str">
        <f t="shared" si="1015"/>
        <v>#REF!</v>
      </c>
      <c r="Q490" s="343" t="str">
        <f t="shared" si="1015"/>
        <v>#REF!</v>
      </c>
      <c r="R490" s="341" t="str">
        <f t="shared" si="951"/>
        <v>#REF!</v>
      </c>
      <c r="S490" s="110" t="s">
        <v>1074</v>
      </c>
      <c r="T490" s="110" t="s">
        <v>956</v>
      </c>
      <c r="U490" s="354" t="str">
        <f t="shared" si="989"/>
        <v>#REF!</v>
      </c>
      <c r="V490" s="119" t="str">
        <f t="shared" si="9"/>
        <v>/Users/asano/Desktop/data_sample/Links/bandle.jpg</v>
      </c>
      <c r="W490" s="345" t="s">
        <v>4135</v>
      </c>
      <c r="X490" s="345" t="s">
        <v>4136</v>
      </c>
      <c r="Y490" s="345" t="s">
        <v>4137</v>
      </c>
      <c r="Z490" s="345" t="s">
        <v>4138</v>
      </c>
      <c r="AA490" s="110" t="str">
        <f t="shared" si="459"/>
        <v>/Users/asano/Desktop/data_sample/images/1day/エバーカラー/ティアーミューズ/thumbnail.jpg</v>
      </c>
      <c r="AB490" s="110" t="str">
        <f t="shared" si="460"/>
        <v>/Users/asano/Desktop/data_sample/images/1day/エバーカラー/ティアーミューズ/lens.jpg</v>
      </c>
      <c r="AC490" s="110" t="str">
        <f t="shared" si="461"/>
        <v>/Users/asano/Desktop/data_sample/images/1day/エバーカラー/ティアーミューズ/黒目/black.jpg</v>
      </c>
      <c r="AD490" s="110" t="str">
        <f t="shared" si="462"/>
        <v>/Users/asano/Desktop/data_sample/images/1day/エバーカラー/ティアーミューズ/茶目/brown.jpg</v>
      </c>
      <c r="AE490" s="346" t="str">
        <f t="shared" ref="AE490:AF490" si="1016">IFERROR(XLOOKUP($E490&amp;$F490,import!$A:$A,import!I:I),""
)</f>
        <v/>
      </c>
      <c r="AF490" s="346" t="str">
        <f t="shared" si="1016"/>
        <v/>
      </c>
      <c r="AG490" s="119" t="str">
        <f>IFERROR(__xludf.DUMMYFUNCTION(" IF(
  ISNUMBER(S490),
  ""度なし（±0.00）〜""&amp;IF(ABS(S490)&lt;100, TEXT(S490, ""0.00""), """"),
  IFERROR(""度なし（±0.00）〜""&amp;
    TEXT(
      VALUE(REGEXEXTRACT(ASC(TO_TEXT(S490)),
        ""(?:^|[^0-9])([+-]?\d{1,2}(?:\.\d+)?)(?:[^0-9]|$)""
      )),
      ""0.00"""&amp;"
    ),
    ""度なしのみ""
  )
)
"),"度なし（±0.00）〜10.00")</f>
        <v>度なし（±0.00）〜10.00</v>
      </c>
      <c r="AH490" s="347"/>
      <c r="AI490" s="347"/>
      <c r="AJ490" s="110"/>
      <c r="AK490" s="110" t="s">
        <v>4139</v>
      </c>
      <c r="AL490" s="110" t="str">
        <f t="shared" si="453"/>
        <v>#REF!</v>
      </c>
      <c r="AM490" s="110"/>
      <c r="AN490" s="110" t="str">
        <f t="shared" si="84"/>
        <v>NG</v>
      </c>
      <c r="AO490" s="343">
        <v>12.0</v>
      </c>
      <c r="AP490" s="110"/>
      <c r="AQ490" s="343">
        <v>12.0</v>
      </c>
      <c r="AR490" s="110"/>
    </row>
    <row r="491">
      <c r="A491" s="333" t="b">
        <v>1</v>
      </c>
      <c r="B491" s="357" t="b">
        <v>1</v>
      </c>
      <c r="C491" s="350" t="str">
        <f t="shared" si="66"/>
        <v>-</v>
      </c>
      <c r="D491" s="110" t="s">
        <v>962</v>
      </c>
      <c r="E491" s="110" t="s">
        <v>4089</v>
      </c>
      <c r="F491" s="110" t="s">
        <v>4140</v>
      </c>
      <c r="G491" s="335">
        <v>4649.0</v>
      </c>
      <c r="H491" s="336" t="s">
        <v>2566</v>
      </c>
      <c r="I491" s="110" t="s">
        <v>4033</v>
      </c>
      <c r="J491" s="110" t="s">
        <v>4141</v>
      </c>
      <c r="K491" s="337" t="s">
        <v>170</v>
      </c>
      <c r="L491" s="359">
        <v>2598.0</v>
      </c>
      <c r="M491" s="339" t="str">
        <f>IFERROR(__xludf.DUMMYFUNCTION("REGEXEXTRACT(
  XLOOKUP($E491&amp;$F491, import!$A:$A, import!C:C),
  ""/(\d+)""
)
"),"#REF!")</f>
        <v>#REF!</v>
      </c>
      <c r="N491" s="340" t="str">
        <f t="shared" si="455"/>
        <v>#REF!</v>
      </c>
      <c r="O491" s="361">
        <v>14.5</v>
      </c>
      <c r="P491" s="364">
        <v>13.8</v>
      </c>
      <c r="Q491" s="343" t="str">
        <f t="array" ref="Q491">VALUE(SUBSTITUTE(XLOOKUP($E491&amp;$F491,import!$A:$A,import!O:O),"mm",""))
</f>
        <v>#REF!</v>
      </c>
      <c r="R491" s="361">
        <v>42.5</v>
      </c>
      <c r="S491" s="352" t="s">
        <v>956</v>
      </c>
      <c r="T491" s="110" t="s">
        <v>956</v>
      </c>
      <c r="U491" s="354" t="str">
        <f t="shared" si="989"/>
        <v>#REF!</v>
      </c>
      <c r="V491" s="110"/>
      <c r="W491" s="345" t="s">
        <v>4142</v>
      </c>
      <c r="X491" s="345" t="s">
        <v>4143</v>
      </c>
      <c r="Y491" s="345" t="s">
        <v>4144</v>
      </c>
      <c r="Z491" s="345" t="s">
        <v>4145</v>
      </c>
      <c r="AA491" s="56"/>
      <c r="AB491" s="110"/>
      <c r="AC491" s="110"/>
      <c r="AD491" s="110"/>
      <c r="AE491" s="110"/>
      <c r="AF491" s="110"/>
      <c r="AG491" s="119" t="str">
        <f>IFERROR(__xludf.DUMMYFUNCTION(" IF(
  ISNUMBER(S491),
  ""度なし（±0.00）〜""&amp;IF(ABS(S491)&lt;100, TEXT(S491, ""0.00""), """"),
  IFERROR(""度なし（±0.00）〜""&amp;
    TEXT(
      VALUE(REGEXEXTRACT(ASC(TO_TEXT(S491)),
        ""(?:^|[^0-9])([+-]?\d{1,2}(?:\.\d+)?)(?:[^0-9]|$)""
      )),
      ""0.00"""&amp;"
    ),
    ""度なしのみ""
  )
)
"),"度なしのみ")</f>
        <v>度なしのみ</v>
      </c>
      <c r="AH491" s="347"/>
      <c r="AI491" s="347"/>
      <c r="AJ491" s="110"/>
      <c r="AK491" s="110" t="s">
        <v>4146</v>
      </c>
      <c r="AL491" s="358" t="str">
        <f t="shared" si="453"/>
        <v>#REF!</v>
      </c>
      <c r="AM491" s="110"/>
      <c r="AN491" s="110" t="str">
        <f t="shared" si="84"/>
        <v>NG</v>
      </c>
      <c r="AO491" s="343">
        <v>8.0</v>
      </c>
      <c r="AP491" s="110" t="s">
        <v>953</v>
      </c>
      <c r="AQ491" s="343">
        <v>14.0</v>
      </c>
      <c r="AR491" s="110"/>
    </row>
    <row r="492">
      <c r="A492" s="333" t="b">
        <v>1</v>
      </c>
      <c r="B492" s="349" t="b">
        <v>1</v>
      </c>
      <c r="C492" s="350" t="str">
        <f t="shared" si="66"/>
        <v>-</v>
      </c>
      <c r="D492" s="110"/>
      <c r="E492" s="110" t="s">
        <v>4089</v>
      </c>
      <c r="F492" s="110" t="s">
        <v>3556</v>
      </c>
      <c r="G492" s="335">
        <v>4650.0</v>
      </c>
      <c r="H492" s="336" t="s">
        <v>2566</v>
      </c>
      <c r="I492" s="110" t="s">
        <v>4033</v>
      </c>
      <c r="J492" s="110" t="s">
        <v>3558</v>
      </c>
      <c r="K492" s="337" t="s">
        <v>170</v>
      </c>
      <c r="L492" s="338" t="str">
        <f t="shared" ref="L492:L498" si="1019">XLOOKUP($E492&amp;$F492,import!$A:$A,import!G:G)</f>
        <v>#REF!</v>
      </c>
      <c r="M492" s="339" t="str">
        <f>IFERROR(__xludf.DUMMYFUNCTION("REGEXEXTRACT(
  XLOOKUP($E492&amp;$F492, import!$A:$A, import!C:C),
  ""/(\d+)""
)
"),"#REF!")</f>
        <v>#REF!</v>
      </c>
      <c r="N492" s="340" t="str">
        <f t="shared" si="455"/>
        <v>#REF!</v>
      </c>
      <c r="O492" s="341" t="str">
        <f t="shared" ref="O492:Q492" si="1017">VALUE(SUBSTITUTE(XLOOKUP($E492&amp;$F492,import!$A:$A,import!M:M),"mm",""))
</f>
        <v>#REF!</v>
      </c>
      <c r="P492" s="342" t="str">
        <f t="shared" si="1017"/>
        <v>#REF!</v>
      </c>
      <c r="Q492" s="343" t="str">
        <f t="shared" si="1017"/>
        <v>#REF!</v>
      </c>
      <c r="R492" s="341" t="str">
        <f t="shared" ref="R492:R498" si="1021">VALUE(SUBSTITUTE(XLOOKUP($E492&amp;$F492,import!$A:$A,import!AA:AA),"%","")) 
</f>
        <v>#REF!</v>
      </c>
      <c r="S492" s="110"/>
      <c r="T49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TRIM(TRANSPOSE(SPLIT(S492,"",""))), 0))
        ),
      ""シリコン"",""シリコー"&amp;"ンハイドロゲル素材"")
    )
  ),
"""")
"),"")</f>
        <v/>
      </c>
      <c r="U492" s="354" t="str">
        <f t="shared" si="989"/>
        <v>#REF!</v>
      </c>
      <c r="V492" s="119" t="str">
        <f t="shared" ref="V492:V498" si="1022">W$1&amp;"bandle.jpg"</f>
        <v>/Users/asano/Desktop/data_sample/Links/bandle.jpg</v>
      </c>
      <c r="W492" s="345" t="s">
        <v>4147</v>
      </c>
      <c r="X492" s="345" t="s">
        <v>4148</v>
      </c>
      <c r="Y492" s="345" t="s">
        <v>4149</v>
      </c>
      <c r="Z492" s="345" t="s">
        <v>4150</v>
      </c>
      <c r="AA492" s="110" t="str">
        <f t="shared" ref="AA492:AA498" si="1023">$AF$1&amp;$K492&amp;"/"&amp;$I492&amp;"/"&amp;$J492&amp;"/thumbnail.jpg"</f>
        <v>/Users/asano/Desktop/data_sample/images/1day/エバーカラー/ナチュラルブラウン/thumbnail.jpg</v>
      </c>
      <c r="AB492" s="110" t="str">
        <f t="shared" ref="AB492:AB498" si="1024">$AF$1&amp;$K492&amp;"/"&amp;$I492&amp;"/"&amp;$J492&amp;"/lens.jpg"</f>
        <v>/Users/asano/Desktop/data_sample/images/1day/エバーカラー/ナチュラルブラウン/lens.jpg</v>
      </c>
      <c r="AC492" s="110" t="str">
        <f t="shared" ref="AC492:AC498" si="1025">$AF$1&amp;$K492&amp;"/"&amp;$I492&amp;"/"&amp;$J492&amp;"/黒目/black.jpg"</f>
        <v>/Users/asano/Desktop/data_sample/images/1day/エバーカラー/ナチュラルブラウン/黒目/black.jpg</v>
      </c>
      <c r="AD492" s="110" t="str">
        <f t="shared" ref="AD492:AD498" si="1026">$AF$1&amp;$K492&amp;"/"&amp;$I492&amp;"/"&amp;$J492&amp;"/茶目/brown.jpg"</f>
        <v>/Users/asano/Desktop/data_sample/images/1day/エバーカラー/ナチュラルブラウン/茶目/brown.jpg</v>
      </c>
      <c r="AE492" s="346" t="str">
        <f t="shared" ref="AE492:AF492" si="1018">IFERROR(XLOOKUP($E492&amp;$F492,import!$A:$A,import!I:I),""
)</f>
        <v/>
      </c>
      <c r="AF492" s="346" t="str">
        <f t="shared" si="1018"/>
        <v/>
      </c>
      <c r="AG492" s="119" t="str">
        <f>IFERROR(__xludf.DUMMYFUNCTION(" IF(
  ISNUMBER(S492),
  ""度なし（±0.00）〜""&amp;IF(ABS(S492)&lt;100, TEXT(S492, ""0.00""), """"),
  IFERROR(""度なし（±0.00）〜""&amp;
    TEXT(
      VALUE(REGEXEXTRACT(ASC(TO_TEXT(S492)),
        ""(?:^|[^0-9])([+-]?\d{1,2}(?:\.\d+)?)(?:[^0-9]|$)""
      )),
      ""0.00"""&amp;"
    ),
    ""度なしのみ""
  )
)
"),"度なしのみ")</f>
        <v>度なしのみ</v>
      </c>
      <c r="AH492" s="347"/>
      <c r="AI492" s="347"/>
      <c r="AJ492" s="110"/>
      <c r="AK492" s="110" t="s">
        <v>4151</v>
      </c>
      <c r="AL492" s="110" t="str">
        <f t="shared" si="453"/>
        <v>#REF!</v>
      </c>
      <c r="AM492" s="110"/>
      <c r="AN492" s="110" t="str">
        <f t="shared" si="84"/>
        <v>NG</v>
      </c>
      <c r="AO492" s="343">
        <v>8.0</v>
      </c>
      <c r="AP492" s="110"/>
      <c r="AQ492" s="343">
        <v>8.0</v>
      </c>
      <c r="AR492" s="110"/>
    </row>
    <row r="493">
      <c r="A493" s="332" t="b">
        <v>1</v>
      </c>
      <c r="B493" s="349" t="b">
        <v>1</v>
      </c>
      <c r="C493" s="350" t="str">
        <f t="shared" si="66"/>
        <v>-</v>
      </c>
      <c r="D493" s="110"/>
      <c r="E493" s="110" t="s">
        <v>4089</v>
      </c>
      <c r="F493" s="110" t="s">
        <v>4152</v>
      </c>
      <c r="G493" s="335">
        <v>4651.0</v>
      </c>
      <c r="H493" s="336" t="s">
        <v>2566</v>
      </c>
      <c r="I493" s="110" t="s">
        <v>4033</v>
      </c>
      <c r="J493" s="110" t="s">
        <v>4153</v>
      </c>
      <c r="K493" s="337" t="s">
        <v>170</v>
      </c>
      <c r="L493" s="338" t="str">
        <f t="shared" si="1019"/>
        <v>#REF!</v>
      </c>
      <c r="M493" s="339" t="str">
        <f>IFERROR(__xludf.DUMMYFUNCTION("REGEXEXTRACT(
  XLOOKUP($E493&amp;$F493, import!$A:$A, import!C:C),
  ""/(\d+)""
)
"),"#REF!")</f>
        <v>#REF!</v>
      </c>
      <c r="N493" s="340" t="str">
        <f t="shared" si="455"/>
        <v>#REF!</v>
      </c>
      <c r="O493" s="341" t="str">
        <f t="shared" ref="O493:Q493" si="1020">VALUE(SUBSTITUTE(XLOOKUP($E493&amp;$F493,import!$A:$A,import!M:M),"mm",""))
</f>
        <v>#REF!</v>
      </c>
      <c r="P493" s="342" t="str">
        <f t="shared" si="1020"/>
        <v>#REF!</v>
      </c>
      <c r="Q493" s="343" t="str">
        <f t="shared" si="1020"/>
        <v>#REF!</v>
      </c>
      <c r="R493" s="341" t="str">
        <f t="shared" si="1021"/>
        <v>#REF!</v>
      </c>
      <c r="S493" s="110"/>
      <c r="T49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TRIM(TRANSPOSE(SPLIT(S493,"",""))), 0))
        ),
      ""シリコン"",""シリコー"&amp;"ンハイドロゲル素材"")
    )
  ),
"""")
"),"")</f>
        <v/>
      </c>
      <c r="U493" s="354" t="str">
        <f t="shared" si="989"/>
        <v>#REF!</v>
      </c>
      <c r="V493" s="119" t="str">
        <f t="shared" si="1022"/>
        <v>/Users/asano/Desktop/data_sample/Links/bandle.jpg</v>
      </c>
      <c r="W493" s="345" t="s">
        <v>4154</v>
      </c>
      <c r="X493" s="345" t="s">
        <v>4155</v>
      </c>
      <c r="Y493" s="345" t="s">
        <v>4156</v>
      </c>
      <c r="Z493" s="345" t="s">
        <v>4157</v>
      </c>
      <c r="AA493" s="110" t="str">
        <f t="shared" si="1023"/>
        <v>/Users/asano/Desktop/data_sample/images/1day/エバーカラー/ナチュラルブラック/thumbnail.jpg</v>
      </c>
      <c r="AB493" s="110" t="str">
        <f t="shared" si="1024"/>
        <v>/Users/asano/Desktop/data_sample/images/1day/エバーカラー/ナチュラルブラック/lens.jpg</v>
      </c>
      <c r="AC493" s="110" t="str">
        <f t="shared" si="1025"/>
        <v>/Users/asano/Desktop/data_sample/images/1day/エバーカラー/ナチュラルブラック/黒目/black.jpg</v>
      </c>
      <c r="AD493" s="110" t="str">
        <f t="shared" si="1026"/>
        <v>/Users/asano/Desktop/data_sample/images/1day/エバーカラー/ナチュラルブラック/茶目/brown.jpg</v>
      </c>
      <c r="AE493" s="346" t="str">
        <f t="shared" ref="AE493:AF493" si="1027">IFERROR(XLOOKUP($E493&amp;$F493,import!$A:$A,import!I:I),""
)</f>
        <v/>
      </c>
      <c r="AF493" s="346" t="str">
        <f t="shared" si="1027"/>
        <v/>
      </c>
      <c r="AG493" s="119" t="str">
        <f>IFERROR(__xludf.DUMMYFUNCTION(" IF(
  ISNUMBER(S493),
  ""度なし（±0.00）〜""&amp;IF(ABS(S493)&lt;100, TEXT(S493, ""0.00""), """"),
  IFERROR(""度なし（±0.00）〜""&amp;
    TEXT(
      VALUE(REGEXEXTRACT(ASC(TO_TEXT(S493)),
        ""(?:^|[^0-9])([+-]?\d{1,2}(?:\.\d+)?)(?:[^0-9]|$)""
      )),
      ""0.00"""&amp;"
    ),
    ""度なしのみ""
  )
)
"),"度なしのみ")</f>
        <v>度なしのみ</v>
      </c>
      <c r="AH493" s="347"/>
      <c r="AI493" s="347"/>
      <c r="AJ493" s="110"/>
      <c r="AK493" s="110" t="s">
        <v>4158</v>
      </c>
      <c r="AL493" s="110" t="str">
        <f t="shared" si="453"/>
        <v>#REF!</v>
      </c>
      <c r="AM493" s="110"/>
      <c r="AN493" s="110" t="str">
        <f t="shared" si="84"/>
        <v>NG</v>
      </c>
      <c r="AO493" s="343">
        <v>8.0</v>
      </c>
      <c r="AP493" s="110"/>
      <c r="AQ493" s="343">
        <v>8.0</v>
      </c>
      <c r="AR493" s="110"/>
    </row>
    <row r="494">
      <c r="A494" s="333" t="b">
        <v>1</v>
      </c>
      <c r="B494" s="349" t="b">
        <v>1</v>
      </c>
      <c r="C494" s="350" t="str">
        <f t="shared" si="66"/>
        <v>-</v>
      </c>
      <c r="D494" s="110"/>
      <c r="E494" s="110" t="s">
        <v>4089</v>
      </c>
      <c r="F494" s="110" t="s">
        <v>4159</v>
      </c>
      <c r="G494" s="335">
        <v>4652.0</v>
      </c>
      <c r="H494" s="336" t="s">
        <v>2566</v>
      </c>
      <c r="I494" s="110" t="s">
        <v>4033</v>
      </c>
      <c r="J494" s="110" t="s">
        <v>4160</v>
      </c>
      <c r="K494" s="337" t="s">
        <v>170</v>
      </c>
      <c r="L494" s="338" t="str">
        <f t="shared" si="1019"/>
        <v>#REF!</v>
      </c>
      <c r="M494" s="339" t="str">
        <f>IFERROR(__xludf.DUMMYFUNCTION("REGEXEXTRACT(
  XLOOKUP($E494&amp;$F494, import!$A:$A, import!C:C),
  ""/(\d+)""
)
"),"#REF!")</f>
        <v>#REF!</v>
      </c>
      <c r="N494" s="340" t="str">
        <f t="shared" si="455"/>
        <v>#REF!</v>
      </c>
      <c r="O494" s="341" t="str">
        <f t="shared" ref="O494:Q494" si="1028">VALUE(SUBSTITUTE(XLOOKUP($E494&amp;$F494,import!$A:$A,import!M:M),"mm",""))
</f>
        <v>#REF!</v>
      </c>
      <c r="P494" s="342" t="str">
        <f t="shared" si="1028"/>
        <v>#REF!</v>
      </c>
      <c r="Q494" s="343" t="str">
        <f t="shared" si="1028"/>
        <v>#REF!</v>
      </c>
      <c r="R494" s="341" t="str">
        <f t="shared" si="1021"/>
        <v>#REF!</v>
      </c>
      <c r="S494" s="110" t="s">
        <v>956</v>
      </c>
      <c r="T494" s="110" t="s">
        <v>956</v>
      </c>
      <c r="U494" s="354" t="str">
        <f t="shared" si="989"/>
        <v>#REF!</v>
      </c>
      <c r="V494" s="119" t="str">
        <f t="shared" si="1022"/>
        <v>/Users/asano/Desktop/data_sample/Links/bandle.jpg</v>
      </c>
      <c r="W494" s="345" t="s">
        <v>4161</v>
      </c>
      <c r="X494" s="345" t="s">
        <v>4162</v>
      </c>
      <c r="Y494" s="345" t="s">
        <v>4163</v>
      </c>
      <c r="Z494" s="345" t="s">
        <v>4164</v>
      </c>
      <c r="AA494" s="110" t="str">
        <f t="shared" si="1023"/>
        <v>/Users/asano/Desktop/data_sample/images/1day/エバーカラー/ナチュラルモカ/thumbnail.jpg</v>
      </c>
      <c r="AB494" s="110" t="str">
        <f t="shared" si="1024"/>
        <v>/Users/asano/Desktop/data_sample/images/1day/エバーカラー/ナチュラルモカ/lens.jpg</v>
      </c>
      <c r="AC494" s="110" t="str">
        <f t="shared" si="1025"/>
        <v>/Users/asano/Desktop/data_sample/images/1day/エバーカラー/ナチュラルモカ/黒目/black.jpg</v>
      </c>
      <c r="AD494" s="110" t="str">
        <f t="shared" si="1026"/>
        <v>/Users/asano/Desktop/data_sample/images/1day/エバーカラー/ナチュラルモカ/茶目/brown.jpg</v>
      </c>
      <c r="AE494" s="346" t="str">
        <f t="shared" ref="AE494:AF494" si="1029">IFERROR(XLOOKUP($E494&amp;$F494,import!$A:$A,import!I:I),""
)</f>
        <v/>
      </c>
      <c r="AF494" s="346" t="str">
        <f t="shared" si="1029"/>
        <v/>
      </c>
      <c r="AG494" s="119" t="str">
        <f>IFERROR(__xludf.DUMMYFUNCTION(" IF(
  ISNUMBER(S494),
  ""度なし（±0.00）〜""&amp;IF(ABS(S494)&lt;100, TEXT(S494, ""0.00""), """"),
  IFERROR(""度なし（±0.00）〜""&amp;
    TEXT(
      VALUE(REGEXEXTRACT(ASC(TO_TEXT(S494)),
        ""(?:^|[^0-9])([+-]?\d{1,2}(?:\.\d+)?)(?:[^0-9]|$)""
      )),
      ""0.00"""&amp;"
    ),
    ""度なしのみ""
  )
)
"),"度なしのみ")</f>
        <v>度なしのみ</v>
      </c>
      <c r="AH494" s="347"/>
      <c r="AI494" s="347"/>
      <c r="AJ494" s="110"/>
      <c r="AK494" s="110" t="s">
        <v>4165</v>
      </c>
      <c r="AL494" s="110" t="str">
        <f t="shared" si="453"/>
        <v>#REF!</v>
      </c>
      <c r="AM494" s="110"/>
      <c r="AN494" s="110" t="str">
        <f t="shared" si="84"/>
        <v>NG</v>
      </c>
      <c r="AO494" s="343">
        <v>8.0</v>
      </c>
      <c r="AP494" s="110"/>
      <c r="AQ494" s="343">
        <v>8.0</v>
      </c>
      <c r="AR494" s="110"/>
    </row>
    <row r="495">
      <c r="A495" s="332" t="b">
        <v>1</v>
      </c>
      <c r="B495" s="349" t="b">
        <v>1</v>
      </c>
      <c r="C495" s="350" t="str">
        <f t="shared" si="66"/>
        <v>-</v>
      </c>
      <c r="D495" s="110"/>
      <c r="E495" s="110" t="s">
        <v>4089</v>
      </c>
      <c r="F495" s="110" t="s">
        <v>4166</v>
      </c>
      <c r="G495" s="335">
        <v>4653.0</v>
      </c>
      <c r="H495" s="336" t="s">
        <v>2566</v>
      </c>
      <c r="I495" s="110" t="s">
        <v>4033</v>
      </c>
      <c r="J495" s="110" t="s">
        <v>4167</v>
      </c>
      <c r="K495" s="337" t="s">
        <v>170</v>
      </c>
      <c r="L495" s="338" t="str">
        <f t="shared" si="1019"/>
        <v>#REF!</v>
      </c>
      <c r="M495" s="339" t="str">
        <f>IFERROR(__xludf.DUMMYFUNCTION("REGEXEXTRACT(
  XLOOKUP($E495&amp;$F495, import!$A:$A, import!C:C),
  ""/(\d+)""
)
"),"#REF!")</f>
        <v>#REF!</v>
      </c>
      <c r="N495" s="340" t="str">
        <f t="shared" si="455"/>
        <v>#REF!</v>
      </c>
      <c r="O495" s="341" t="str">
        <f t="shared" ref="O495:Q495" si="1030">VALUE(SUBSTITUTE(XLOOKUP($E495&amp;$F495,import!$A:$A,import!M:M),"mm",""))
</f>
        <v>#REF!</v>
      </c>
      <c r="P495" s="342" t="str">
        <f t="shared" si="1030"/>
        <v>#REF!</v>
      </c>
      <c r="Q495" s="343" t="str">
        <f t="shared" si="1030"/>
        <v>#REF!</v>
      </c>
      <c r="R495" s="341" t="str">
        <f t="shared" si="1021"/>
        <v>#REF!</v>
      </c>
      <c r="S495" s="110" t="s">
        <v>1074</v>
      </c>
      <c r="T495" s="110" t="s">
        <v>956</v>
      </c>
      <c r="U495" s="354" t="str">
        <f t="shared" si="989"/>
        <v>#REF!</v>
      </c>
      <c r="V495" s="119" t="str">
        <f t="shared" si="1022"/>
        <v>/Users/asano/Desktop/data_sample/Links/bandle.jpg</v>
      </c>
      <c r="W495" s="345" t="s">
        <v>4168</v>
      </c>
      <c r="X495" s="345" t="s">
        <v>4169</v>
      </c>
      <c r="Y495" s="345" t="s">
        <v>4170</v>
      </c>
      <c r="Z495" s="345" t="s">
        <v>4171</v>
      </c>
      <c r="AA495" s="110" t="str">
        <f t="shared" si="1023"/>
        <v>/Users/asano/Desktop/data_sample/images/1day/エバーカラー/パールスノーグレー/thumbnail.jpg</v>
      </c>
      <c r="AB495" s="110" t="str">
        <f t="shared" si="1024"/>
        <v>/Users/asano/Desktop/data_sample/images/1day/エバーカラー/パールスノーグレー/lens.jpg</v>
      </c>
      <c r="AC495" s="110" t="str">
        <f t="shared" si="1025"/>
        <v>/Users/asano/Desktop/data_sample/images/1day/エバーカラー/パールスノーグレー/黒目/black.jpg</v>
      </c>
      <c r="AD495" s="110" t="str">
        <f t="shared" si="1026"/>
        <v>/Users/asano/Desktop/data_sample/images/1day/エバーカラー/パールスノーグレー/茶目/brown.jpg</v>
      </c>
      <c r="AE495" s="346" t="str">
        <f t="shared" ref="AE495:AF495" si="1031">IFERROR(XLOOKUP($E495&amp;$F495,import!$A:$A,import!I:I),""
)</f>
        <v/>
      </c>
      <c r="AF495" s="346" t="str">
        <f t="shared" si="1031"/>
        <v/>
      </c>
      <c r="AG495" s="119" t="str">
        <f>IFERROR(__xludf.DUMMYFUNCTION(" IF(
  ISNUMBER(S495),
  ""度なし（±0.00）〜""&amp;IF(ABS(S495)&lt;100, TEXT(S495, ""0.00""), """"),
  IFERROR(""度なし（±0.00）〜""&amp;
    TEXT(
      VALUE(REGEXEXTRACT(ASC(TO_TEXT(S495)),
        ""(?:^|[^0-9])([+-]?\d{1,2}(?:\.\d+)?)(?:[^0-9]|$)""
      )),
      ""0.00"""&amp;"
    ),
    ""度なしのみ""
  )
)
"),"度なし（±0.00）〜10.00")</f>
        <v>度なし（±0.00）〜10.00</v>
      </c>
      <c r="AH495" s="347"/>
      <c r="AI495" s="347"/>
      <c r="AJ495" s="110"/>
      <c r="AK495" s="110" t="s">
        <v>4172</v>
      </c>
      <c r="AL495" s="110" t="str">
        <f t="shared" si="453"/>
        <v>#REF!</v>
      </c>
      <c r="AM495" s="110"/>
      <c r="AN495" s="110" t="str">
        <f t="shared" si="84"/>
        <v>NG</v>
      </c>
      <c r="AO495" s="343">
        <v>12.0</v>
      </c>
      <c r="AP495" s="110"/>
      <c r="AQ495" s="343">
        <v>12.0</v>
      </c>
      <c r="AR495" s="110"/>
    </row>
    <row r="496">
      <c r="A496" s="332" t="b">
        <v>1</v>
      </c>
      <c r="B496" s="349" t="b">
        <v>1</v>
      </c>
      <c r="C496" s="350" t="str">
        <f t="shared" si="66"/>
        <v>-</v>
      </c>
      <c r="D496" s="110"/>
      <c r="E496" s="110" t="s">
        <v>4089</v>
      </c>
      <c r="F496" s="110" t="s">
        <v>4173</v>
      </c>
      <c r="G496" s="335">
        <v>4654.0</v>
      </c>
      <c r="H496" s="336" t="s">
        <v>2566</v>
      </c>
      <c r="I496" s="110" t="s">
        <v>4033</v>
      </c>
      <c r="J496" s="110" t="s">
        <v>4174</v>
      </c>
      <c r="K496" s="337" t="s">
        <v>170</v>
      </c>
      <c r="L496" s="338" t="str">
        <f t="shared" si="1019"/>
        <v>#REF!</v>
      </c>
      <c r="M496" s="339" t="str">
        <f>IFERROR(__xludf.DUMMYFUNCTION("REGEXEXTRACT(
  XLOOKUP($E496&amp;$F496, import!$A:$A, import!C:C),
  ""/(\d+)""
)
"),"#REF!")</f>
        <v>#REF!</v>
      </c>
      <c r="N496" s="340" t="str">
        <f t="shared" si="455"/>
        <v>#REF!</v>
      </c>
      <c r="O496" s="341" t="str">
        <f t="shared" ref="O496:Q496" si="1032">VALUE(SUBSTITUTE(XLOOKUP($E496&amp;$F496,import!$A:$A,import!M:M),"mm",""))
</f>
        <v>#REF!</v>
      </c>
      <c r="P496" s="342" t="str">
        <f t="shared" si="1032"/>
        <v>#REF!</v>
      </c>
      <c r="Q496" s="343" t="str">
        <f t="shared" si="1032"/>
        <v>#REF!</v>
      </c>
      <c r="R496" s="341" t="str">
        <f t="shared" si="1021"/>
        <v>#REF!</v>
      </c>
      <c r="S496" s="110" t="s">
        <v>1074</v>
      </c>
      <c r="T496" s="110" t="s">
        <v>956</v>
      </c>
      <c r="U496" s="354" t="str">
        <f t="shared" si="989"/>
        <v>#REF!</v>
      </c>
      <c r="V496" s="119" t="str">
        <f t="shared" si="1022"/>
        <v>/Users/asano/Desktop/data_sample/Links/bandle.jpg</v>
      </c>
      <c r="W496" s="345" t="s">
        <v>4175</v>
      </c>
      <c r="X496" s="345" t="s">
        <v>4176</v>
      </c>
      <c r="Y496" s="345" t="s">
        <v>4177</v>
      </c>
      <c r="Z496" s="345" t="s">
        <v>4178</v>
      </c>
      <c r="AA496" s="110" t="str">
        <f t="shared" si="1023"/>
        <v>/Users/asano/Desktop/data_sample/images/1day/エバーカラー/パールベージュ/thumbnail.jpg</v>
      </c>
      <c r="AB496" s="110" t="str">
        <f t="shared" si="1024"/>
        <v>/Users/asano/Desktop/data_sample/images/1day/エバーカラー/パールベージュ/lens.jpg</v>
      </c>
      <c r="AC496" s="110" t="str">
        <f t="shared" si="1025"/>
        <v>/Users/asano/Desktop/data_sample/images/1day/エバーカラー/パールベージュ/黒目/black.jpg</v>
      </c>
      <c r="AD496" s="110" t="str">
        <f t="shared" si="1026"/>
        <v>/Users/asano/Desktop/data_sample/images/1day/エバーカラー/パールベージュ/茶目/brown.jpg</v>
      </c>
      <c r="AE496" s="346" t="str">
        <f t="shared" ref="AE496:AF496" si="1033">IFERROR(XLOOKUP($E496&amp;$F496,import!$A:$A,import!I:I),""
)</f>
        <v/>
      </c>
      <c r="AF496" s="346" t="str">
        <f t="shared" si="1033"/>
        <v/>
      </c>
      <c r="AG496" s="119" t="str">
        <f>IFERROR(__xludf.DUMMYFUNCTION(" IF(
  ISNUMBER(S496),
  ""度なし（±0.00）〜""&amp;IF(ABS(S496)&lt;100, TEXT(S496, ""0.00""), """"),
  IFERROR(""度なし（±0.00）〜""&amp;
    TEXT(
      VALUE(REGEXEXTRACT(ASC(TO_TEXT(S496)),
        ""(?:^|[^0-9])([+-]?\d{1,2}(?:\.\d+)?)(?:[^0-9]|$)""
      )),
      ""0.00"""&amp;"
    ),
    ""度なしのみ""
  )
)
"),"度なし（±0.00）〜10.00")</f>
        <v>度なし（±0.00）〜10.00</v>
      </c>
      <c r="AH496" s="347"/>
      <c r="AI496" s="347"/>
      <c r="AJ496" s="110"/>
      <c r="AK496" s="110" t="s">
        <v>4179</v>
      </c>
      <c r="AL496" s="110" t="str">
        <f t="shared" si="453"/>
        <v>#REF!</v>
      </c>
      <c r="AM496" s="110"/>
      <c r="AN496" s="110" t="str">
        <f t="shared" si="84"/>
        <v>NG</v>
      </c>
      <c r="AO496" s="343">
        <v>12.0</v>
      </c>
      <c r="AP496" s="110" t="s">
        <v>914</v>
      </c>
      <c r="AQ496" s="343">
        <v>24.0</v>
      </c>
      <c r="AR496" s="110"/>
    </row>
    <row r="497">
      <c r="A497" s="333" t="b">
        <v>1</v>
      </c>
      <c r="B497" s="357" t="b">
        <v>1</v>
      </c>
      <c r="C497" s="350" t="str">
        <f t="shared" si="66"/>
        <v>-</v>
      </c>
      <c r="D497" s="110"/>
      <c r="E497" s="110" t="s">
        <v>4089</v>
      </c>
      <c r="F497" s="110" t="s">
        <v>4180</v>
      </c>
      <c r="G497" s="335">
        <v>4655.0</v>
      </c>
      <c r="H497" s="336" t="s">
        <v>2566</v>
      </c>
      <c r="I497" s="110" t="s">
        <v>4033</v>
      </c>
      <c r="J497" s="110" t="s">
        <v>4181</v>
      </c>
      <c r="K497" s="337" t="s">
        <v>170</v>
      </c>
      <c r="L497" s="338" t="str">
        <f t="shared" si="1019"/>
        <v>#REF!</v>
      </c>
      <c r="M497" s="339" t="str">
        <f>IFERROR(__xludf.DUMMYFUNCTION("REGEXEXTRACT(
  XLOOKUP($E497&amp;$F497, import!$A:$A, import!C:C),
  ""/(\d+)""
)
"),"#REF!")</f>
        <v>#REF!</v>
      </c>
      <c r="N497" s="340" t="str">
        <f t="shared" si="455"/>
        <v>#REF!</v>
      </c>
      <c r="O497" s="341" t="str">
        <f t="shared" ref="O497:Q497" si="1034">VALUE(SUBSTITUTE(XLOOKUP($E497&amp;$F497,import!$A:$A,import!M:M),"mm",""))
</f>
        <v>#REF!</v>
      </c>
      <c r="P497" s="342" t="str">
        <f t="shared" si="1034"/>
        <v>#REF!</v>
      </c>
      <c r="Q497" s="343" t="str">
        <f t="shared" si="1034"/>
        <v>#REF!</v>
      </c>
      <c r="R497" s="341" t="str">
        <f t="shared" si="1021"/>
        <v>#REF!</v>
      </c>
      <c r="S497" s="110" t="s">
        <v>956</v>
      </c>
      <c r="T497" s="110" t="s">
        <v>956</v>
      </c>
      <c r="U497" s="354" t="str">
        <f t="shared" si="989"/>
        <v>#REF!</v>
      </c>
      <c r="V497" s="119" t="str">
        <f t="shared" si="1022"/>
        <v>/Users/asano/Desktop/data_sample/Links/bandle.jpg</v>
      </c>
      <c r="W497" s="345" t="s">
        <v>4182</v>
      </c>
      <c r="X497" s="345" t="s">
        <v>4183</v>
      </c>
      <c r="Y497" s="345" t="s">
        <v>4184</v>
      </c>
      <c r="Z497" s="345" t="s">
        <v>4185</v>
      </c>
      <c r="AA497" s="110" t="str">
        <f t="shared" si="1023"/>
        <v>/Users/asano/Desktop/data_sample/images/1day/エバーカラー/ひとめぼれの恋/thumbnail.jpg</v>
      </c>
      <c r="AB497" s="110" t="str">
        <f t="shared" si="1024"/>
        <v>/Users/asano/Desktop/data_sample/images/1day/エバーカラー/ひとめぼれの恋/lens.jpg</v>
      </c>
      <c r="AC497" s="110" t="str">
        <f t="shared" si="1025"/>
        <v>/Users/asano/Desktop/data_sample/images/1day/エバーカラー/ひとめぼれの恋/黒目/black.jpg</v>
      </c>
      <c r="AD497" s="110" t="str">
        <f t="shared" si="1026"/>
        <v>/Users/asano/Desktop/data_sample/images/1day/エバーカラー/ひとめぼれの恋/茶目/brown.jpg</v>
      </c>
      <c r="AE497" s="346" t="str">
        <f t="shared" ref="AE497:AF497" si="1035">IFERROR(XLOOKUP($E497&amp;$F497,import!$A:$A,import!I:I),""
)</f>
        <v/>
      </c>
      <c r="AF497" s="346" t="str">
        <f t="shared" si="1035"/>
        <v/>
      </c>
      <c r="AG497" s="119" t="str">
        <f>IFERROR(__xludf.DUMMYFUNCTION(" IF(
  ISNUMBER(S497),
  ""度なし（±0.00）〜""&amp;IF(ABS(S497)&lt;100, TEXT(S497, ""0.00""), """"),
  IFERROR(""度なし（±0.00）〜""&amp;
    TEXT(
      VALUE(REGEXEXTRACT(ASC(TO_TEXT(S497)),
        ""(?:^|[^0-9])([+-]?\d{1,2}(?:\.\d+)?)(?:[^0-9]|$)""
      )),
      ""0.00"""&amp;"
    ),
    ""度なしのみ""
  )
)
"),"度なしのみ")</f>
        <v>度なしのみ</v>
      </c>
      <c r="AH497" s="347"/>
      <c r="AI497" s="347"/>
      <c r="AJ497" s="110"/>
      <c r="AK497" s="110" t="s">
        <v>4186</v>
      </c>
      <c r="AL497" s="110" t="str">
        <f t="shared" si="453"/>
        <v>#REF!</v>
      </c>
      <c r="AM497" s="110"/>
      <c r="AN497" s="110" t="str">
        <f t="shared" si="84"/>
        <v>NG</v>
      </c>
      <c r="AO497" s="343">
        <v>8.0</v>
      </c>
      <c r="AP497" s="110"/>
      <c r="AQ497" s="343">
        <v>8.0</v>
      </c>
      <c r="AR497" s="110"/>
    </row>
    <row r="498">
      <c r="A498" s="333" t="b">
        <v>1</v>
      </c>
      <c r="B498" s="349" t="b">
        <v>1</v>
      </c>
      <c r="C498" s="350" t="str">
        <f t="shared" si="66"/>
        <v>-</v>
      </c>
      <c r="D498" s="110"/>
      <c r="E498" s="110" t="s">
        <v>4132</v>
      </c>
      <c r="F498" s="110" t="s">
        <v>4187</v>
      </c>
      <c r="G498" s="335">
        <v>4656.0</v>
      </c>
      <c r="H498" s="336" t="s">
        <v>2566</v>
      </c>
      <c r="I498" s="110" t="s">
        <v>4033</v>
      </c>
      <c r="J498" s="110" t="s">
        <v>4188</v>
      </c>
      <c r="K498" s="337" t="s">
        <v>170</v>
      </c>
      <c r="L498" s="338" t="str">
        <f t="shared" si="1019"/>
        <v>#REF!</v>
      </c>
      <c r="M498" s="339" t="str">
        <f>IFERROR(__xludf.DUMMYFUNCTION("REGEXEXTRACT(
  XLOOKUP($E498&amp;$F498, import!$A:$A, import!C:C),
  ""/(\d+)""
)
"),"#REF!")</f>
        <v>#REF!</v>
      </c>
      <c r="N498" s="340" t="str">
        <f t="shared" si="455"/>
        <v>#REF!</v>
      </c>
      <c r="O498" s="341" t="str">
        <f t="shared" ref="O498:Q498" si="1036">VALUE(SUBSTITUTE(XLOOKUP($E498&amp;$F498,import!$A:$A,import!M:M),"mm",""))
</f>
        <v>#REF!</v>
      </c>
      <c r="P498" s="342" t="str">
        <f t="shared" si="1036"/>
        <v>#REF!</v>
      </c>
      <c r="Q498" s="343" t="str">
        <f t="shared" si="1036"/>
        <v>#REF!</v>
      </c>
      <c r="R498" s="341" t="str">
        <f t="shared" si="1021"/>
        <v>#REF!</v>
      </c>
      <c r="S498" s="110" t="s">
        <v>956</v>
      </c>
      <c r="T498" s="110" t="s">
        <v>956</v>
      </c>
      <c r="U498" s="354" t="str">
        <f t="shared" si="989"/>
        <v>#REF!</v>
      </c>
      <c r="V498" s="119" t="str">
        <f t="shared" si="1022"/>
        <v>/Users/asano/Desktop/data_sample/Links/bandle.jpg</v>
      </c>
      <c r="W498" s="345" t="s">
        <v>4189</v>
      </c>
      <c r="X498" s="345" t="s">
        <v>4190</v>
      </c>
      <c r="Y498" s="345" t="s">
        <v>4191</v>
      </c>
      <c r="Z498" s="345" t="s">
        <v>4192</v>
      </c>
      <c r="AA498" s="110" t="str">
        <f t="shared" si="1023"/>
        <v>/Users/asano/Desktop/data_sample/images/1day/エバーカラー/ブラウンマリアージュ/thumbnail.jpg</v>
      </c>
      <c r="AB498" s="110" t="str">
        <f t="shared" si="1024"/>
        <v>/Users/asano/Desktop/data_sample/images/1day/エバーカラー/ブラウンマリアージュ/lens.jpg</v>
      </c>
      <c r="AC498" s="110" t="str">
        <f t="shared" si="1025"/>
        <v>/Users/asano/Desktop/data_sample/images/1day/エバーカラー/ブラウンマリアージュ/黒目/black.jpg</v>
      </c>
      <c r="AD498" s="110" t="str">
        <f t="shared" si="1026"/>
        <v>/Users/asano/Desktop/data_sample/images/1day/エバーカラー/ブラウンマリアージュ/茶目/brown.jpg</v>
      </c>
      <c r="AE498" s="346" t="str">
        <f t="shared" ref="AE498:AF498" si="1037">IFERROR(XLOOKUP($E498&amp;$F498,import!$A:$A,import!I:I),""
)</f>
        <v/>
      </c>
      <c r="AF498" s="346" t="str">
        <f t="shared" si="1037"/>
        <v/>
      </c>
      <c r="AG498" s="119" t="str">
        <f>IFERROR(__xludf.DUMMYFUNCTION(" IF(
  ISNUMBER(S498),
  ""度なし（±0.00）〜""&amp;IF(ABS(S498)&lt;100, TEXT(S498, ""0.00""), """"),
  IFERROR(""度なし（±0.00）〜""&amp;
    TEXT(
      VALUE(REGEXEXTRACT(ASC(TO_TEXT(S498)),
        ""(?:^|[^0-9])([+-]?\d{1,2}(?:\.\d+)?)(?:[^0-9]|$)""
      )),
      ""0.00"""&amp;"
    ),
    ""度なしのみ""
  )
)
"),"度なしのみ")</f>
        <v>度なしのみ</v>
      </c>
      <c r="AH498" s="347"/>
      <c r="AI498" s="347"/>
      <c r="AJ498" s="110"/>
      <c r="AK498" s="110" t="s">
        <v>4193</v>
      </c>
      <c r="AL498" s="110" t="str">
        <f t="shared" si="453"/>
        <v>#REF!</v>
      </c>
      <c r="AM498" s="110"/>
      <c r="AN498" s="110" t="str">
        <f t="shared" si="84"/>
        <v>NG</v>
      </c>
      <c r="AO498" s="343">
        <v>8.0</v>
      </c>
      <c r="AP498" s="110"/>
      <c r="AQ498" s="343">
        <v>8.0</v>
      </c>
      <c r="AR498" s="110"/>
    </row>
    <row r="499">
      <c r="A499" s="333" t="b">
        <v>1</v>
      </c>
      <c r="B499" s="357" t="b">
        <v>1</v>
      </c>
      <c r="C499" s="350" t="str">
        <f t="shared" si="66"/>
        <v>-</v>
      </c>
      <c r="D499" s="110" t="s">
        <v>962</v>
      </c>
      <c r="E499" s="110" t="s">
        <v>4089</v>
      </c>
      <c r="F499" s="110" t="s">
        <v>4194</v>
      </c>
      <c r="G499" s="335">
        <v>4657.0</v>
      </c>
      <c r="H499" s="336" t="s">
        <v>2566</v>
      </c>
      <c r="I499" s="110" t="s">
        <v>4033</v>
      </c>
      <c r="J499" s="110" t="s">
        <v>4195</v>
      </c>
      <c r="K499" s="337" t="s">
        <v>170</v>
      </c>
      <c r="L499" s="359">
        <v>2598.0</v>
      </c>
      <c r="M499" s="339" t="str">
        <f>IFERROR(__xludf.DUMMYFUNCTION("REGEXEXTRACT(
  XLOOKUP($E499&amp;$F499, import!$A:$A, import!C:C),
  ""/(\d+)""
)
"),"#REF!")</f>
        <v>#REF!</v>
      </c>
      <c r="N499" s="340" t="str">
        <f t="shared" si="455"/>
        <v>#REF!</v>
      </c>
      <c r="O499" s="361">
        <v>14.5</v>
      </c>
      <c r="P499" s="364">
        <v>13.8</v>
      </c>
      <c r="Q499" s="343" t="str">
        <f t="array" ref="Q499">VALUE(SUBSTITUTE(XLOOKUP($E499&amp;$F499,import!$A:$A,import!O:O),"mm",""))
</f>
        <v>#REF!</v>
      </c>
      <c r="R499" s="361">
        <v>42.5</v>
      </c>
      <c r="S499" s="352" t="s">
        <v>956</v>
      </c>
      <c r="T499" s="110" t="s">
        <v>956</v>
      </c>
      <c r="U499" s="354" t="str">
        <f t="shared" si="989"/>
        <v>#REF!</v>
      </c>
      <c r="V499" s="110"/>
      <c r="W499" s="345" t="s">
        <v>4196</v>
      </c>
      <c r="X499" s="345" t="s">
        <v>4197</v>
      </c>
      <c r="Y499" s="345" t="s">
        <v>4198</v>
      </c>
      <c r="Z499" s="345" t="s">
        <v>4199</v>
      </c>
      <c r="AA499" s="56"/>
      <c r="AB499" s="110"/>
      <c r="AC499" s="110"/>
      <c r="AD499" s="110"/>
      <c r="AE499" s="110"/>
      <c r="AF499" s="110"/>
      <c r="AG499" s="119" t="str">
        <f>IFERROR(__xludf.DUMMYFUNCTION(" IF(
  ISNUMBER(S499),
  ""度なし（±0.00）〜""&amp;IF(ABS(S499)&lt;100, TEXT(S499, ""0.00""), """"),
  IFERROR(""度なし（±0.00）〜""&amp;
    TEXT(
      VALUE(REGEXEXTRACT(ASC(TO_TEXT(S499)),
        ""(?:^|[^0-9])([+-]?\d{1,2}(?:\.\d+)?)(?:[^0-9]|$)""
      )),
      ""0.00"""&amp;"
    ),
    ""度なしのみ""
  )
)
"),"度なしのみ")</f>
        <v>度なしのみ</v>
      </c>
      <c r="AH499" s="347"/>
      <c r="AI499" s="347"/>
      <c r="AJ499" s="110"/>
      <c r="AK499" s="110" t="s">
        <v>4200</v>
      </c>
      <c r="AL499" s="358" t="str">
        <f t="shared" si="453"/>
        <v>#REF!</v>
      </c>
      <c r="AM499" s="110"/>
      <c r="AN499" s="110" t="str">
        <f t="shared" si="84"/>
        <v>NG</v>
      </c>
      <c r="AO499" s="343">
        <v>8.0</v>
      </c>
      <c r="AP499" s="110" t="s">
        <v>914</v>
      </c>
      <c r="AQ499" s="343">
        <v>20.0</v>
      </c>
      <c r="AR499" s="110"/>
    </row>
    <row r="500">
      <c r="A500" s="332" t="b">
        <v>1</v>
      </c>
      <c r="B500" s="349" t="b">
        <v>1</v>
      </c>
      <c r="C500" s="350" t="str">
        <f t="shared" si="66"/>
        <v>-</v>
      </c>
      <c r="D500" s="110"/>
      <c r="E500" s="110" t="s">
        <v>4132</v>
      </c>
      <c r="F500" s="110" t="s">
        <v>4201</v>
      </c>
      <c r="G500" s="335">
        <v>4658.0</v>
      </c>
      <c r="H500" s="336" t="s">
        <v>2566</v>
      </c>
      <c r="I500" s="110" t="s">
        <v>4033</v>
      </c>
      <c r="J500" s="110" t="s">
        <v>4202</v>
      </c>
      <c r="K500" s="337" t="s">
        <v>170</v>
      </c>
      <c r="L500" s="338" t="str">
        <f t="shared" ref="L500:L540" si="1040">XLOOKUP($E500&amp;$F500,import!$A:$A,import!G:G)</f>
        <v>#REF!</v>
      </c>
      <c r="M500" s="339" t="str">
        <f>IFERROR(__xludf.DUMMYFUNCTION("REGEXEXTRACT(
  XLOOKUP($E500&amp;$F500, import!$A:$A, import!C:C),
  ""/(\d+)""
)
"),"#REF!")</f>
        <v>#REF!</v>
      </c>
      <c r="N500" s="340" t="str">
        <f t="shared" si="455"/>
        <v>#REF!</v>
      </c>
      <c r="O500" s="341" t="str">
        <f t="shared" ref="O500:Q500" si="1038">VALUE(SUBSTITUTE(XLOOKUP($E500&amp;$F500,import!$A:$A,import!M:M),"mm",""))
</f>
        <v>#REF!</v>
      </c>
      <c r="P500" s="342" t="str">
        <f t="shared" si="1038"/>
        <v>#REF!</v>
      </c>
      <c r="Q500" s="343" t="str">
        <f t="shared" si="1038"/>
        <v>#REF!</v>
      </c>
      <c r="R500" s="341" t="str">
        <f t="shared" ref="R500:R540" si="1042">VALUE(SUBSTITUTE(XLOOKUP($E500&amp;$F500,import!$A:$A,import!AA:AA),"%","")) 
</f>
        <v>#REF!</v>
      </c>
      <c r="S500" s="110" t="s">
        <v>1074</v>
      </c>
      <c r="T500" s="110" t="s">
        <v>956</v>
      </c>
      <c r="U500" s="354" t="str">
        <f t="shared" si="989"/>
        <v>#REF!</v>
      </c>
      <c r="V500" s="119" t="str">
        <f t="shared" ref="V500:V604" si="1043">W$1&amp;"bandle.jpg"</f>
        <v>/Users/asano/Desktop/data_sample/Links/bandle.jpg</v>
      </c>
      <c r="W500" s="345" t="s">
        <v>4203</v>
      </c>
      <c r="X500" s="345" t="s">
        <v>4204</v>
      </c>
      <c r="Y500" s="345" t="s">
        <v>4205</v>
      </c>
      <c r="Z500" s="345" t="s">
        <v>4206</v>
      </c>
      <c r="AA500" s="110" t="str">
        <f t="shared" ref="AA500:AA604" si="1044">$AF$1&amp;$K500&amp;"/"&amp;$I500&amp;"/"&amp;$J500&amp;"/thumbnail.jpg"</f>
        <v>/Users/asano/Desktop/data_sample/images/1day/エバーカラー/ローズミューズ/thumbnail.jpg</v>
      </c>
      <c r="AB500" s="110" t="str">
        <f t="shared" ref="AB500:AB604" si="1045">$AF$1&amp;$K500&amp;"/"&amp;$I500&amp;"/"&amp;$J500&amp;"/lens.jpg"</f>
        <v>/Users/asano/Desktop/data_sample/images/1day/エバーカラー/ローズミューズ/lens.jpg</v>
      </c>
      <c r="AC500" s="110" t="str">
        <f t="shared" ref="AC500:AC604" si="1046">$AF$1&amp;$K500&amp;"/"&amp;$I500&amp;"/"&amp;$J500&amp;"/黒目/black.jpg"</f>
        <v>/Users/asano/Desktop/data_sample/images/1day/エバーカラー/ローズミューズ/黒目/black.jpg</v>
      </c>
      <c r="AD500" s="110" t="str">
        <f t="shared" ref="AD500:AD604" si="1047">$AF$1&amp;$K500&amp;"/"&amp;$I500&amp;"/"&amp;$J500&amp;"/茶目/brown.jpg"</f>
        <v>/Users/asano/Desktop/data_sample/images/1day/エバーカラー/ローズミューズ/茶目/brown.jpg</v>
      </c>
      <c r="AE500" s="346" t="str">
        <f t="shared" ref="AE500:AF500" si="1039">IFERROR(XLOOKUP($E500&amp;$F500,import!$A:$A,import!I:I),""
)</f>
        <v/>
      </c>
      <c r="AF500" s="346" t="str">
        <f t="shared" si="1039"/>
        <v/>
      </c>
      <c r="AG500" s="119" t="str">
        <f>IFERROR(__xludf.DUMMYFUNCTION(" IF(
  ISNUMBER(S500),
  ""度なし（±0.00）〜""&amp;IF(ABS(S500)&lt;100, TEXT(S500, ""0.00""), """"),
  IFERROR(""度なし（±0.00）〜""&amp;
    TEXT(
      VALUE(REGEXEXTRACT(ASC(TO_TEXT(S500)),
        ""(?:^|[^0-9])([+-]?\d{1,2}(?:\.\d+)?)(?:[^0-9]|$)""
      )),
      ""0.00"""&amp;"
    ),
    ""度なしのみ""
  )
)
"),"度なし（±0.00）〜10.00")</f>
        <v>度なし（±0.00）〜10.00</v>
      </c>
      <c r="AH500" s="347"/>
      <c r="AI500" s="347"/>
      <c r="AJ500" s="110"/>
      <c r="AK500" s="110" t="s">
        <v>4207</v>
      </c>
      <c r="AL500" s="110" t="str">
        <f t="shared" si="453"/>
        <v>#REF!</v>
      </c>
      <c r="AM500" s="110"/>
      <c r="AN500" s="110" t="str">
        <f t="shared" si="84"/>
        <v>NG</v>
      </c>
      <c r="AO500" s="343">
        <v>12.0</v>
      </c>
      <c r="AP500" s="110" t="s">
        <v>953</v>
      </c>
      <c r="AQ500" s="343">
        <v>18.0</v>
      </c>
      <c r="AR500" s="110"/>
    </row>
    <row r="501">
      <c r="A501" s="333" t="b">
        <v>1</v>
      </c>
      <c r="B501" s="349" t="b">
        <v>1</v>
      </c>
      <c r="C501" s="350" t="str">
        <f t="shared" si="66"/>
        <v>-</v>
      </c>
      <c r="D501" s="110"/>
      <c r="E501" s="110" t="s">
        <v>4208</v>
      </c>
      <c r="F501" s="110" t="s">
        <v>4090</v>
      </c>
      <c r="G501" s="335">
        <v>4659.0</v>
      </c>
      <c r="H501" s="336" t="s">
        <v>2566</v>
      </c>
      <c r="I501" s="110" t="s">
        <v>4033</v>
      </c>
      <c r="J501" s="110" t="s">
        <v>4091</v>
      </c>
      <c r="K501" s="110" t="s">
        <v>292</v>
      </c>
      <c r="L501" s="338" t="str">
        <f t="shared" si="1040"/>
        <v>#REF!</v>
      </c>
      <c r="M501" s="339" t="str">
        <f>IFERROR(__xludf.DUMMYFUNCTION("REGEXEXTRACT(
  XLOOKUP($E501&amp;$F501, import!$A:$A, import!C:C),
  ""/(\d+)""
)
"),"#REF!")</f>
        <v>#REF!</v>
      </c>
      <c r="N501" s="340" t="str">
        <f t="shared" si="455"/>
        <v>#REF!</v>
      </c>
      <c r="O501" s="341" t="str">
        <f t="shared" ref="O501:Q501" si="1041">VALUE(SUBSTITUTE(XLOOKUP($E501&amp;$F501,import!$A:$A,import!M:M),"mm",""))
</f>
        <v>#REF!</v>
      </c>
      <c r="P501" s="342" t="str">
        <f t="shared" si="1041"/>
        <v>#REF!</v>
      </c>
      <c r="Q501" s="343" t="str">
        <f t="shared" si="1041"/>
        <v>#REF!</v>
      </c>
      <c r="R501" s="341" t="str">
        <f t="shared" si="1042"/>
        <v>#REF!</v>
      </c>
      <c r="S501" s="110" t="s">
        <v>172</v>
      </c>
      <c r="T501" s="110" t="s">
        <v>172</v>
      </c>
      <c r="U501" s="371" t="s">
        <v>3043</v>
      </c>
      <c r="V501" s="119" t="str">
        <f t="shared" si="1043"/>
        <v>/Users/asano/Desktop/data_sample/Links/bandle.jpg</v>
      </c>
      <c r="W501" s="345" t="s">
        <v>4209</v>
      </c>
      <c r="X501" s="345" t="s">
        <v>4210</v>
      </c>
      <c r="Y501" s="345" t="s">
        <v>4211</v>
      </c>
      <c r="Z501" s="345" t="s">
        <v>4212</v>
      </c>
      <c r="AA501" s="110" t="str">
        <f t="shared" si="1044"/>
        <v>/Users/asano/Desktop/data_sample/images/1month/エバーカラー/アプリコットブラウン/thumbnail.jpg</v>
      </c>
      <c r="AB501" s="110" t="str">
        <f t="shared" si="1045"/>
        <v>/Users/asano/Desktop/data_sample/images/1month/エバーカラー/アプリコットブラウン/lens.jpg</v>
      </c>
      <c r="AC501" s="110" t="str">
        <f t="shared" si="1046"/>
        <v>/Users/asano/Desktop/data_sample/images/1month/エバーカラー/アプリコットブラウン/黒目/black.jpg</v>
      </c>
      <c r="AD501" s="110" t="str">
        <f t="shared" si="1047"/>
        <v>/Users/asano/Desktop/data_sample/images/1month/エバーカラー/アプリコットブラウン/茶目/brown.jpg</v>
      </c>
      <c r="AE501" s="346" t="str">
        <f t="shared" ref="AE501:AF501" si="1048">IFERROR(XLOOKUP($E501&amp;$F501,import!$A:$A,import!I:I),""
)</f>
        <v/>
      </c>
      <c r="AF501" s="346" t="str">
        <f t="shared" si="1048"/>
        <v/>
      </c>
      <c r="AG501" s="119" t="str">
        <f>IFERROR(__xludf.DUMMYFUNCTION(" IF(
  ISNUMBER(S501),
  ""度なし（±0.00）〜""&amp;IF(ABS(S501)&lt;100, TEXT(S501, ""0.00""), """"),
  IFERROR(""度なし（±0.00）〜""&amp;
    TEXT(
      VALUE(REGEXEXTRACT(ASC(TO_TEXT(S501)),
        ""(?:^|[^0-9])([+-]?\d{1,2}(?:\.\d+)?)(?:[^0-9]|$)""
      )),
      ""0.00"""&amp;"
    ),
    ""度なしのみ""
  )
)
"),"度なしのみ")</f>
        <v>度なしのみ</v>
      </c>
      <c r="AH501" s="347"/>
      <c r="AI501" s="347"/>
      <c r="AJ501" s="110"/>
      <c r="AK501" s="110" t="s">
        <v>4213</v>
      </c>
      <c r="AL501" s="110" t="str">
        <f t="shared" si="453"/>
        <v>#REF!</v>
      </c>
      <c r="AM501" s="110"/>
      <c r="AN501" s="110" t="str">
        <f t="shared" si="84"/>
        <v>NG</v>
      </c>
      <c r="AO501" s="343">
        <v>8.0</v>
      </c>
      <c r="AP501" s="110"/>
      <c r="AQ501" s="343">
        <v>8.0</v>
      </c>
      <c r="AR501" s="110"/>
    </row>
    <row r="502">
      <c r="A502" s="333" t="b">
        <v>1</v>
      </c>
      <c r="B502" s="349" t="b">
        <v>1</v>
      </c>
      <c r="C502" s="350" t="str">
        <f t="shared" si="66"/>
        <v>-</v>
      </c>
      <c r="D502" s="110"/>
      <c r="E502" s="110" t="s">
        <v>4208</v>
      </c>
      <c r="F502" s="110" t="s">
        <v>4214</v>
      </c>
      <c r="G502" s="335">
        <v>4660.0</v>
      </c>
      <c r="H502" s="336" t="s">
        <v>2566</v>
      </c>
      <c r="I502" s="110" t="s">
        <v>4033</v>
      </c>
      <c r="J502" s="110" t="s">
        <v>4215</v>
      </c>
      <c r="K502" s="110" t="s">
        <v>292</v>
      </c>
      <c r="L502" s="338" t="str">
        <f t="shared" si="1040"/>
        <v>#REF!</v>
      </c>
      <c r="M502" s="339" t="str">
        <f>IFERROR(__xludf.DUMMYFUNCTION("REGEXEXTRACT(
  XLOOKUP($E502&amp;$F502, import!$A:$A, import!C:C),
  ""/(\d+)""
)
"),"#REF!")</f>
        <v>#REF!</v>
      </c>
      <c r="N502" s="340" t="str">
        <f t="shared" si="455"/>
        <v>#REF!</v>
      </c>
      <c r="O502" s="341" t="str">
        <f t="shared" ref="O502:Q502" si="1049">VALUE(SUBSTITUTE(XLOOKUP($E502&amp;$F502,import!$A:$A,import!M:M),"mm",""))
</f>
        <v>#REF!</v>
      </c>
      <c r="P502" s="342" t="str">
        <f t="shared" si="1049"/>
        <v>#REF!</v>
      </c>
      <c r="Q502" s="343" t="str">
        <f t="shared" si="1049"/>
        <v>#REF!</v>
      </c>
      <c r="R502" s="341" t="str">
        <f t="shared" si="1042"/>
        <v>#REF!</v>
      </c>
      <c r="S502" s="110" t="s">
        <v>172</v>
      </c>
      <c r="T502" s="110" t="s">
        <v>172</v>
      </c>
      <c r="U502" s="371" t="s">
        <v>3043</v>
      </c>
      <c r="V502" s="119" t="str">
        <f t="shared" si="1043"/>
        <v>/Users/asano/Desktop/data_sample/Links/bandle.jpg</v>
      </c>
      <c r="W502" s="345" t="s">
        <v>4216</v>
      </c>
      <c r="X502" s="345" t="s">
        <v>4217</v>
      </c>
      <c r="Y502" s="345" t="s">
        <v>4218</v>
      </c>
      <c r="Z502" s="345" t="s">
        <v>4219</v>
      </c>
      <c r="AA502" s="110" t="str">
        <f t="shared" si="1044"/>
        <v>/Users/asano/Desktop/data_sample/images/1month/エバーカラー/シロップリング/thumbnail.jpg</v>
      </c>
      <c r="AB502" s="110" t="str">
        <f t="shared" si="1045"/>
        <v>/Users/asano/Desktop/data_sample/images/1month/エバーカラー/シロップリング/lens.jpg</v>
      </c>
      <c r="AC502" s="110" t="str">
        <f t="shared" si="1046"/>
        <v>/Users/asano/Desktop/data_sample/images/1month/エバーカラー/シロップリング/黒目/black.jpg</v>
      </c>
      <c r="AD502" s="110" t="str">
        <f t="shared" si="1047"/>
        <v>/Users/asano/Desktop/data_sample/images/1month/エバーカラー/シロップリング/茶目/brown.jpg</v>
      </c>
      <c r="AE502" s="346" t="str">
        <f t="shared" ref="AE502:AF502" si="1050">IFERROR(XLOOKUP($E502&amp;$F502,import!$A:$A,import!I:I),""
)</f>
        <v/>
      </c>
      <c r="AF502" s="346" t="str">
        <f t="shared" si="1050"/>
        <v/>
      </c>
      <c r="AG502" s="119" t="str">
        <f>IFERROR(__xludf.DUMMYFUNCTION(" IF(
  ISNUMBER(S502),
  ""度なし（±0.00）〜""&amp;IF(ABS(S502)&lt;100, TEXT(S502, ""0.00""), """"),
  IFERROR(""度なし（±0.00）〜""&amp;
    TEXT(
      VALUE(REGEXEXTRACT(ASC(TO_TEXT(S502)),
        ""(?:^|[^0-9])([+-]?\d{1,2}(?:\.\d+)?)(?:[^0-9]|$)""
      )),
      ""0.00"""&amp;"
    ),
    ""度なしのみ""
  )
)
"),"度なしのみ")</f>
        <v>度なしのみ</v>
      </c>
      <c r="AH502" s="347"/>
      <c r="AI502" s="347"/>
      <c r="AJ502" s="110"/>
      <c r="AK502" s="110" t="s">
        <v>4220</v>
      </c>
      <c r="AL502" s="110" t="str">
        <f t="shared" si="453"/>
        <v>#REF!</v>
      </c>
      <c r="AM502" s="110"/>
      <c r="AN502" s="110" t="str">
        <f t="shared" si="84"/>
        <v>NG</v>
      </c>
      <c r="AO502" s="343">
        <v>8.0</v>
      </c>
      <c r="AP502" s="110"/>
      <c r="AQ502" s="343">
        <v>8.0</v>
      </c>
      <c r="AR502" s="110"/>
    </row>
    <row r="503">
      <c r="A503" s="333" t="b">
        <v>1</v>
      </c>
      <c r="B503" s="349" t="b">
        <v>1</v>
      </c>
      <c r="C503" s="350" t="str">
        <f t="shared" si="66"/>
        <v>-</v>
      </c>
      <c r="D503" s="110"/>
      <c r="E503" s="110" t="s">
        <v>4208</v>
      </c>
      <c r="F503" s="110" t="s">
        <v>3556</v>
      </c>
      <c r="G503" s="335">
        <v>4661.0</v>
      </c>
      <c r="H503" s="336" t="s">
        <v>2566</v>
      </c>
      <c r="I503" s="110" t="s">
        <v>4033</v>
      </c>
      <c r="J503" s="110" t="s">
        <v>3558</v>
      </c>
      <c r="K503" s="110" t="s">
        <v>292</v>
      </c>
      <c r="L503" s="338" t="str">
        <f t="shared" si="1040"/>
        <v>#REF!</v>
      </c>
      <c r="M503" s="339" t="str">
        <f>IFERROR(__xludf.DUMMYFUNCTION("REGEXEXTRACT(
  XLOOKUP($E503&amp;$F503, import!$A:$A, import!C:C),
  ""/(\d+)""
)
"),"#REF!")</f>
        <v>#REF!</v>
      </c>
      <c r="N503" s="340" t="str">
        <f t="shared" si="455"/>
        <v>#REF!</v>
      </c>
      <c r="O503" s="341" t="str">
        <f t="shared" ref="O503:Q503" si="1051">VALUE(SUBSTITUTE(XLOOKUP($E503&amp;$F503,import!$A:$A,import!M:M),"mm",""))
</f>
        <v>#REF!</v>
      </c>
      <c r="P503" s="342" t="str">
        <f t="shared" si="1051"/>
        <v>#REF!</v>
      </c>
      <c r="Q503" s="343" t="str">
        <f t="shared" si="1051"/>
        <v>#REF!</v>
      </c>
      <c r="R503" s="341" t="str">
        <f t="shared" si="1042"/>
        <v>#REF!</v>
      </c>
      <c r="S503" s="110" t="s">
        <v>172</v>
      </c>
      <c r="T503" s="110" t="s">
        <v>172</v>
      </c>
      <c r="U503" s="371" t="s">
        <v>3043</v>
      </c>
      <c r="V503" s="119" t="str">
        <f t="shared" si="1043"/>
        <v>/Users/asano/Desktop/data_sample/Links/bandle.jpg</v>
      </c>
      <c r="W503" s="345" t="s">
        <v>4221</v>
      </c>
      <c r="X503" s="345" t="s">
        <v>4222</v>
      </c>
      <c r="Y503" s="345" t="s">
        <v>4223</v>
      </c>
      <c r="Z503" s="345" t="s">
        <v>4224</v>
      </c>
      <c r="AA503" s="110" t="str">
        <f t="shared" si="1044"/>
        <v>/Users/asano/Desktop/data_sample/images/1month/エバーカラー/ナチュラルブラウン/thumbnail.jpg</v>
      </c>
      <c r="AB503" s="110" t="str">
        <f t="shared" si="1045"/>
        <v>/Users/asano/Desktop/data_sample/images/1month/エバーカラー/ナチュラルブラウン/lens.jpg</v>
      </c>
      <c r="AC503" s="110" t="str">
        <f t="shared" si="1046"/>
        <v>/Users/asano/Desktop/data_sample/images/1month/エバーカラー/ナチュラルブラウン/黒目/black.jpg</v>
      </c>
      <c r="AD503" s="110" t="str">
        <f t="shared" si="1047"/>
        <v>/Users/asano/Desktop/data_sample/images/1month/エバーカラー/ナチュラルブラウン/茶目/brown.jpg</v>
      </c>
      <c r="AE503" s="346" t="str">
        <f t="shared" ref="AE503:AF503" si="1052">IFERROR(XLOOKUP($E503&amp;$F503,import!$A:$A,import!I:I),""
)</f>
        <v/>
      </c>
      <c r="AF503" s="346" t="str">
        <f t="shared" si="1052"/>
        <v/>
      </c>
      <c r="AG503" s="119" t="str">
        <f>IFERROR(__xludf.DUMMYFUNCTION(" IF(
  ISNUMBER(S503),
  ""度なし（±0.00）〜""&amp;IF(ABS(S503)&lt;100, TEXT(S503, ""0.00""), """"),
  IFERROR(""度なし（±0.00）〜""&amp;
    TEXT(
      VALUE(REGEXEXTRACT(ASC(TO_TEXT(S503)),
        ""(?:^|[^0-9])([+-]?\d{1,2}(?:\.\d+)?)(?:[^0-9]|$)""
      )),
      ""0.00"""&amp;"
    ),
    ""度なしのみ""
  )
)
"),"度なしのみ")</f>
        <v>度なしのみ</v>
      </c>
      <c r="AH503" s="347"/>
      <c r="AI503" s="347"/>
      <c r="AJ503" s="110"/>
      <c r="AK503" s="110" t="s">
        <v>4151</v>
      </c>
      <c r="AL503" s="110" t="str">
        <f t="shared" si="453"/>
        <v>#REF!</v>
      </c>
      <c r="AM503" s="110"/>
      <c r="AN503" s="110" t="str">
        <f t="shared" si="84"/>
        <v>NG</v>
      </c>
      <c r="AO503" s="343">
        <v>8.0</v>
      </c>
      <c r="AP503" s="110"/>
      <c r="AQ503" s="343">
        <v>8.0</v>
      </c>
      <c r="AR503" s="110"/>
    </row>
    <row r="504">
      <c r="A504" s="333" t="b">
        <v>1</v>
      </c>
      <c r="B504" s="349" t="b">
        <v>1</v>
      </c>
      <c r="C504" s="350" t="str">
        <f t="shared" si="66"/>
        <v>-</v>
      </c>
      <c r="D504" s="110"/>
      <c r="E504" s="110" t="s">
        <v>4208</v>
      </c>
      <c r="F504" s="110" t="s">
        <v>4152</v>
      </c>
      <c r="G504" s="335">
        <v>4662.0</v>
      </c>
      <c r="H504" s="336" t="s">
        <v>2566</v>
      </c>
      <c r="I504" s="110" t="s">
        <v>4033</v>
      </c>
      <c r="J504" s="110" t="s">
        <v>4153</v>
      </c>
      <c r="K504" s="110" t="s">
        <v>292</v>
      </c>
      <c r="L504" s="338" t="str">
        <f t="shared" si="1040"/>
        <v>#REF!</v>
      </c>
      <c r="M504" s="339" t="str">
        <f>IFERROR(__xludf.DUMMYFUNCTION("REGEXEXTRACT(
  XLOOKUP($E504&amp;$F504, import!$A:$A, import!C:C),
  ""/(\d+)""
)
"),"#REF!")</f>
        <v>#REF!</v>
      </c>
      <c r="N504" s="340" t="str">
        <f t="shared" si="455"/>
        <v>#REF!</v>
      </c>
      <c r="O504" s="341" t="str">
        <f t="shared" ref="O504:Q504" si="1053">VALUE(SUBSTITUTE(XLOOKUP($E504&amp;$F504,import!$A:$A,import!M:M),"mm",""))
</f>
        <v>#REF!</v>
      </c>
      <c r="P504" s="342" t="str">
        <f t="shared" si="1053"/>
        <v>#REF!</v>
      </c>
      <c r="Q504" s="343" t="str">
        <f t="shared" si="1053"/>
        <v>#REF!</v>
      </c>
      <c r="R504" s="341" t="str">
        <f t="shared" si="1042"/>
        <v>#REF!</v>
      </c>
      <c r="S504" s="110" t="s">
        <v>172</v>
      </c>
      <c r="T504" s="110" t="s">
        <v>172</v>
      </c>
      <c r="U504" s="371" t="s">
        <v>3043</v>
      </c>
      <c r="V504" s="119" t="str">
        <f t="shared" si="1043"/>
        <v>/Users/asano/Desktop/data_sample/Links/bandle.jpg</v>
      </c>
      <c r="W504" s="345" t="s">
        <v>4225</v>
      </c>
      <c r="X504" s="345" t="s">
        <v>4226</v>
      </c>
      <c r="Y504" s="345" t="s">
        <v>4227</v>
      </c>
      <c r="Z504" s="345" t="s">
        <v>4228</v>
      </c>
      <c r="AA504" s="110" t="str">
        <f t="shared" si="1044"/>
        <v>/Users/asano/Desktop/data_sample/images/1month/エバーカラー/ナチュラルブラック/thumbnail.jpg</v>
      </c>
      <c r="AB504" s="110" t="str">
        <f t="shared" si="1045"/>
        <v>/Users/asano/Desktop/data_sample/images/1month/エバーカラー/ナチュラルブラック/lens.jpg</v>
      </c>
      <c r="AC504" s="110" t="str">
        <f t="shared" si="1046"/>
        <v>/Users/asano/Desktop/data_sample/images/1month/エバーカラー/ナチュラルブラック/黒目/black.jpg</v>
      </c>
      <c r="AD504" s="110" t="str">
        <f t="shared" si="1047"/>
        <v>/Users/asano/Desktop/data_sample/images/1month/エバーカラー/ナチュラルブラック/茶目/brown.jpg</v>
      </c>
      <c r="AE504" s="346" t="str">
        <f t="shared" ref="AE504:AF504" si="1054">IFERROR(XLOOKUP($E504&amp;$F504,import!$A:$A,import!I:I),""
)</f>
        <v/>
      </c>
      <c r="AF504" s="346" t="str">
        <f t="shared" si="1054"/>
        <v/>
      </c>
      <c r="AG504" s="119" t="str">
        <f>IFERROR(__xludf.DUMMYFUNCTION(" IF(
  ISNUMBER(S504),
  ""度なし（±0.00）〜""&amp;IF(ABS(S504)&lt;100, TEXT(S504, ""0.00""), """"),
  IFERROR(""度なし（±0.00）〜""&amp;
    TEXT(
      VALUE(REGEXEXTRACT(ASC(TO_TEXT(S504)),
        ""(?:^|[^0-9])([+-]?\d{1,2}(?:\.\d+)?)(?:[^0-9]|$)""
      )),
      ""0.00"""&amp;"
    ),
    ""度なしのみ""
  )
)
"),"度なしのみ")</f>
        <v>度なしのみ</v>
      </c>
      <c r="AH504" s="347"/>
      <c r="AI504" s="347"/>
      <c r="AJ504" s="110"/>
      <c r="AK504" s="110" t="s">
        <v>4158</v>
      </c>
      <c r="AL504" s="110" t="str">
        <f t="shared" si="453"/>
        <v>#REF!</v>
      </c>
      <c r="AM504" s="110"/>
      <c r="AN504" s="110" t="str">
        <f t="shared" si="84"/>
        <v>NG</v>
      </c>
      <c r="AO504" s="343">
        <v>8.0</v>
      </c>
      <c r="AP504" s="110"/>
      <c r="AQ504" s="343">
        <v>8.0</v>
      </c>
      <c r="AR504" s="110"/>
    </row>
    <row r="505">
      <c r="A505" s="333" t="b">
        <v>1</v>
      </c>
      <c r="B505" s="349" t="b">
        <v>1</v>
      </c>
      <c r="C505" s="350" t="str">
        <f t="shared" si="66"/>
        <v>-</v>
      </c>
      <c r="D505" s="110"/>
      <c r="E505" s="110" t="s">
        <v>4208</v>
      </c>
      <c r="F505" s="110" t="s">
        <v>4166</v>
      </c>
      <c r="G505" s="335">
        <v>4663.0</v>
      </c>
      <c r="H505" s="336" t="s">
        <v>2566</v>
      </c>
      <c r="I505" s="110" t="s">
        <v>4033</v>
      </c>
      <c r="J505" s="110" t="s">
        <v>4167</v>
      </c>
      <c r="K505" s="110" t="s">
        <v>292</v>
      </c>
      <c r="L505" s="338" t="str">
        <f t="shared" si="1040"/>
        <v>#REF!</v>
      </c>
      <c r="M505" s="339" t="str">
        <f>IFERROR(__xludf.DUMMYFUNCTION("REGEXEXTRACT(
  XLOOKUP($E505&amp;$F505, import!$A:$A, import!C:C),
  ""/(\d+)""
)
"),"#REF!")</f>
        <v>#REF!</v>
      </c>
      <c r="N505" s="340" t="str">
        <f t="shared" si="455"/>
        <v>#REF!</v>
      </c>
      <c r="O505" s="341" t="str">
        <f t="shared" ref="O505:Q505" si="1055">VALUE(SUBSTITUTE(XLOOKUP($E505&amp;$F505,import!$A:$A,import!M:M),"mm",""))
</f>
        <v>#REF!</v>
      </c>
      <c r="P505" s="342" t="str">
        <f t="shared" si="1055"/>
        <v>#REF!</v>
      </c>
      <c r="Q505" s="343" t="str">
        <f t="shared" si="1055"/>
        <v>#REF!</v>
      </c>
      <c r="R505" s="341" t="str">
        <f t="shared" si="1042"/>
        <v>#REF!</v>
      </c>
      <c r="S505" s="110" t="s">
        <v>2006</v>
      </c>
      <c r="T505" s="110" t="s">
        <v>172</v>
      </c>
      <c r="U505" s="371" t="s">
        <v>3043</v>
      </c>
      <c r="V505" s="119" t="str">
        <f t="shared" si="1043"/>
        <v>/Users/asano/Desktop/data_sample/Links/bandle.jpg</v>
      </c>
      <c r="W505" s="345" t="s">
        <v>4229</v>
      </c>
      <c r="X505" s="345" t="s">
        <v>4230</v>
      </c>
      <c r="Y505" s="345" t="s">
        <v>4231</v>
      </c>
      <c r="Z505" s="345" t="s">
        <v>4232</v>
      </c>
      <c r="AA505" s="110" t="str">
        <f t="shared" si="1044"/>
        <v>/Users/asano/Desktop/data_sample/images/1month/エバーカラー/パールスノーグレー/thumbnail.jpg</v>
      </c>
      <c r="AB505" s="110" t="str">
        <f t="shared" si="1045"/>
        <v>/Users/asano/Desktop/data_sample/images/1month/エバーカラー/パールスノーグレー/lens.jpg</v>
      </c>
      <c r="AC505" s="110" t="str">
        <f t="shared" si="1046"/>
        <v>/Users/asano/Desktop/data_sample/images/1month/エバーカラー/パールスノーグレー/黒目/black.jpg</v>
      </c>
      <c r="AD505" s="110" t="str">
        <f t="shared" si="1047"/>
        <v>/Users/asano/Desktop/data_sample/images/1month/エバーカラー/パールスノーグレー/茶目/brown.jpg</v>
      </c>
      <c r="AE505" s="346" t="str">
        <f t="shared" ref="AE505:AF505" si="1056">IFERROR(XLOOKUP($E505&amp;$F505,import!$A:$A,import!I:I),""
)</f>
        <v/>
      </c>
      <c r="AF505" s="346" t="str">
        <f t="shared" si="1056"/>
        <v/>
      </c>
      <c r="AG505" s="119" t="str">
        <f>IFERROR(__xludf.DUMMYFUNCTION(" IF(
  ISNUMBER(S505),
  ""度なし（±0.00）〜""&amp;IF(ABS(S505)&lt;100, TEXT(S505, ""0.00""), """"),
  IFERROR(""度なし（±0.00）〜""&amp;
    TEXT(
      VALUE(REGEXEXTRACT(ASC(TO_TEXT(S505)),
        ""(?:^|[^0-9])([+-]?\d{1,2}(?:\.\d+)?)(?:[^0-9]|$)""
      )),
      ""0.00"""&amp;"
    ),
    ""度なしのみ""
  )
)
"),"度なし（±0.00）〜10.00")</f>
        <v>度なし（±0.00）〜10.00</v>
      </c>
      <c r="AH505" s="347"/>
      <c r="AI505" s="347"/>
      <c r="AJ505" s="110"/>
      <c r="AK505" s="352" t="s">
        <v>4172</v>
      </c>
      <c r="AL505" s="110" t="str">
        <f t="shared" si="453"/>
        <v>#REF!</v>
      </c>
      <c r="AM505" s="110"/>
      <c r="AN505" s="110" t="str">
        <f t="shared" si="84"/>
        <v>NG</v>
      </c>
      <c r="AO505" s="343">
        <v>12.0</v>
      </c>
      <c r="AP505" s="110"/>
      <c r="AQ505" s="343">
        <v>12.0</v>
      </c>
      <c r="AR505" s="110"/>
    </row>
    <row r="506">
      <c r="A506" s="333" t="b">
        <v>1</v>
      </c>
      <c r="B506" s="349" t="b">
        <v>1</v>
      </c>
      <c r="C506" s="350" t="str">
        <f t="shared" si="66"/>
        <v>-</v>
      </c>
      <c r="D506" s="110"/>
      <c r="E506" s="110" t="s">
        <v>4208</v>
      </c>
      <c r="F506" s="110" t="s">
        <v>4173</v>
      </c>
      <c r="G506" s="335">
        <v>4664.0</v>
      </c>
      <c r="H506" s="336" t="s">
        <v>2566</v>
      </c>
      <c r="I506" s="110" t="s">
        <v>4033</v>
      </c>
      <c r="J506" s="110" t="s">
        <v>4174</v>
      </c>
      <c r="K506" s="110" t="s">
        <v>292</v>
      </c>
      <c r="L506" s="338" t="str">
        <f t="shared" si="1040"/>
        <v>#REF!</v>
      </c>
      <c r="M506" s="339" t="str">
        <f>IFERROR(__xludf.DUMMYFUNCTION("REGEXEXTRACT(
  XLOOKUP($E506&amp;$F506, import!$A:$A, import!C:C),
  ""/(\d+)""
)
"),"#REF!")</f>
        <v>#REF!</v>
      </c>
      <c r="N506" s="340" t="str">
        <f t="shared" si="455"/>
        <v>#REF!</v>
      </c>
      <c r="O506" s="341" t="str">
        <f t="shared" ref="O506:Q506" si="1057">VALUE(SUBSTITUTE(XLOOKUP($E506&amp;$F506,import!$A:$A,import!M:M),"mm",""))
</f>
        <v>#REF!</v>
      </c>
      <c r="P506" s="342" t="str">
        <f t="shared" si="1057"/>
        <v>#REF!</v>
      </c>
      <c r="Q506" s="343" t="str">
        <f t="shared" si="1057"/>
        <v>#REF!</v>
      </c>
      <c r="R506" s="341" t="str">
        <f t="shared" si="1042"/>
        <v>#REF!</v>
      </c>
      <c r="S506" s="110" t="s">
        <v>2006</v>
      </c>
      <c r="T506" s="110" t="s">
        <v>172</v>
      </c>
      <c r="U506" s="371" t="s">
        <v>3043</v>
      </c>
      <c r="V506" s="119" t="str">
        <f t="shared" si="1043"/>
        <v>/Users/asano/Desktop/data_sample/Links/bandle.jpg</v>
      </c>
      <c r="W506" s="345" t="s">
        <v>4233</v>
      </c>
      <c r="X506" s="345" t="s">
        <v>4234</v>
      </c>
      <c r="Y506" s="345" t="s">
        <v>4235</v>
      </c>
      <c r="Z506" s="345" t="s">
        <v>4236</v>
      </c>
      <c r="AA506" s="110" t="str">
        <f t="shared" si="1044"/>
        <v>/Users/asano/Desktop/data_sample/images/1month/エバーカラー/パールベージュ/thumbnail.jpg</v>
      </c>
      <c r="AB506" s="110" t="str">
        <f t="shared" si="1045"/>
        <v>/Users/asano/Desktop/data_sample/images/1month/エバーカラー/パールベージュ/lens.jpg</v>
      </c>
      <c r="AC506" s="110" t="str">
        <f t="shared" si="1046"/>
        <v>/Users/asano/Desktop/data_sample/images/1month/エバーカラー/パールベージュ/黒目/black.jpg</v>
      </c>
      <c r="AD506" s="110" t="str">
        <f t="shared" si="1047"/>
        <v>/Users/asano/Desktop/data_sample/images/1month/エバーカラー/パールベージュ/茶目/brown.jpg</v>
      </c>
      <c r="AE506" s="346" t="str">
        <f t="shared" ref="AE506:AF506" si="1058">IFERROR(XLOOKUP($E506&amp;$F506,import!$A:$A,import!I:I),""
)</f>
        <v/>
      </c>
      <c r="AF506" s="346" t="str">
        <f t="shared" si="1058"/>
        <v/>
      </c>
      <c r="AG506" s="119" t="str">
        <f>IFERROR(__xludf.DUMMYFUNCTION(" IF(
  ISNUMBER(S506),
  ""度なし（±0.00）〜""&amp;IF(ABS(S506)&lt;100, TEXT(S506, ""0.00""), """"),
  IFERROR(""度なし（±0.00）〜""&amp;
    TEXT(
      VALUE(REGEXEXTRACT(ASC(TO_TEXT(S506)),
        ""(?:^|[^0-9])([+-]?\d{1,2}(?:\.\d+)?)(?:[^0-9]|$)""
      )),
      ""0.00"""&amp;"
    ),
    ""度なしのみ""
  )
)
"),"度なし（±0.00）〜10.00")</f>
        <v>度なし（±0.00）〜10.00</v>
      </c>
      <c r="AH506" s="347"/>
      <c r="AI506" s="347"/>
      <c r="AJ506" s="110"/>
      <c r="AK506" s="110" t="s">
        <v>4179</v>
      </c>
      <c r="AL506" s="110" t="str">
        <f t="shared" si="453"/>
        <v>#REF!</v>
      </c>
      <c r="AM506" s="110"/>
      <c r="AN506" s="110" t="str">
        <f t="shared" si="84"/>
        <v>NG</v>
      </c>
      <c r="AO506" s="343">
        <v>12.0</v>
      </c>
      <c r="AP506" s="110"/>
      <c r="AQ506" s="343">
        <v>12.0</v>
      </c>
      <c r="AR506" s="110"/>
    </row>
    <row r="507">
      <c r="A507" s="333" t="b">
        <v>1</v>
      </c>
      <c r="B507" s="349" t="b">
        <v>1</v>
      </c>
      <c r="C507" s="350" t="str">
        <f t="shared" si="66"/>
        <v>-</v>
      </c>
      <c r="D507" s="110"/>
      <c r="E507" s="110" t="s">
        <v>4208</v>
      </c>
      <c r="F507" s="110" t="s">
        <v>4237</v>
      </c>
      <c r="G507" s="335">
        <v>4665.0</v>
      </c>
      <c r="H507" s="336" t="s">
        <v>2566</v>
      </c>
      <c r="I507" s="110" t="s">
        <v>4033</v>
      </c>
      <c r="J507" s="110" t="s">
        <v>4238</v>
      </c>
      <c r="K507" s="110" t="s">
        <v>292</v>
      </c>
      <c r="L507" s="338" t="str">
        <f t="shared" si="1040"/>
        <v>#REF!</v>
      </c>
      <c r="M507" s="339" t="str">
        <f>IFERROR(__xludf.DUMMYFUNCTION("REGEXEXTRACT(
  XLOOKUP($E507&amp;$F507, import!$A:$A, import!C:C),
  ""/(\d+)""
)
"),"#REF!")</f>
        <v>#REF!</v>
      </c>
      <c r="N507" s="340" t="str">
        <f t="shared" si="455"/>
        <v>#REF!</v>
      </c>
      <c r="O507" s="341" t="str">
        <f t="shared" ref="O507:Q507" si="1059">VALUE(SUBSTITUTE(XLOOKUP($E507&amp;$F507,import!$A:$A,import!M:M),"mm",""))
</f>
        <v>#REF!</v>
      </c>
      <c r="P507" s="342" t="str">
        <f t="shared" si="1059"/>
        <v>#REF!</v>
      </c>
      <c r="Q507" s="343" t="str">
        <f t="shared" si="1059"/>
        <v>#REF!</v>
      </c>
      <c r="R507" s="341" t="str">
        <f t="shared" si="1042"/>
        <v>#REF!</v>
      </c>
      <c r="S507" s="110" t="s">
        <v>172</v>
      </c>
      <c r="T507" s="110" t="s">
        <v>172</v>
      </c>
      <c r="U507" s="371" t="s">
        <v>3043</v>
      </c>
      <c r="V507" s="119" t="str">
        <f t="shared" si="1043"/>
        <v>/Users/asano/Desktop/data_sample/Links/bandle.jpg</v>
      </c>
      <c r="W507" s="345" t="s">
        <v>4239</v>
      </c>
      <c r="X507" s="345" t="s">
        <v>4240</v>
      </c>
      <c r="Y507" s="345" t="s">
        <v>4241</v>
      </c>
      <c r="Z507" s="345" t="s">
        <v>4242</v>
      </c>
      <c r="AA507" s="110" t="str">
        <f t="shared" si="1044"/>
        <v>/Users/asano/Desktop/data_sample/images/1month/エバーカラー/ピュアマカロン/thumbnail.jpg</v>
      </c>
      <c r="AB507" s="110" t="str">
        <f t="shared" si="1045"/>
        <v>/Users/asano/Desktop/data_sample/images/1month/エバーカラー/ピュアマカロン/lens.jpg</v>
      </c>
      <c r="AC507" s="110" t="str">
        <f t="shared" si="1046"/>
        <v>/Users/asano/Desktop/data_sample/images/1month/エバーカラー/ピュアマカロン/黒目/black.jpg</v>
      </c>
      <c r="AD507" s="110" t="str">
        <f t="shared" si="1047"/>
        <v>/Users/asano/Desktop/data_sample/images/1month/エバーカラー/ピュアマカロン/茶目/brown.jpg</v>
      </c>
      <c r="AE507" s="346" t="str">
        <f t="shared" ref="AE507:AF507" si="1060">IFERROR(XLOOKUP($E507&amp;$F507,import!$A:$A,import!I:I),""
)</f>
        <v/>
      </c>
      <c r="AF507" s="346" t="str">
        <f t="shared" si="1060"/>
        <v/>
      </c>
      <c r="AG507" s="119" t="str">
        <f>IFERROR(__xludf.DUMMYFUNCTION(" IF(
  ISNUMBER(S507),
  ""度なし（±0.00）〜""&amp;IF(ABS(S507)&lt;100, TEXT(S507, ""0.00""), """"),
  IFERROR(""度なし（±0.00）〜""&amp;
    TEXT(
      VALUE(REGEXEXTRACT(ASC(TO_TEXT(S507)),
        ""(?:^|[^0-9])([+-]?\d{1,2}(?:\.\d+)?)(?:[^0-9]|$)""
      )),
      ""0.00"""&amp;"
    ),
    ""度なしのみ""
  )
)
"),"度なしのみ")</f>
        <v>度なしのみ</v>
      </c>
      <c r="AH507" s="347"/>
      <c r="AI507" s="347"/>
      <c r="AJ507" s="110"/>
      <c r="AK507" s="110" t="s">
        <v>4243</v>
      </c>
      <c r="AL507" s="110" t="str">
        <f t="shared" si="453"/>
        <v>#REF!</v>
      </c>
      <c r="AM507" s="110"/>
      <c r="AN507" s="110" t="str">
        <f t="shared" si="84"/>
        <v>NG</v>
      </c>
      <c r="AO507" s="343">
        <v>8.0</v>
      </c>
      <c r="AP507" s="110"/>
      <c r="AQ507" s="343">
        <v>8.0</v>
      </c>
      <c r="AR507" s="110"/>
    </row>
    <row r="508">
      <c r="A508" s="333" t="b">
        <v>1</v>
      </c>
      <c r="B508" s="349" t="b">
        <v>1</v>
      </c>
      <c r="C508" s="350" t="str">
        <f t="shared" si="66"/>
        <v>-</v>
      </c>
      <c r="D508" s="110"/>
      <c r="E508" s="110" t="s">
        <v>4208</v>
      </c>
      <c r="F508" s="110" t="s">
        <v>4244</v>
      </c>
      <c r="G508" s="335">
        <v>4666.0</v>
      </c>
      <c r="H508" s="336" t="s">
        <v>2566</v>
      </c>
      <c r="I508" s="110" t="s">
        <v>4033</v>
      </c>
      <c r="J508" s="110" t="s">
        <v>4245</v>
      </c>
      <c r="K508" s="110" t="s">
        <v>292</v>
      </c>
      <c r="L508" s="338" t="str">
        <f t="shared" si="1040"/>
        <v>#REF!</v>
      </c>
      <c r="M508" s="339" t="str">
        <f>IFERROR(__xludf.DUMMYFUNCTION("REGEXEXTRACT(
  XLOOKUP($E508&amp;$F508, import!$A:$A, import!C:C),
  ""/(\d+)""
)
"),"#REF!")</f>
        <v>#REF!</v>
      </c>
      <c r="N508" s="340" t="str">
        <f t="shared" si="455"/>
        <v>#REF!</v>
      </c>
      <c r="O508" s="341" t="str">
        <f t="shared" ref="O508:Q508" si="1061">VALUE(SUBSTITUTE(XLOOKUP($E508&amp;$F508,import!$A:$A,import!M:M),"mm",""))
</f>
        <v>#REF!</v>
      </c>
      <c r="P508" s="342" t="str">
        <f t="shared" si="1061"/>
        <v>#REF!</v>
      </c>
      <c r="Q508" s="343" t="str">
        <f t="shared" si="1061"/>
        <v>#REF!</v>
      </c>
      <c r="R508" s="341" t="str">
        <f t="shared" si="1042"/>
        <v>#REF!</v>
      </c>
      <c r="S508" s="110" t="s">
        <v>172</v>
      </c>
      <c r="T508" s="110" t="s">
        <v>172</v>
      </c>
      <c r="U508" s="371" t="s">
        <v>3043</v>
      </c>
      <c r="V508" s="119" t="str">
        <f t="shared" si="1043"/>
        <v>/Users/asano/Desktop/data_sample/Links/bandle.jpg</v>
      </c>
      <c r="W508" s="345" t="s">
        <v>4246</v>
      </c>
      <c r="X508" s="345" t="s">
        <v>4247</v>
      </c>
      <c r="Y508" s="345" t="s">
        <v>4248</v>
      </c>
      <c r="Z508" s="345" t="s">
        <v>4249</v>
      </c>
      <c r="AA508" s="110" t="str">
        <f t="shared" si="1044"/>
        <v>/Users/asano/Desktop/data_sample/images/1month/エバーカラー/ベイビードロップ/thumbnail.jpg</v>
      </c>
      <c r="AB508" s="110" t="str">
        <f t="shared" si="1045"/>
        <v>/Users/asano/Desktop/data_sample/images/1month/エバーカラー/ベイビードロップ/lens.jpg</v>
      </c>
      <c r="AC508" s="110" t="str">
        <f t="shared" si="1046"/>
        <v>/Users/asano/Desktop/data_sample/images/1month/エバーカラー/ベイビードロップ/黒目/black.jpg</v>
      </c>
      <c r="AD508" s="110" t="str">
        <f t="shared" si="1047"/>
        <v>/Users/asano/Desktop/data_sample/images/1month/エバーカラー/ベイビードロップ/茶目/brown.jpg</v>
      </c>
      <c r="AE508" s="346" t="str">
        <f t="shared" ref="AE508:AF508" si="1062">IFERROR(XLOOKUP($E508&amp;$F508,import!$A:$A,import!I:I),""
)</f>
        <v/>
      </c>
      <c r="AF508" s="346" t="str">
        <f t="shared" si="1062"/>
        <v/>
      </c>
      <c r="AG508" s="119" t="str">
        <f>IFERROR(__xludf.DUMMYFUNCTION(" IF(
  ISNUMBER(S508),
  ""度なし（±0.00）〜""&amp;IF(ABS(S508)&lt;100, TEXT(S508, ""0.00""), """"),
  IFERROR(""度なし（±0.00）〜""&amp;
    TEXT(
      VALUE(REGEXEXTRACT(ASC(TO_TEXT(S508)),
        ""(?:^|[^0-9])([+-]?\d{1,2}(?:\.\d+)?)(?:[^0-9]|$)""
      )),
      ""0.00"""&amp;"
    ),
    ""度なしのみ""
  )
)
"),"度なしのみ")</f>
        <v>度なしのみ</v>
      </c>
      <c r="AH508" s="347"/>
      <c r="AI508" s="347"/>
      <c r="AJ508" s="110"/>
      <c r="AK508" s="110" t="s">
        <v>4250</v>
      </c>
      <c r="AL508" s="110" t="str">
        <f t="shared" si="453"/>
        <v>#REF!</v>
      </c>
      <c r="AM508" s="110"/>
      <c r="AN508" s="110" t="str">
        <f t="shared" si="84"/>
        <v>NG</v>
      </c>
      <c r="AO508" s="343">
        <v>8.0</v>
      </c>
      <c r="AP508" s="110"/>
      <c r="AQ508" s="343">
        <v>8.0</v>
      </c>
      <c r="AR508" s="110"/>
    </row>
    <row r="509">
      <c r="A509" s="333" t="b">
        <v>1</v>
      </c>
      <c r="B509" s="349" t="b">
        <v>1</v>
      </c>
      <c r="C509" s="350" t="str">
        <f t="shared" si="66"/>
        <v>-</v>
      </c>
      <c r="D509" s="110"/>
      <c r="E509" s="110" t="s">
        <v>4251</v>
      </c>
      <c r="F509" s="110" t="s">
        <v>4252</v>
      </c>
      <c r="G509" s="335">
        <v>4667.0</v>
      </c>
      <c r="H509" s="110" t="s">
        <v>2566</v>
      </c>
      <c r="I509" s="110" t="s">
        <v>4253</v>
      </c>
      <c r="J509" s="110" t="s">
        <v>4254</v>
      </c>
      <c r="K509" s="337" t="s">
        <v>170</v>
      </c>
      <c r="L509" s="338" t="str">
        <f t="shared" si="1040"/>
        <v>#REF!</v>
      </c>
      <c r="M509" s="339" t="str">
        <f>IFERROR(__xludf.DUMMYFUNCTION("REGEXEXTRACT(
  XLOOKUP($E509&amp;$F509, import!$A:$A, import!C:C),
  ""/(\d+)""
)
"),"#REF!")</f>
        <v>#REF!</v>
      </c>
      <c r="N509" s="340" t="str">
        <f t="shared" si="455"/>
        <v>#REF!</v>
      </c>
      <c r="O509" s="341" t="str">
        <f t="shared" ref="O509:Q509" si="1063">VALUE(SUBSTITUTE(XLOOKUP($E509&amp;$F509,import!$A:$A,import!M:M),"mm",""))
</f>
        <v>#REF!</v>
      </c>
      <c r="P509" s="342" t="str">
        <f t="shared" si="1063"/>
        <v>#REF!</v>
      </c>
      <c r="Q509" s="343" t="str">
        <f t="shared" si="1063"/>
        <v>#REF!</v>
      </c>
      <c r="R509" s="341" t="str">
        <f t="shared" si="1042"/>
        <v>#REF!</v>
      </c>
      <c r="S509" s="110" t="s">
        <v>956</v>
      </c>
      <c r="T509" s="110" t="s">
        <v>956</v>
      </c>
      <c r="U509" s="354" t="str">
        <f t="shared" ref="U509:U526" si="1066">LET(pb,TRIM($H509),brand,TRIM($I509),d,LOWER(TRIM($K509)),dur,SWITCH(d,"1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509" s="119" t="str">
        <f t="shared" si="1043"/>
        <v>/Users/asano/Desktop/data_sample/Links/bandle.jpg</v>
      </c>
      <c r="W509" s="345" t="s">
        <v>4255</v>
      </c>
      <c r="X509" s="345" t="s">
        <v>4256</v>
      </c>
      <c r="Y509" s="345" t="s">
        <v>4257</v>
      </c>
      <c r="Z509" s="345" t="s">
        <v>4258</v>
      </c>
      <c r="AA509" s="110" t="str">
        <f t="shared" si="1044"/>
        <v>/Users/asano/Desktop/data_sample/images/1day/チューズミー/エッセンスベージュ/thumbnail.jpg</v>
      </c>
      <c r="AB509" s="110" t="str">
        <f t="shared" si="1045"/>
        <v>/Users/asano/Desktop/data_sample/images/1day/チューズミー/エッセンスベージュ/lens.jpg</v>
      </c>
      <c r="AC509" s="110" t="str">
        <f t="shared" si="1046"/>
        <v>/Users/asano/Desktop/data_sample/images/1day/チューズミー/エッセンスベージュ/黒目/black.jpg</v>
      </c>
      <c r="AD509" s="110" t="str">
        <f t="shared" si="1047"/>
        <v>/Users/asano/Desktop/data_sample/images/1day/チューズミー/エッセンスベージュ/茶目/brown.jpg</v>
      </c>
      <c r="AE509" s="346" t="str">
        <f t="shared" ref="AE509:AF509" si="1064">IFERROR(XLOOKUP($E509&amp;$F509,import!$A:$A,import!I:I),""
)</f>
        <v/>
      </c>
      <c r="AF509" s="346" t="str">
        <f t="shared" si="1064"/>
        <v/>
      </c>
      <c r="AG509" s="119" t="str">
        <f>IFERROR(__xludf.DUMMYFUNCTION(" IF(
  ISNUMBER(S509),
  ""度なし（±0.00）〜""&amp;IF(ABS(S509)&lt;100, TEXT(S509, ""0.00""), """"),
  IFERROR(""度なし（±0.00）〜""&amp;
    TEXT(
      VALUE(REGEXEXTRACT(ASC(TO_TEXT(S509)),
        ""(?:^|[^0-9])([+-]?\d{1,2}(?:\.\d+)?)(?:[^0-9]|$)""
      )),
      ""0.00"""&amp;"
    ),
    ""度なしのみ""
  )
)
"),"度なしのみ")</f>
        <v>度なしのみ</v>
      </c>
      <c r="AH509" s="347"/>
      <c r="AI509" s="347"/>
      <c r="AJ509" s="110"/>
      <c r="AK509" s="110" t="s">
        <v>4259</v>
      </c>
      <c r="AL509" s="110" t="str">
        <f t="shared" si="453"/>
        <v>#REF!</v>
      </c>
      <c r="AM509" s="110"/>
      <c r="AN509" s="110" t="str">
        <f t="shared" si="84"/>
        <v>NG</v>
      </c>
      <c r="AO509" s="343">
        <v>8.0</v>
      </c>
      <c r="AP509" s="110"/>
      <c r="AQ509" s="343">
        <v>8.0</v>
      </c>
      <c r="AR509" s="110"/>
    </row>
    <row r="510">
      <c r="A510" s="333" t="b">
        <v>1</v>
      </c>
      <c r="B510" s="349" t="b">
        <v>1</v>
      </c>
      <c r="C510" s="350" t="str">
        <f t="shared" si="66"/>
        <v>-</v>
      </c>
      <c r="D510" s="110"/>
      <c r="E510" s="110" t="s">
        <v>4251</v>
      </c>
      <c r="F510" s="110" t="s">
        <v>4260</v>
      </c>
      <c r="G510" s="335">
        <v>4668.0</v>
      </c>
      <c r="H510" s="110" t="s">
        <v>2566</v>
      </c>
      <c r="I510" s="110" t="s">
        <v>4253</v>
      </c>
      <c r="J510" s="110" t="s">
        <v>4261</v>
      </c>
      <c r="K510" s="337" t="s">
        <v>170</v>
      </c>
      <c r="L510" s="338" t="str">
        <f t="shared" si="1040"/>
        <v>#REF!</v>
      </c>
      <c r="M510" s="339" t="str">
        <f>IFERROR(__xludf.DUMMYFUNCTION("REGEXEXTRACT(
  XLOOKUP($E510&amp;$F510, import!$A:$A, import!C:C),
  ""/(\d+)""
)
"),"#REF!")</f>
        <v>#REF!</v>
      </c>
      <c r="N510" s="340" t="str">
        <f t="shared" si="455"/>
        <v>#REF!</v>
      </c>
      <c r="O510" s="341" t="str">
        <f t="shared" ref="O510:Q510" si="1065">VALUE(SUBSTITUTE(XLOOKUP($E510&amp;$F510,import!$A:$A,import!M:M),"mm",""))
</f>
        <v>#REF!</v>
      </c>
      <c r="P510" s="342" t="str">
        <f t="shared" si="1065"/>
        <v>#REF!</v>
      </c>
      <c r="Q510" s="343" t="str">
        <f t="shared" si="1065"/>
        <v>#REF!</v>
      </c>
      <c r="R510" s="341" t="str">
        <f t="shared" si="1042"/>
        <v>#REF!</v>
      </c>
      <c r="S510" s="110" t="s">
        <v>1074</v>
      </c>
      <c r="T510" s="110" t="s">
        <v>956</v>
      </c>
      <c r="U510" s="354" t="str">
        <f t="shared" si="1066"/>
        <v>#REF!</v>
      </c>
      <c r="V510" s="119" t="str">
        <f t="shared" si="1043"/>
        <v>/Users/asano/Desktop/data_sample/Links/bandle.jpg</v>
      </c>
      <c r="W510" s="345" t="s">
        <v>4262</v>
      </c>
      <c r="X510" s="345" t="s">
        <v>4263</v>
      </c>
      <c r="Y510" s="345" t="s">
        <v>4264</v>
      </c>
      <c r="Z510" s="345" t="s">
        <v>4265</v>
      </c>
      <c r="AA510" s="110" t="str">
        <f t="shared" si="1044"/>
        <v>/Users/asano/Desktop/data_sample/images/1day/チューズミー/グロスブラウン/thumbnail.jpg</v>
      </c>
      <c r="AB510" s="110" t="str">
        <f t="shared" si="1045"/>
        <v>/Users/asano/Desktop/data_sample/images/1day/チューズミー/グロスブラウン/lens.jpg</v>
      </c>
      <c r="AC510" s="110" t="str">
        <f t="shared" si="1046"/>
        <v>/Users/asano/Desktop/data_sample/images/1day/チューズミー/グロスブラウン/黒目/black.jpg</v>
      </c>
      <c r="AD510" s="110" t="str">
        <f t="shared" si="1047"/>
        <v>/Users/asano/Desktop/data_sample/images/1day/チューズミー/グロスブラウン/茶目/brown.jpg</v>
      </c>
      <c r="AE510" s="346" t="str">
        <f t="shared" ref="AE510:AF510" si="1067">IFERROR(XLOOKUP($E510&amp;$F510,import!$A:$A,import!I:I),""
)</f>
        <v/>
      </c>
      <c r="AF510" s="346" t="str">
        <f t="shared" si="1067"/>
        <v/>
      </c>
      <c r="AG510" s="119" t="str">
        <f>IFERROR(__xludf.DUMMYFUNCTION(" IF(
  ISNUMBER(S510),
  ""度なし（±0.00）〜""&amp;IF(ABS(S510)&lt;100, TEXT(S510, ""0.00""), """"),
  IFERROR(""度なし（±0.00）〜""&amp;
    TEXT(
      VALUE(REGEXEXTRACT(ASC(TO_TEXT(S510)),
        ""(?:^|[^0-9])([+-]?\d{1,2}(?:\.\d+)?)(?:[^0-9]|$)""
      )),
      ""0.00"""&amp;"
    ),
    ""度なしのみ""
  )
)
"),"度なし（±0.00）〜10.00")</f>
        <v>度なし（±0.00）〜10.00</v>
      </c>
      <c r="AH510" s="347"/>
      <c r="AI510" s="347"/>
      <c r="AJ510" s="110"/>
      <c r="AK510" s="110" t="s">
        <v>4266</v>
      </c>
      <c r="AL510" s="110" t="str">
        <f t="shared" si="453"/>
        <v>#REF!</v>
      </c>
      <c r="AM510" s="110"/>
      <c r="AN510" s="110" t="str">
        <f t="shared" si="84"/>
        <v>NG</v>
      </c>
      <c r="AO510" s="343">
        <v>12.0</v>
      </c>
      <c r="AP510" s="110"/>
      <c r="AQ510" s="343">
        <v>12.0</v>
      </c>
      <c r="AR510" s="110"/>
    </row>
    <row r="511">
      <c r="A511" s="333" t="b">
        <v>1</v>
      </c>
      <c r="B511" s="357" t="b">
        <v>1</v>
      </c>
      <c r="C511" s="350" t="str">
        <f t="shared" si="66"/>
        <v>-</v>
      </c>
      <c r="D511" s="110"/>
      <c r="E511" s="110" t="s">
        <v>4251</v>
      </c>
      <c r="F511" s="110" t="s">
        <v>4267</v>
      </c>
      <c r="G511" s="335">
        <v>4669.0</v>
      </c>
      <c r="H511" s="110" t="s">
        <v>2566</v>
      </c>
      <c r="I511" s="110" t="s">
        <v>4253</v>
      </c>
      <c r="J511" s="110" t="s">
        <v>4268</v>
      </c>
      <c r="K511" s="337" t="s">
        <v>170</v>
      </c>
      <c r="L511" s="338" t="str">
        <f t="shared" si="1040"/>
        <v>#REF!</v>
      </c>
      <c r="M511" s="339" t="str">
        <f>IFERROR(__xludf.DUMMYFUNCTION("REGEXEXTRACT(
  XLOOKUP($E511&amp;$F511, import!$A:$A, import!C:C),
  ""/(\d+)""
)
"),"#REF!")</f>
        <v>#REF!</v>
      </c>
      <c r="N511" s="340" t="str">
        <f t="shared" si="455"/>
        <v>#REF!</v>
      </c>
      <c r="O511" s="341" t="str">
        <f t="shared" ref="O511:Q511" si="1068">VALUE(SUBSTITUTE(XLOOKUP($E511&amp;$F511,import!$A:$A,import!M:M),"mm",""))
</f>
        <v>#REF!</v>
      </c>
      <c r="P511" s="342" t="str">
        <f t="shared" si="1068"/>
        <v>#REF!</v>
      </c>
      <c r="Q511" s="343" t="str">
        <f t="shared" si="1068"/>
        <v>#REF!</v>
      </c>
      <c r="R511" s="341" t="str">
        <f t="shared" si="1042"/>
        <v>#REF!</v>
      </c>
      <c r="S511" s="110" t="s">
        <v>956</v>
      </c>
      <c r="T511" s="110" t="s">
        <v>956</v>
      </c>
      <c r="U511" s="354" t="str">
        <f t="shared" si="1066"/>
        <v>#REF!</v>
      </c>
      <c r="V511" s="119" t="str">
        <f t="shared" si="1043"/>
        <v>/Users/asano/Desktop/data_sample/Links/bandle.jpg</v>
      </c>
      <c r="W511" s="345" t="s">
        <v>4269</v>
      </c>
      <c r="X511" s="345" t="s">
        <v>4270</v>
      </c>
      <c r="Y511" s="345" t="s">
        <v>4271</v>
      </c>
      <c r="Z511" s="345" t="s">
        <v>4272</v>
      </c>
      <c r="AA511" s="110" t="str">
        <f t="shared" si="1044"/>
        <v>/Users/asano/Desktop/data_sample/images/1day/チューズミー/シフォンブラウン/thumbnail.jpg</v>
      </c>
      <c r="AB511" s="110" t="str">
        <f t="shared" si="1045"/>
        <v>/Users/asano/Desktop/data_sample/images/1day/チューズミー/シフォンブラウン/lens.jpg</v>
      </c>
      <c r="AC511" s="110" t="str">
        <f t="shared" si="1046"/>
        <v>/Users/asano/Desktop/data_sample/images/1day/チューズミー/シフォンブラウン/黒目/black.jpg</v>
      </c>
      <c r="AD511" s="110" t="str">
        <f t="shared" si="1047"/>
        <v>/Users/asano/Desktop/data_sample/images/1day/チューズミー/シフォンブラウン/茶目/brown.jpg</v>
      </c>
      <c r="AE511" s="346" t="str">
        <f t="shared" ref="AE511:AF511" si="1069">IFERROR(XLOOKUP($E511&amp;$F511,import!$A:$A,import!I:I),""
)</f>
        <v/>
      </c>
      <c r="AF511" s="346" t="str">
        <f t="shared" si="1069"/>
        <v/>
      </c>
      <c r="AG511" s="119" t="str">
        <f>IFERROR(__xludf.DUMMYFUNCTION(" IF(
  ISNUMBER(S511),
  ""度なし（±0.00）〜""&amp;IF(ABS(S511)&lt;100, TEXT(S511, ""0.00""), """"),
  IFERROR(""度なし（±0.00）〜""&amp;
    TEXT(
      VALUE(REGEXEXTRACT(ASC(TO_TEXT(S511)),
        ""(?:^|[^0-9])([+-]?\d{1,2}(?:\.\d+)?)(?:[^0-9]|$)""
      )),
      ""0.00"""&amp;"
    ),
    ""度なしのみ""
  )
)
"),"度なしのみ")</f>
        <v>度なしのみ</v>
      </c>
      <c r="AH511" s="347"/>
      <c r="AI511" s="347"/>
      <c r="AJ511" s="110"/>
      <c r="AK511" s="110" t="s">
        <v>4273</v>
      </c>
      <c r="AL511" s="110" t="str">
        <f t="shared" si="453"/>
        <v>#REF!</v>
      </c>
      <c r="AM511" s="110"/>
      <c r="AN511" s="110" t="str">
        <f t="shared" si="84"/>
        <v>NG</v>
      </c>
      <c r="AO511" s="343">
        <v>8.0</v>
      </c>
      <c r="AP511" s="110"/>
      <c r="AQ511" s="343">
        <v>8.0</v>
      </c>
      <c r="AR511" s="110"/>
    </row>
    <row r="512">
      <c r="A512" s="333" t="b">
        <v>1</v>
      </c>
      <c r="B512" s="349" t="b">
        <v>1</v>
      </c>
      <c r="C512" s="350" t="str">
        <f t="shared" si="66"/>
        <v>-</v>
      </c>
      <c r="D512" s="110"/>
      <c r="E512" s="110" t="s">
        <v>4274</v>
      </c>
      <c r="F512" s="110" t="s">
        <v>4275</v>
      </c>
      <c r="G512" s="335">
        <v>4670.0</v>
      </c>
      <c r="H512" s="110" t="s">
        <v>2566</v>
      </c>
      <c r="I512" s="110" t="s">
        <v>4253</v>
      </c>
      <c r="J512" s="110" t="s">
        <v>4276</v>
      </c>
      <c r="K512" s="337" t="s">
        <v>170</v>
      </c>
      <c r="L512" s="338" t="str">
        <f t="shared" si="1040"/>
        <v>#REF!</v>
      </c>
      <c r="M512" s="339" t="str">
        <f>IFERROR(__xludf.DUMMYFUNCTION("REGEXEXTRACT(
  XLOOKUP($E512&amp;$F512, import!$A:$A, import!C:C),
  ""/(\d+)""
)
"),"#REF!")</f>
        <v>#REF!</v>
      </c>
      <c r="N512" s="340" t="str">
        <f t="shared" si="455"/>
        <v>#REF!</v>
      </c>
      <c r="O512" s="341" t="str">
        <f t="shared" ref="O512:Q512" si="1070">VALUE(SUBSTITUTE(XLOOKUP($E512&amp;$F512,import!$A:$A,import!M:M),"mm",""))
</f>
        <v>#REF!</v>
      </c>
      <c r="P512" s="342" t="str">
        <f t="shared" si="1070"/>
        <v>#REF!</v>
      </c>
      <c r="Q512" s="343" t="str">
        <f t="shared" si="1070"/>
        <v>#REF!</v>
      </c>
      <c r="R512" s="341" t="str">
        <f t="shared" si="1042"/>
        <v>#REF!</v>
      </c>
      <c r="S512" s="110" t="s">
        <v>1074</v>
      </c>
      <c r="T512" s="110" t="s">
        <v>3241</v>
      </c>
      <c r="U512" s="354" t="str">
        <f t="shared" si="1066"/>
        <v>#REF!</v>
      </c>
      <c r="V512" s="119" t="str">
        <f t="shared" si="1043"/>
        <v>/Users/asano/Desktop/data_sample/Links/bandle.jpg</v>
      </c>
      <c r="W512" s="345" t="s">
        <v>4277</v>
      </c>
      <c r="X512" s="345" t="s">
        <v>4278</v>
      </c>
      <c r="Y512" s="345" t="s">
        <v>4279</v>
      </c>
      <c r="Z512" s="345" t="s">
        <v>4280</v>
      </c>
      <c r="AA512" s="110" t="str">
        <f t="shared" si="1044"/>
        <v>/Users/asano/Desktop/data_sample/images/1day/チューズミー/シュガーグレージュ/thumbnail.jpg</v>
      </c>
      <c r="AB512" s="110" t="str">
        <f t="shared" si="1045"/>
        <v>/Users/asano/Desktop/data_sample/images/1day/チューズミー/シュガーグレージュ/lens.jpg</v>
      </c>
      <c r="AC512" s="110" t="str">
        <f t="shared" si="1046"/>
        <v>/Users/asano/Desktop/data_sample/images/1day/チューズミー/シュガーグレージュ/黒目/black.jpg</v>
      </c>
      <c r="AD512" s="110" t="str">
        <f t="shared" si="1047"/>
        <v>/Users/asano/Desktop/data_sample/images/1day/チューズミー/シュガーグレージュ/茶目/brown.jpg</v>
      </c>
      <c r="AE512" s="346" t="str">
        <f t="shared" ref="AE512:AF512" si="1071">IFERROR(XLOOKUP($E512&amp;$F512,import!$A:$A,import!I:I),""
)</f>
        <v/>
      </c>
      <c r="AF512" s="346" t="str">
        <f t="shared" si="1071"/>
        <v/>
      </c>
      <c r="AG512" s="119" t="str">
        <f>IFERROR(__xludf.DUMMYFUNCTION(" IF(
  ISNUMBER(S512),
  ""度なし（±0.00）〜""&amp;IF(ABS(S512)&lt;100, TEXT(S512, ""0.00""), """"),
  IFERROR(""度なし（±0.00）〜""&amp;
    TEXT(
      VALUE(REGEXEXTRACT(ASC(TO_TEXT(S512)),
        ""(?:^|[^0-9])([+-]?\d{1,2}(?:\.\d+)?)(?:[^0-9]|$)""
      )),
      ""0.00"""&amp;"
    ),
    ""度なしのみ""
  )
)
"),"度なし（±0.00）〜10.00")</f>
        <v>度なし（±0.00）〜10.00</v>
      </c>
      <c r="AH512" s="347"/>
      <c r="AI512" s="347"/>
      <c r="AJ512" s="110" t="s">
        <v>4281</v>
      </c>
      <c r="AK512" s="110" t="s">
        <v>4282</v>
      </c>
      <c r="AL512" s="110" t="str">
        <f t="shared" si="453"/>
        <v>#REF!</v>
      </c>
      <c r="AM512" s="110"/>
      <c r="AN512" s="110" t="str">
        <f t="shared" si="84"/>
        <v>NG</v>
      </c>
      <c r="AO512" s="343">
        <v>12.0</v>
      </c>
      <c r="AP512" s="110"/>
      <c r="AQ512" s="343">
        <v>12.0</v>
      </c>
      <c r="AR512" s="110"/>
    </row>
    <row r="513">
      <c r="A513" s="333" t="b">
        <v>1</v>
      </c>
      <c r="B513" s="349" t="b">
        <v>1</v>
      </c>
      <c r="C513" s="350" t="str">
        <f t="shared" si="66"/>
        <v>-</v>
      </c>
      <c r="D513" s="110"/>
      <c r="E513" s="110" t="s">
        <v>4251</v>
      </c>
      <c r="F513" s="110" t="s">
        <v>4283</v>
      </c>
      <c r="G513" s="335">
        <v>4671.0</v>
      </c>
      <c r="H513" s="110" t="s">
        <v>2566</v>
      </c>
      <c r="I513" s="110" t="s">
        <v>4253</v>
      </c>
      <c r="J513" s="110" t="s">
        <v>4284</v>
      </c>
      <c r="K513" s="337" t="s">
        <v>170</v>
      </c>
      <c r="L513" s="338" t="str">
        <f t="shared" si="1040"/>
        <v>#REF!</v>
      </c>
      <c r="M513" s="339" t="str">
        <f>IFERROR(__xludf.DUMMYFUNCTION("REGEXEXTRACT(
  XLOOKUP($E513&amp;$F513, import!$A:$A, import!C:C),
  ""/(\d+)""
)
"),"#REF!")</f>
        <v>#REF!</v>
      </c>
      <c r="N513" s="340" t="str">
        <f t="shared" si="455"/>
        <v>#REF!</v>
      </c>
      <c r="O513" s="341" t="str">
        <f t="shared" ref="O513:Q513" si="1072">VALUE(SUBSTITUTE(XLOOKUP($E513&amp;$F513,import!$A:$A,import!M:M),"mm",""))
</f>
        <v>#REF!</v>
      </c>
      <c r="P513" s="342" t="str">
        <f t="shared" si="1072"/>
        <v>#REF!</v>
      </c>
      <c r="Q513" s="343" t="str">
        <f t="shared" si="1072"/>
        <v>#REF!</v>
      </c>
      <c r="R513" s="341" t="str">
        <f t="shared" si="1042"/>
        <v>#REF!</v>
      </c>
      <c r="S513" s="110" t="s">
        <v>956</v>
      </c>
      <c r="T513" s="110" t="s">
        <v>956</v>
      </c>
      <c r="U513" s="354" t="str">
        <f t="shared" si="1066"/>
        <v>#REF!</v>
      </c>
      <c r="V513" s="119" t="str">
        <f t="shared" si="1043"/>
        <v>/Users/asano/Desktop/data_sample/Links/bandle.jpg</v>
      </c>
      <c r="W513" s="345" t="s">
        <v>4285</v>
      </c>
      <c r="X513" s="345" t="s">
        <v>4286</v>
      </c>
      <c r="Y513" s="345" t="s">
        <v>4287</v>
      </c>
      <c r="Z513" s="345" t="s">
        <v>4288</v>
      </c>
      <c r="AA513" s="110" t="str">
        <f t="shared" si="1044"/>
        <v>/Users/asano/Desktop/data_sample/images/1day/チューズミー/セラムグレー/thumbnail.jpg</v>
      </c>
      <c r="AB513" s="110" t="str">
        <f t="shared" si="1045"/>
        <v>/Users/asano/Desktop/data_sample/images/1day/チューズミー/セラムグレー/lens.jpg</v>
      </c>
      <c r="AC513" s="110" t="str">
        <f t="shared" si="1046"/>
        <v>/Users/asano/Desktop/data_sample/images/1day/チューズミー/セラムグレー/黒目/black.jpg</v>
      </c>
      <c r="AD513" s="110" t="str">
        <f t="shared" si="1047"/>
        <v>/Users/asano/Desktop/data_sample/images/1day/チューズミー/セラムグレー/茶目/brown.jpg</v>
      </c>
      <c r="AE513" s="346" t="str">
        <f t="shared" ref="AE513:AF513" si="1073">IFERROR(XLOOKUP($E513&amp;$F513,import!$A:$A,import!I:I),""
)</f>
        <v/>
      </c>
      <c r="AF513" s="346" t="str">
        <f t="shared" si="1073"/>
        <v/>
      </c>
      <c r="AG513" s="119" t="str">
        <f>IFERROR(__xludf.DUMMYFUNCTION(" IF(
  ISNUMBER(S513),
  ""度なし（±0.00）〜""&amp;IF(ABS(S513)&lt;100, TEXT(S513, ""0.00""), """"),
  IFERROR(""度なし（±0.00）〜""&amp;
    TEXT(
      VALUE(REGEXEXTRACT(ASC(TO_TEXT(S513)),
        ""(?:^|[^0-9])([+-]?\d{1,2}(?:\.\d+)?)(?:[^0-9]|$)""
      )),
      ""0.00"""&amp;"
    ),
    ""度なしのみ""
  )
)
"),"度なしのみ")</f>
        <v>度なしのみ</v>
      </c>
      <c r="AH513" s="347"/>
      <c r="AI513" s="347"/>
      <c r="AJ513" s="110"/>
      <c r="AK513" s="110" t="s">
        <v>4289</v>
      </c>
      <c r="AL513" s="110" t="str">
        <f t="shared" si="453"/>
        <v>#REF!</v>
      </c>
      <c r="AM513" s="110"/>
      <c r="AN513" s="110" t="str">
        <f t="shared" si="84"/>
        <v>NG</v>
      </c>
      <c r="AO513" s="343">
        <v>8.0</v>
      </c>
      <c r="AP513" s="110"/>
      <c r="AQ513" s="343">
        <v>8.0</v>
      </c>
      <c r="AR513" s="110"/>
    </row>
    <row r="514">
      <c r="A514" s="333" t="b">
        <v>1</v>
      </c>
      <c r="B514" s="349" t="b">
        <v>1</v>
      </c>
      <c r="C514" s="350" t="str">
        <f t="shared" si="66"/>
        <v>-</v>
      </c>
      <c r="D514" s="110"/>
      <c r="E514" s="110" t="s">
        <v>4251</v>
      </c>
      <c r="F514" s="110" t="s">
        <v>4290</v>
      </c>
      <c r="G514" s="335">
        <v>4672.0</v>
      </c>
      <c r="H514" s="110" t="s">
        <v>2566</v>
      </c>
      <c r="I514" s="110" t="s">
        <v>4253</v>
      </c>
      <c r="J514" s="110" t="s">
        <v>4291</v>
      </c>
      <c r="K514" s="337" t="s">
        <v>170</v>
      </c>
      <c r="L514" s="338" t="str">
        <f t="shared" si="1040"/>
        <v>#REF!</v>
      </c>
      <c r="M514" s="339" t="str">
        <f>IFERROR(__xludf.DUMMYFUNCTION("REGEXEXTRACT(
  XLOOKUP($E514&amp;$F514, import!$A:$A, import!C:C),
  ""/(\d+)""
)
"),"#REF!")</f>
        <v>#REF!</v>
      </c>
      <c r="N514" s="340" t="str">
        <f t="shared" si="455"/>
        <v>#REF!</v>
      </c>
      <c r="O514" s="341" t="str">
        <f t="shared" ref="O514:Q514" si="1074">VALUE(SUBSTITUTE(XLOOKUP($E514&amp;$F514,import!$A:$A,import!M:M),"mm",""))
</f>
        <v>#REF!</v>
      </c>
      <c r="P514" s="342" t="str">
        <f t="shared" si="1074"/>
        <v>#REF!</v>
      </c>
      <c r="Q514" s="343" t="str">
        <f t="shared" si="1074"/>
        <v>#REF!</v>
      </c>
      <c r="R514" s="341" t="str">
        <f t="shared" si="1042"/>
        <v>#REF!</v>
      </c>
      <c r="S514" s="110" t="s">
        <v>1074</v>
      </c>
      <c r="T514" s="110" t="s">
        <v>956</v>
      </c>
      <c r="U514" s="354" t="str">
        <f t="shared" si="1066"/>
        <v>#REF!</v>
      </c>
      <c r="V514" s="119" t="str">
        <f t="shared" si="1043"/>
        <v>/Users/asano/Desktop/data_sample/Links/bandle.jpg</v>
      </c>
      <c r="W514" s="345" t="s">
        <v>4292</v>
      </c>
      <c r="X514" s="345" t="s">
        <v>4293</v>
      </c>
      <c r="Y514" s="345" t="s">
        <v>4294</v>
      </c>
      <c r="Z514" s="345" t="s">
        <v>4295</v>
      </c>
      <c r="AA514" s="110" t="str">
        <f t="shared" si="1044"/>
        <v>/Users/asano/Desktop/data_sample/images/1day/チューズミー/チョコブラウン/thumbnail.jpg</v>
      </c>
      <c r="AB514" s="110" t="str">
        <f t="shared" si="1045"/>
        <v>/Users/asano/Desktop/data_sample/images/1day/チューズミー/チョコブラウン/lens.jpg</v>
      </c>
      <c r="AC514" s="110" t="str">
        <f t="shared" si="1046"/>
        <v>/Users/asano/Desktop/data_sample/images/1day/チューズミー/チョコブラウン/黒目/black.jpg</v>
      </c>
      <c r="AD514" s="110" t="str">
        <f t="shared" si="1047"/>
        <v>/Users/asano/Desktop/data_sample/images/1day/チューズミー/チョコブラウン/茶目/brown.jpg</v>
      </c>
      <c r="AE514" s="346" t="str">
        <f t="shared" ref="AE514:AF514" si="1075">IFERROR(XLOOKUP($E514&amp;$F514,import!$A:$A,import!I:I),""
)</f>
        <v/>
      </c>
      <c r="AF514" s="346" t="str">
        <f t="shared" si="1075"/>
        <v/>
      </c>
      <c r="AG514" s="119" t="str">
        <f>IFERROR(__xludf.DUMMYFUNCTION(" IF(
  ISNUMBER(S514),
  ""度なし（±0.00）〜""&amp;IF(ABS(S514)&lt;100, TEXT(S514, ""0.00""), """"),
  IFERROR(""度なし（±0.00）〜""&amp;
    TEXT(
      VALUE(REGEXEXTRACT(ASC(TO_TEXT(S514)),
        ""(?:^|[^0-9])([+-]?\d{1,2}(?:\.\d+)?)(?:[^0-9]|$)""
      )),
      ""0.00"""&amp;"
    ),
    ""度なしのみ""
  )
)
"),"度なし（±0.00）〜10.00")</f>
        <v>度なし（±0.00）〜10.00</v>
      </c>
      <c r="AH514" s="347"/>
      <c r="AI514" s="347"/>
      <c r="AJ514" s="110"/>
      <c r="AK514" s="110" t="s">
        <v>4296</v>
      </c>
      <c r="AL514" s="110" t="str">
        <f t="shared" si="453"/>
        <v>#REF!</v>
      </c>
      <c r="AM514" s="110"/>
      <c r="AN514" s="110" t="str">
        <f t="shared" si="84"/>
        <v>NG</v>
      </c>
      <c r="AO514" s="343">
        <v>12.0</v>
      </c>
      <c r="AP514" s="110"/>
      <c r="AQ514" s="343">
        <v>12.0</v>
      </c>
      <c r="AR514" s="110"/>
    </row>
    <row r="515">
      <c r="A515" s="333" t="b">
        <v>1</v>
      </c>
      <c r="B515" s="357" t="b">
        <v>1</v>
      </c>
      <c r="C515" s="350" t="str">
        <f t="shared" si="66"/>
        <v>-</v>
      </c>
      <c r="D515" s="110"/>
      <c r="E515" s="110" t="s">
        <v>4251</v>
      </c>
      <c r="F515" s="110" t="s">
        <v>4297</v>
      </c>
      <c r="G515" s="335">
        <v>4673.0</v>
      </c>
      <c r="H515" s="336" t="s">
        <v>2566</v>
      </c>
      <c r="I515" s="110" t="s">
        <v>4253</v>
      </c>
      <c r="J515" s="110" t="s">
        <v>4298</v>
      </c>
      <c r="K515" s="337" t="s">
        <v>170</v>
      </c>
      <c r="L515" s="338" t="str">
        <f t="shared" si="1040"/>
        <v>#REF!</v>
      </c>
      <c r="M515" s="339" t="str">
        <f>IFERROR(__xludf.DUMMYFUNCTION("REGEXEXTRACT(
  XLOOKUP($E515&amp;$F515, import!$A:$A, import!C:C),
  ""/(\d+)""
)
"),"#REF!")</f>
        <v>#REF!</v>
      </c>
      <c r="N515" s="340" t="str">
        <f t="shared" si="455"/>
        <v>#REF!</v>
      </c>
      <c r="O515" s="341" t="str">
        <f t="shared" ref="O515:Q515" si="1076">VALUE(SUBSTITUTE(XLOOKUP($E515&amp;$F515,import!$A:$A,import!M:M),"mm",""))
</f>
        <v>#REF!</v>
      </c>
      <c r="P515" s="342" t="str">
        <f t="shared" si="1076"/>
        <v>#REF!</v>
      </c>
      <c r="Q515" s="343" t="str">
        <f t="shared" si="1076"/>
        <v>#REF!</v>
      </c>
      <c r="R515" s="341" t="str">
        <f t="shared" si="1042"/>
        <v>#REF!</v>
      </c>
      <c r="S515" s="110" t="s">
        <v>1074</v>
      </c>
      <c r="T515" s="110" t="s">
        <v>956</v>
      </c>
      <c r="U515" s="354" t="str">
        <f t="shared" si="1066"/>
        <v>#REF!</v>
      </c>
      <c r="V515" s="119" t="str">
        <f t="shared" si="1043"/>
        <v>/Users/asano/Desktop/data_sample/Links/bandle.jpg</v>
      </c>
      <c r="W515" s="345" t="s">
        <v>4299</v>
      </c>
      <c r="X515" s="345" t="s">
        <v>4300</v>
      </c>
      <c r="Y515" s="345" t="s">
        <v>4301</v>
      </c>
      <c r="Z515" s="345" t="s">
        <v>4302</v>
      </c>
      <c r="AA515" s="110" t="str">
        <f t="shared" si="1044"/>
        <v>/Users/asano/Desktop/data_sample/images/1day/チューズミー/ティアーオリーブ/thumbnail.jpg</v>
      </c>
      <c r="AB515" s="110" t="str">
        <f t="shared" si="1045"/>
        <v>/Users/asano/Desktop/data_sample/images/1day/チューズミー/ティアーオリーブ/lens.jpg</v>
      </c>
      <c r="AC515" s="110" t="str">
        <f t="shared" si="1046"/>
        <v>/Users/asano/Desktop/data_sample/images/1day/チューズミー/ティアーオリーブ/黒目/black.jpg</v>
      </c>
      <c r="AD515" s="110" t="str">
        <f t="shared" si="1047"/>
        <v>/Users/asano/Desktop/data_sample/images/1day/チューズミー/ティアーオリーブ/茶目/brown.jpg</v>
      </c>
      <c r="AE515" s="346" t="str">
        <f t="shared" ref="AE515:AF515" si="1077">IFERROR(XLOOKUP($E515&amp;$F515,import!$A:$A,import!I:I),""
)</f>
        <v/>
      </c>
      <c r="AF515" s="346" t="str">
        <f t="shared" si="1077"/>
        <v/>
      </c>
      <c r="AG515" s="119" t="str">
        <f>IFERROR(__xludf.DUMMYFUNCTION(" IF(
  ISNUMBER(S515),
  ""度なし（±0.00）〜""&amp;IF(ABS(S515)&lt;100, TEXT(S515, ""0.00""), """"),
  IFERROR(""度なし（±0.00）〜""&amp;
    TEXT(
      VALUE(REGEXEXTRACT(ASC(TO_TEXT(S515)),
        ""(?:^|[^0-9])([+-]?\d{1,2}(?:\.\d+)?)(?:[^0-9]|$)""
      )),
      ""0.00"""&amp;"
    ),
    ""度なしのみ""
  )
)
"),"度なし（±0.00）〜10.00")</f>
        <v>度なし（±0.00）〜10.00</v>
      </c>
      <c r="AH515" s="347"/>
      <c r="AI515" s="347"/>
      <c r="AJ515" s="110"/>
      <c r="AK515" s="110" t="s">
        <v>4303</v>
      </c>
      <c r="AL515" s="110" t="str">
        <f t="shared" si="453"/>
        <v>#REF!</v>
      </c>
      <c r="AM515" s="110"/>
      <c r="AN515" s="110" t="str">
        <f t="shared" si="84"/>
        <v>NG</v>
      </c>
      <c r="AO515" s="343">
        <v>12.0</v>
      </c>
      <c r="AP515" s="110"/>
      <c r="AQ515" s="343">
        <v>12.0</v>
      </c>
      <c r="AR515" s="110"/>
    </row>
    <row r="516">
      <c r="A516" s="333" t="b">
        <v>1</v>
      </c>
      <c r="B516" s="349" t="b">
        <v>1</v>
      </c>
      <c r="C516" s="350" t="str">
        <f t="shared" si="66"/>
        <v>-</v>
      </c>
      <c r="D516" s="110"/>
      <c r="E516" s="110" t="s">
        <v>4251</v>
      </c>
      <c r="F516" s="110" t="s">
        <v>4304</v>
      </c>
      <c r="G516" s="335">
        <v>4674.0</v>
      </c>
      <c r="H516" s="110" t="s">
        <v>2566</v>
      </c>
      <c r="I516" s="110" t="s">
        <v>4253</v>
      </c>
      <c r="J516" s="110" t="s">
        <v>4305</v>
      </c>
      <c r="K516" s="337" t="s">
        <v>170</v>
      </c>
      <c r="L516" s="338" t="str">
        <f t="shared" si="1040"/>
        <v>#REF!</v>
      </c>
      <c r="M516" s="339" t="str">
        <f>IFERROR(__xludf.DUMMYFUNCTION("REGEXEXTRACT(
  XLOOKUP($E516&amp;$F516, import!$A:$A, import!C:C),
  ""/(\d+)""
)
"),"#REF!")</f>
        <v>#REF!</v>
      </c>
      <c r="N516" s="340" t="str">
        <f t="shared" si="455"/>
        <v>#REF!</v>
      </c>
      <c r="O516" s="341" t="str">
        <f t="shared" ref="O516:Q516" si="1078">VALUE(SUBSTITUTE(XLOOKUP($E516&amp;$F516,import!$A:$A,import!M:M),"mm",""))
</f>
        <v>#REF!</v>
      </c>
      <c r="P516" s="342" t="str">
        <f t="shared" si="1078"/>
        <v>#REF!</v>
      </c>
      <c r="Q516" s="343" t="str">
        <f t="shared" si="1078"/>
        <v>#REF!</v>
      </c>
      <c r="R516" s="341" t="str">
        <f t="shared" si="1042"/>
        <v>#REF!</v>
      </c>
      <c r="S516" s="110" t="s">
        <v>1074</v>
      </c>
      <c r="T516" s="110" t="s">
        <v>956</v>
      </c>
      <c r="U516" s="354" t="str">
        <f t="shared" si="1066"/>
        <v>#REF!</v>
      </c>
      <c r="V516" s="119" t="str">
        <f t="shared" si="1043"/>
        <v>/Users/asano/Desktop/data_sample/Links/bandle.jpg</v>
      </c>
      <c r="W516" s="345" t="s">
        <v>4306</v>
      </c>
      <c r="X516" s="345" t="s">
        <v>4307</v>
      </c>
      <c r="Y516" s="345" t="s">
        <v>4308</v>
      </c>
      <c r="Z516" s="345" t="s">
        <v>4309</v>
      </c>
      <c r="AA516" s="110" t="str">
        <f t="shared" si="1044"/>
        <v>/Users/asano/Desktop/data_sample/images/1day/チューズミー/ハニーベージュ/thumbnail.jpg</v>
      </c>
      <c r="AB516" s="110" t="str">
        <f t="shared" si="1045"/>
        <v>/Users/asano/Desktop/data_sample/images/1day/チューズミー/ハニーベージュ/lens.jpg</v>
      </c>
      <c r="AC516" s="110" t="str">
        <f t="shared" si="1046"/>
        <v>/Users/asano/Desktop/data_sample/images/1day/チューズミー/ハニーベージュ/黒目/black.jpg</v>
      </c>
      <c r="AD516" s="110" t="str">
        <f t="shared" si="1047"/>
        <v>/Users/asano/Desktop/data_sample/images/1day/チューズミー/ハニーベージュ/茶目/brown.jpg</v>
      </c>
      <c r="AE516" s="346" t="str">
        <f t="shared" ref="AE516:AF516" si="1079">IFERROR(XLOOKUP($E516&amp;$F516,import!$A:$A,import!I:I),""
)</f>
        <v/>
      </c>
      <c r="AF516" s="346" t="str">
        <f t="shared" si="1079"/>
        <v/>
      </c>
      <c r="AG516" s="119" t="str">
        <f>IFERROR(__xludf.DUMMYFUNCTION(" IF(
  ISNUMBER(S516),
  ""度なし（±0.00）〜""&amp;IF(ABS(S516)&lt;100, TEXT(S516, ""0.00""), """"),
  IFERROR(""度なし（±0.00）〜""&amp;
    TEXT(
      VALUE(REGEXEXTRACT(ASC(TO_TEXT(S516)),
        ""(?:^|[^0-9])([+-]?\d{1,2}(?:\.\d+)?)(?:[^0-9]|$)""
      )),
      ""0.00"""&amp;"
    ),
    ""度なしのみ""
  )
)
"),"度なし（±0.00）〜10.00")</f>
        <v>度なし（±0.00）〜10.00</v>
      </c>
      <c r="AH516" s="347"/>
      <c r="AI516" s="347"/>
      <c r="AJ516" s="110"/>
      <c r="AK516" s="110" t="s">
        <v>4310</v>
      </c>
      <c r="AL516" s="110" t="str">
        <f t="shared" si="453"/>
        <v>#REF!</v>
      </c>
      <c r="AM516" s="110"/>
      <c r="AN516" s="110" t="str">
        <f t="shared" si="84"/>
        <v>NG</v>
      </c>
      <c r="AO516" s="343">
        <v>12.0</v>
      </c>
      <c r="AP516" s="110"/>
      <c r="AQ516" s="343">
        <v>12.0</v>
      </c>
      <c r="AR516" s="110"/>
    </row>
    <row r="517">
      <c r="A517" s="333" t="b">
        <v>1</v>
      </c>
      <c r="B517" s="349" t="b">
        <v>1</v>
      </c>
      <c r="C517" s="350" t="str">
        <f t="shared" si="66"/>
        <v>-</v>
      </c>
      <c r="D517" s="110"/>
      <c r="E517" s="110" t="s">
        <v>4251</v>
      </c>
      <c r="F517" s="110" t="s">
        <v>4311</v>
      </c>
      <c r="G517" s="335">
        <v>4675.0</v>
      </c>
      <c r="H517" s="110" t="s">
        <v>2566</v>
      </c>
      <c r="I517" s="110" t="s">
        <v>4253</v>
      </c>
      <c r="J517" s="110" t="s">
        <v>4312</v>
      </c>
      <c r="K517" s="337" t="s">
        <v>170</v>
      </c>
      <c r="L517" s="338" t="str">
        <f t="shared" si="1040"/>
        <v>#REF!</v>
      </c>
      <c r="M517" s="339" t="str">
        <f>IFERROR(__xludf.DUMMYFUNCTION("REGEXEXTRACT(
  XLOOKUP($E517&amp;$F517, import!$A:$A, import!C:C),
  ""/(\d+)""
)
"),"#REF!")</f>
        <v>#REF!</v>
      </c>
      <c r="N517" s="340" t="str">
        <f t="shared" si="455"/>
        <v>#REF!</v>
      </c>
      <c r="O517" s="341" t="str">
        <f t="shared" ref="O517:Q517" si="1080">VALUE(SUBSTITUTE(XLOOKUP($E517&amp;$F517,import!$A:$A,import!M:M),"mm",""))
</f>
        <v>#REF!</v>
      </c>
      <c r="P517" s="342" t="str">
        <f t="shared" si="1080"/>
        <v>#REF!</v>
      </c>
      <c r="Q517" s="343" t="str">
        <f t="shared" si="1080"/>
        <v>#REF!</v>
      </c>
      <c r="R517" s="341" t="str">
        <f t="shared" si="1042"/>
        <v>#REF!</v>
      </c>
      <c r="S517" s="110" t="s">
        <v>1074</v>
      </c>
      <c r="T517" s="110" t="s">
        <v>956</v>
      </c>
      <c r="U517" s="354" t="str">
        <f t="shared" si="1066"/>
        <v>#REF!</v>
      </c>
      <c r="V517" s="119" t="str">
        <f t="shared" si="1043"/>
        <v>/Users/asano/Desktop/data_sample/Links/bandle.jpg</v>
      </c>
      <c r="W517" s="345" t="s">
        <v>4313</v>
      </c>
      <c r="X517" s="345" t="s">
        <v>4314</v>
      </c>
      <c r="Y517" s="345" t="s">
        <v>4315</v>
      </c>
      <c r="Z517" s="345" t="s">
        <v>4316</v>
      </c>
      <c r="AA517" s="110" t="str">
        <f t="shared" si="1044"/>
        <v>/Users/asano/Desktop/data_sample/images/1day/チューズミー/ピーチブラウン/thumbnail.jpg</v>
      </c>
      <c r="AB517" s="110" t="str">
        <f t="shared" si="1045"/>
        <v>/Users/asano/Desktop/data_sample/images/1day/チューズミー/ピーチブラウン/lens.jpg</v>
      </c>
      <c r="AC517" s="110" t="str">
        <f t="shared" si="1046"/>
        <v>/Users/asano/Desktop/data_sample/images/1day/チューズミー/ピーチブラウン/黒目/black.jpg</v>
      </c>
      <c r="AD517" s="110" t="str">
        <f t="shared" si="1047"/>
        <v>/Users/asano/Desktop/data_sample/images/1day/チューズミー/ピーチブラウン/茶目/brown.jpg</v>
      </c>
      <c r="AE517" s="346" t="str">
        <f t="shared" ref="AE517:AF517" si="1081">IFERROR(XLOOKUP($E517&amp;$F517,import!$A:$A,import!I:I),""
)</f>
        <v/>
      </c>
      <c r="AF517" s="346" t="str">
        <f t="shared" si="1081"/>
        <v/>
      </c>
      <c r="AG517" s="119" t="str">
        <f>IFERROR(__xludf.DUMMYFUNCTION(" IF(
  ISNUMBER(S517),
  ""度なし（±0.00）〜""&amp;IF(ABS(S517)&lt;100, TEXT(S517, ""0.00""), """"),
  IFERROR(""度なし（±0.00）〜""&amp;
    TEXT(
      VALUE(REGEXEXTRACT(ASC(TO_TEXT(S517)),
        ""(?:^|[^0-9])([+-]?\d{1,2}(?:\.\d+)?)(?:[^0-9]|$)""
      )),
      ""0.00"""&amp;"
    ),
    ""度なしのみ""
  )
)
"),"度なし（±0.00）〜10.00")</f>
        <v>度なし（±0.00）〜10.00</v>
      </c>
      <c r="AH517" s="347"/>
      <c r="AI517" s="347"/>
      <c r="AJ517" s="110"/>
      <c r="AK517" s="110" t="s">
        <v>4317</v>
      </c>
      <c r="AL517" s="110" t="str">
        <f t="shared" si="453"/>
        <v>#REF!</v>
      </c>
      <c r="AM517" s="110"/>
      <c r="AN517" s="110" t="str">
        <f t="shared" si="84"/>
        <v>NG</v>
      </c>
      <c r="AO517" s="343">
        <v>12.0</v>
      </c>
      <c r="AP517" s="110"/>
      <c r="AQ517" s="343">
        <v>12.0</v>
      </c>
      <c r="AR517" s="110"/>
    </row>
    <row r="518">
      <c r="A518" s="333" t="b">
        <v>1</v>
      </c>
      <c r="B518" s="349" t="b">
        <v>1</v>
      </c>
      <c r="C518" s="350" t="str">
        <f t="shared" si="66"/>
        <v>-</v>
      </c>
      <c r="D518" s="110"/>
      <c r="E518" s="110" t="s">
        <v>4251</v>
      </c>
      <c r="F518" s="110" t="s">
        <v>4318</v>
      </c>
      <c r="G518" s="335">
        <v>4676.0</v>
      </c>
      <c r="H518" s="110" t="s">
        <v>2566</v>
      </c>
      <c r="I518" s="110" t="s">
        <v>4253</v>
      </c>
      <c r="J518" s="110" t="s">
        <v>4319</v>
      </c>
      <c r="K518" s="337" t="s">
        <v>170</v>
      </c>
      <c r="L518" s="338" t="str">
        <f t="shared" si="1040"/>
        <v>#REF!</v>
      </c>
      <c r="M518" s="339" t="str">
        <f>IFERROR(__xludf.DUMMYFUNCTION("REGEXEXTRACT(
  XLOOKUP($E518&amp;$F518, import!$A:$A, import!C:C),
  ""/(\d+)""
)
"),"#REF!")</f>
        <v>#REF!</v>
      </c>
      <c r="N518" s="340" t="str">
        <f t="shared" si="455"/>
        <v>#REF!</v>
      </c>
      <c r="O518" s="341" t="str">
        <f t="shared" ref="O518:Q518" si="1082">VALUE(SUBSTITUTE(XLOOKUP($E518&amp;$F518,import!$A:$A,import!M:M),"mm",""))
</f>
        <v>#REF!</v>
      </c>
      <c r="P518" s="342" t="str">
        <f t="shared" si="1082"/>
        <v>#REF!</v>
      </c>
      <c r="Q518" s="343" t="str">
        <f t="shared" si="1082"/>
        <v>#REF!</v>
      </c>
      <c r="R518" s="341" t="str">
        <f t="shared" si="1042"/>
        <v>#REF!</v>
      </c>
      <c r="S518" s="110" t="s">
        <v>956</v>
      </c>
      <c r="T518" s="110" t="s">
        <v>956</v>
      </c>
      <c r="U518" s="354" t="str">
        <f t="shared" si="1066"/>
        <v>#REF!</v>
      </c>
      <c r="V518" s="119" t="str">
        <f t="shared" si="1043"/>
        <v>/Users/asano/Desktop/data_sample/Links/bandle.jpg</v>
      </c>
      <c r="W518" s="345" t="s">
        <v>4320</v>
      </c>
      <c r="X518" s="345" t="s">
        <v>4321</v>
      </c>
      <c r="Y518" s="345" t="s">
        <v>4322</v>
      </c>
      <c r="Z518" s="345" t="s">
        <v>4323</v>
      </c>
      <c r="AA518" s="110" t="str">
        <f t="shared" si="1044"/>
        <v>/Users/asano/Desktop/data_sample/images/1day/チューズミー/ピュアベール/thumbnail.jpg</v>
      </c>
      <c r="AB518" s="110" t="str">
        <f t="shared" si="1045"/>
        <v>/Users/asano/Desktop/data_sample/images/1day/チューズミー/ピュアベール/lens.jpg</v>
      </c>
      <c r="AC518" s="110" t="str">
        <f t="shared" si="1046"/>
        <v>/Users/asano/Desktop/data_sample/images/1day/チューズミー/ピュアベール/黒目/black.jpg</v>
      </c>
      <c r="AD518" s="110" t="str">
        <f t="shared" si="1047"/>
        <v>/Users/asano/Desktop/data_sample/images/1day/チューズミー/ピュアベール/茶目/brown.jpg</v>
      </c>
      <c r="AE518" s="346" t="str">
        <f t="shared" ref="AE518:AF518" si="1083">IFERROR(XLOOKUP($E518&amp;$F518,import!$A:$A,import!I:I),""
)</f>
        <v/>
      </c>
      <c r="AF518" s="346" t="str">
        <f t="shared" si="1083"/>
        <v/>
      </c>
      <c r="AG518" s="119" t="str">
        <f>IFERROR(__xludf.DUMMYFUNCTION(" IF(
  ISNUMBER(S518),
  ""度なし（±0.00）〜""&amp;IF(ABS(S518)&lt;100, TEXT(S518, ""0.00""), """"),
  IFERROR(""度なし（±0.00）〜""&amp;
    TEXT(
      VALUE(REGEXEXTRACT(ASC(TO_TEXT(S518)),
        ""(?:^|[^0-9])([+-]?\d{1,2}(?:\.\d+)?)(?:[^0-9]|$)""
      )),
      ""0.00"""&amp;"
    ),
    ""度なしのみ""
  )
)
"),"度なしのみ")</f>
        <v>度なしのみ</v>
      </c>
      <c r="AH518" s="347"/>
      <c r="AI518" s="347"/>
      <c r="AJ518" s="110"/>
      <c r="AK518" s="110" t="s">
        <v>4324</v>
      </c>
      <c r="AL518" s="110" t="str">
        <f t="shared" si="453"/>
        <v>#REF!</v>
      </c>
      <c r="AM518" s="110"/>
      <c r="AN518" s="110" t="str">
        <f t="shared" si="84"/>
        <v>NG</v>
      </c>
      <c r="AO518" s="343">
        <v>8.0</v>
      </c>
      <c r="AP518" s="110" t="s">
        <v>953</v>
      </c>
      <c r="AQ518" s="343">
        <v>14.0</v>
      </c>
      <c r="AR518" s="110"/>
    </row>
    <row r="519">
      <c r="A519" s="333" t="b">
        <v>1</v>
      </c>
      <c r="B519" s="357" t="b">
        <v>1</v>
      </c>
      <c r="C519" s="350" t="str">
        <f t="shared" si="66"/>
        <v>-</v>
      </c>
      <c r="D519" s="110"/>
      <c r="E519" s="110" t="s">
        <v>4251</v>
      </c>
      <c r="F519" s="110" t="s">
        <v>4325</v>
      </c>
      <c r="G519" s="335">
        <v>4677.0</v>
      </c>
      <c r="H519" s="336" t="s">
        <v>2566</v>
      </c>
      <c r="I519" s="110" t="s">
        <v>4253</v>
      </c>
      <c r="J519" s="110" t="s">
        <v>4326</v>
      </c>
      <c r="K519" s="337" t="s">
        <v>170</v>
      </c>
      <c r="L519" s="338" t="str">
        <f t="shared" si="1040"/>
        <v>#REF!</v>
      </c>
      <c r="M519" s="339" t="str">
        <f>IFERROR(__xludf.DUMMYFUNCTION("REGEXEXTRACT(
  XLOOKUP($E519&amp;$F519, import!$A:$A, import!C:C),
  ""/(\d+)""
)
"),"#REF!")</f>
        <v>#REF!</v>
      </c>
      <c r="N519" s="340" t="str">
        <f t="shared" si="455"/>
        <v>#REF!</v>
      </c>
      <c r="O519" s="341" t="str">
        <f t="shared" ref="O519:Q519" si="1084">VALUE(SUBSTITUTE(XLOOKUP($E519&amp;$F519,import!$A:$A,import!M:M),"mm",""))
</f>
        <v>#REF!</v>
      </c>
      <c r="P519" s="342" t="str">
        <f t="shared" si="1084"/>
        <v>#REF!</v>
      </c>
      <c r="Q519" s="343" t="str">
        <f t="shared" si="1084"/>
        <v>#REF!</v>
      </c>
      <c r="R519" s="341" t="str">
        <f t="shared" si="1042"/>
        <v>#REF!</v>
      </c>
      <c r="S519" s="110" t="s">
        <v>1074</v>
      </c>
      <c r="T519" s="110" t="s">
        <v>956</v>
      </c>
      <c r="U519" s="354" t="str">
        <f t="shared" si="1066"/>
        <v>#REF!</v>
      </c>
      <c r="V519" s="119" t="str">
        <f t="shared" si="1043"/>
        <v>/Users/asano/Desktop/data_sample/Links/bandle.jpg</v>
      </c>
      <c r="W519" s="345" t="s">
        <v>4327</v>
      </c>
      <c r="X519" s="345" t="s">
        <v>4328</v>
      </c>
      <c r="Y519" s="345" t="s">
        <v>4329</v>
      </c>
      <c r="Z519" s="345" t="s">
        <v>4330</v>
      </c>
      <c r="AA519" s="110" t="str">
        <f t="shared" si="1044"/>
        <v>/Users/asano/Desktop/data_sample/images/1day/チューズミー/ベイビーブラウン/thumbnail.jpg</v>
      </c>
      <c r="AB519" s="110" t="str">
        <f t="shared" si="1045"/>
        <v>/Users/asano/Desktop/data_sample/images/1day/チューズミー/ベイビーブラウン/lens.jpg</v>
      </c>
      <c r="AC519" s="110" t="str">
        <f t="shared" si="1046"/>
        <v>/Users/asano/Desktop/data_sample/images/1day/チューズミー/ベイビーブラウン/黒目/black.jpg</v>
      </c>
      <c r="AD519" s="110" t="str">
        <f t="shared" si="1047"/>
        <v>/Users/asano/Desktop/data_sample/images/1day/チューズミー/ベイビーブラウン/茶目/brown.jpg</v>
      </c>
      <c r="AE519" s="346" t="str">
        <f t="shared" ref="AE519:AF519" si="1085">IFERROR(XLOOKUP($E519&amp;$F519,import!$A:$A,import!I:I),""
)</f>
        <v/>
      </c>
      <c r="AF519" s="346" t="str">
        <f t="shared" si="1085"/>
        <v/>
      </c>
      <c r="AG519" s="119" t="str">
        <f>IFERROR(__xludf.DUMMYFUNCTION(" IF(
  ISNUMBER(S519),
  ""度なし（±0.00）〜""&amp;IF(ABS(S519)&lt;100, TEXT(S519, ""0.00""), """"),
  IFERROR(""度なし（±0.00）〜""&amp;
    TEXT(
      VALUE(REGEXEXTRACT(ASC(TO_TEXT(S519)),
        ""(?:^|[^0-9])([+-]?\d{1,2}(?:\.\d+)?)(?:[^0-9]|$)""
      )),
      ""0.00"""&amp;"
    ),
    ""度なしのみ""
  )
)
"),"度なし（±0.00）〜10.00")</f>
        <v>度なし（±0.00）〜10.00</v>
      </c>
      <c r="AH519" s="347"/>
      <c r="AI519" s="347"/>
      <c r="AJ519" s="110"/>
      <c r="AK519" s="110" t="s">
        <v>4331</v>
      </c>
      <c r="AL519" s="110" t="str">
        <f t="shared" si="453"/>
        <v>#REF!</v>
      </c>
      <c r="AM519" s="110"/>
      <c r="AN519" s="110" t="str">
        <f t="shared" si="84"/>
        <v>NG</v>
      </c>
      <c r="AO519" s="343">
        <v>12.0</v>
      </c>
      <c r="AP519" s="110" t="s">
        <v>953</v>
      </c>
      <c r="AQ519" s="343">
        <v>18.0</v>
      </c>
      <c r="AR519" s="110"/>
    </row>
    <row r="520">
      <c r="A520" s="333" t="b">
        <v>1</v>
      </c>
      <c r="B520" s="349" t="b">
        <v>1</v>
      </c>
      <c r="C520" s="350" t="str">
        <f t="shared" si="66"/>
        <v>-</v>
      </c>
      <c r="D520" s="110"/>
      <c r="E520" s="110" t="s">
        <v>4274</v>
      </c>
      <c r="F520" s="110" t="s">
        <v>4332</v>
      </c>
      <c r="G520" s="335">
        <v>4678.0</v>
      </c>
      <c r="H520" s="110" t="s">
        <v>2566</v>
      </c>
      <c r="I520" s="110" t="s">
        <v>4253</v>
      </c>
      <c r="J520" s="110" t="s">
        <v>4333</v>
      </c>
      <c r="K520" s="337" t="s">
        <v>170</v>
      </c>
      <c r="L520" s="338" t="str">
        <f t="shared" si="1040"/>
        <v>#REF!</v>
      </c>
      <c r="M520" s="339" t="str">
        <f>IFERROR(__xludf.DUMMYFUNCTION("REGEXEXTRACT(
  XLOOKUP($E520&amp;$F520, import!$A:$A, import!C:C),
  ""/(\d+)""
)
"),"#REF!")</f>
        <v>#REF!</v>
      </c>
      <c r="N520" s="340" t="str">
        <f t="shared" si="455"/>
        <v>#REF!</v>
      </c>
      <c r="O520" s="341" t="str">
        <f t="shared" ref="O520:Q520" si="1086">VALUE(SUBSTITUTE(XLOOKUP($E520&amp;$F520,import!$A:$A,import!M:M),"mm",""))
</f>
        <v>#REF!</v>
      </c>
      <c r="P520" s="342" t="str">
        <f t="shared" si="1086"/>
        <v>#REF!</v>
      </c>
      <c r="Q520" s="343" t="str">
        <f t="shared" si="1086"/>
        <v>#REF!</v>
      </c>
      <c r="R520" s="341" t="str">
        <f t="shared" si="1042"/>
        <v>#REF!</v>
      </c>
      <c r="S520" s="110" t="s">
        <v>4334</v>
      </c>
      <c r="T520" s="110" t="s">
        <v>3241</v>
      </c>
      <c r="U520" s="354" t="str">
        <f t="shared" si="1066"/>
        <v>#REF!</v>
      </c>
      <c r="V520" s="119" t="str">
        <f t="shared" si="1043"/>
        <v>/Users/asano/Desktop/data_sample/Links/bandle.jpg</v>
      </c>
      <c r="W520" s="345" t="s">
        <v>4335</v>
      </c>
      <c r="X520" s="345" t="s">
        <v>4336</v>
      </c>
      <c r="Y520" s="345" t="s">
        <v>4337</v>
      </c>
      <c r="Z520" s="345" t="s">
        <v>4338</v>
      </c>
      <c r="AA520" s="110" t="str">
        <f t="shared" si="1044"/>
        <v>/Users/asano/Desktop/data_sample/images/1day/チューズミー/ホイップベリー/thumbnail.jpg</v>
      </c>
      <c r="AB520" s="110" t="str">
        <f t="shared" si="1045"/>
        <v>/Users/asano/Desktop/data_sample/images/1day/チューズミー/ホイップベリー/lens.jpg</v>
      </c>
      <c r="AC520" s="110" t="str">
        <f t="shared" si="1046"/>
        <v>/Users/asano/Desktop/data_sample/images/1day/チューズミー/ホイップベリー/黒目/black.jpg</v>
      </c>
      <c r="AD520" s="110" t="str">
        <f t="shared" si="1047"/>
        <v>/Users/asano/Desktop/data_sample/images/1day/チューズミー/ホイップベリー/茶目/brown.jpg</v>
      </c>
      <c r="AE520" s="346" t="str">
        <f t="shared" ref="AE520:AF520" si="1087">IFERROR(XLOOKUP($E520&amp;$F520,import!$A:$A,import!I:I),""
)</f>
        <v/>
      </c>
      <c r="AF520" s="346" t="str">
        <f t="shared" si="1087"/>
        <v/>
      </c>
      <c r="AG520" s="119" t="str">
        <f>IFERROR(__xludf.DUMMYFUNCTION(" IF(
  ISNUMBER(S520),
  ""度なし（±0.00）〜""&amp;IF(ABS(S520)&lt;100, TEXT(S520, ""0.00""), """"),
  IFERROR(""度なし（±0.00）〜""&amp;
    TEXT(
      VALUE(REGEXEXTRACT(ASC(TO_TEXT(S520)),
        ""(?:^|[^0-9])([+-]?\d{1,2}(?:\.\d+)?)(?:[^0-9]|$)""
      )),
      ""0.00"""&amp;"
    ),
    ""度なしのみ""
  )
)
"),"度なし（±0.00）〜10.00")</f>
        <v>度なし（±0.00）〜10.00</v>
      </c>
      <c r="AH520" s="347"/>
      <c r="AI520" s="347"/>
      <c r="AJ520" s="110" t="s">
        <v>4281</v>
      </c>
      <c r="AK520" s="110" t="s">
        <v>4339</v>
      </c>
      <c r="AL520" s="110" t="str">
        <f t="shared" si="453"/>
        <v>#REF!</v>
      </c>
      <c r="AM520" s="110"/>
      <c r="AN520" s="110" t="str">
        <f t="shared" si="84"/>
        <v>NG</v>
      </c>
      <c r="AO520" s="343">
        <v>12.0</v>
      </c>
      <c r="AP520" s="110"/>
      <c r="AQ520" s="343">
        <v>12.0</v>
      </c>
      <c r="AR520" s="110"/>
    </row>
    <row r="521">
      <c r="A521" s="333" t="b">
        <v>1</v>
      </c>
      <c r="B521" s="349" t="b">
        <v>1</v>
      </c>
      <c r="C521" s="350" t="str">
        <f t="shared" si="66"/>
        <v>-</v>
      </c>
      <c r="D521" s="110"/>
      <c r="E521" s="110" t="s">
        <v>4274</v>
      </c>
      <c r="F521" s="110" t="s">
        <v>4340</v>
      </c>
      <c r="G521" s="335">
        <v>4679.0</v>
      </c>
      <c r="H521" s="110" t="s">
        <v>2566</v>
      </c>
      <c r="I521" s="110" t="s">
        <v>4253</v>
      </c>
      <c r="J521" s="110" t="s">
        <v>4341</v>
      </c>
      <c r="K521" s="337" t="s">
        <v>170</v>
      </c>
      <c r="L521" s="338" t="str">
        <f t="shared" si="1040"/>
        <v>#REF!</v>
      </c>
      <c r="M521" s="339" t="str">
        <f>IFERROR(__xludf.DUMMYFUNCTION("REGEXEXTRACT(
  XLOOKUP($E521&amp;$F521, import!$A:$A, import!C:C),
  ""/(\d+)""
)
"),"#REF!")</f>
        <v>#REF!</v>
      </c>
      <c r="N521" s="340" t="str">
        <f t="shared" si="455"/>
        <v>#REF!</v>
      </c>
      <c r="O521" s="341" t="str">
        <f t="shared" ref="O521:Q521" si="1088">VALUE(SUBSTITUTE(XLOOKUP($E521&amp;$F521,import!$A:$A,import!M:M),"mm",""))
</f>
        <v>#REF!</v>
      </c>
      <c r="P521" s="342" t="str">
        <f t="shared" si="1088"/>
        <v>#REF!</v>
      </c>
      <c r="Q521" s="343" t="str">
        <f t="shared" si="1088"/>
        <v>#REF!</v>
      </c>
      <c r="R521" s="341" t="str">
        <f t="shared" si="1042"/>
        <v>#REF!</v>
      </c>
      <c r="S521" s="110" t="s">
        <v>4334</v>
      </c>
      <c r="T521" s="110" t="s">
        <v>3241</v>
      </c>
      <c r="U521" s="354" t="str">
        <f t="shared" si="1066"/>
        <v>#REF!</v>
      </c>
      <c r="V521" s="119" t="str">
        <f t="shared" si="1043"/>
        <v>/Users/asano/Desktop/data_sample/Links/bandle.jpg</v>
      </c>
      <c r="W521" s="345" t="s">
        <v>4342</v>
      </c>
      <c r="X521" s="345" t="s">
        <v>4343</v>
      </c>
      <c r="Y521" s="345" t="s">
        <v>4344</v>
      </c>
      <c r="Z521" s="345" t="s">
        <v>4345</v>
      </c>
      <c r="AA521" s="110" t="str">
        <f t="shared" si="1044"/>
        <v>/Users/asano/Desktop/data_sample/images/1day/チューズミー/マロンラテ/thumbnail.jpg</v>
      </c>
      <c r="AB521" s="110" t="str">
        <f t="shared" si="1045"/>
        <v>/Users/asano/Desktop/data_sample/images/1day/チューズミー/マロンラテ/lens.jpg</v>
      </c>
      <c r="AC521" s="110" t="str">
        <f t="shared" si="1046"/>
        <v>/Users/asano/Desktop/data_sample/images/1day/チューズミー/マロンラテ/黒目/black.jpg</v>
      </c>
      <c r="AD521" s="110" t="str">
        <f t="shared" si="1047"/>
        <v>/Users/asano/Desktop/data_sample/images/1day/チューズミー/マロンラテ/茶目/brown.jpg</v>
      </c>
      <c r="AE521" s="346" t="str">
        <f t="shared" ref="AE521:AF521" si="1089">IFERROR(XLOOKUP($E521&amp;$F521,import!$A:$A,import!I:I),""
)</f>
        <v/>
      </c>
      <c r="AF521" s="346" t="str">
        <f t="shared" si="1089"/>
        <v/>
      </c>
      <c r="AG521" s="119" t="str">
        <f>IFERROR(__xludf.DUMMYFUNCTION(" IF(
  ISNUMBER(S521),
  ""度なし（±0.00）〜""&amp;IF(ABS(S521)&lt;100, TEXT(S521, ""0.00""), """"),
  IFERROR(""度なし（±0.00）〜""&amp;
    TEXT(
      VALUE(REGEXEXTRACT(ASC(TO_TEXT(S521)),
        ""(?:^|[^0-9])([+-]?\d{1,2}(?:\.\d+)?)(?:[^0-9]|$)""
      )),
      ""0.00"""&amp;"
    ),
    ""度なしのみ""
  )
)
"),"度なし（±0.00）〜10.00")</f>
        <v>度なし（±0.00）〜10.00</v>
      </c>
      <c r="AH521" s="347"/>
      <c r="AI521" s="347"/>
      <c r="AJ521" s="110" t="s">
        <v>4281</v>
      </c>
      <c r="AK521" s="110" t="s">
        <v>4346</v>
      </c>
      <c r="AL521" s="110" t="str">
        <f t="shared" si="453"/>
        <v>#REF!</v>
      </c>
      <c r="AM521" s="110"/>
      <c r="AN521" s="110" t="str">
        <f t="shared" si="84"/>
        <v>NG</v>
      </c>
      <c r="AO521" s="343">
        <v>12.0</v>
      </c>
      <c r="AP521" s="110"/>
      <c r="AQ521" s="343">
        <v>12.0</v>
      </c>
      <c r="AR521" s="110"/>
    </row>
    <row r="522">
      <c r="A522" s="333" t="b">
        <v>1</v>
      </c>
      <c r="B522" s="349" t="b">
        <v>1</v>
      </c>
      <c r="C522" s="350" t="str">
        <f t="shared" si="66"/>
        <v>-</v>
      </c>
      <c r="D522" s="110"/>
      <c r="E522" s="110" t="s">
        <v>4274</v>
      </c>
      <c r="F522" s="110" t="s">
        <v>4347</v>
      </c>
      <c r="G522" s="335">
        <v>4680.0</v>
      </c>
      <c r="H522" s="110" t="s">
        <v>2566</v>
      </c>
      <c r="I522" s="110" t="s">
        <v>4253</v>
      </c>
      <c r="J522" s="110" t="s">
        <v>4348</v>
      </c>
      <c r="K522" s="337" t="s">
        <v>170</v>
      </c>
      <c r="L522" s="338" t="str">
        <f t="shared" si="1040"/>
        <v>#REF!</v>
      </c>
      <c r="M522" s="339" t="str">
        <f>IFERROR(__xludf.DUMMYFUNCTION("REGEXEXTRACT(
  XLOOKUP($E522&amp;$F522, import!$A:$A, import!C:C),
  ""/(\d+)""
)
"),"#REF!")</f>
        <v>#REF!</v>
      </c>
      <c r="N522" s="340" t="str">
        <f t="shared" si="455"/>
        <v>#REF!</v>
      </c>
      <c r="O522" s="341" t="str">
        <f t="shared" ref="O522:Q522" si="1090">VALUE(SUBSTITUTE(XLOOKUP($E522&amp;$F522,import!$A:$A,import!M:M),"mm",""))
</f>
        <v>#REF!</v>
      </c>
      <c r="P522" s="342" t="str">
        <f t="shared" si="1090"/>
        <v>#REF!</v>
      </c>
      <c r="Q522" s="343" t="str">
        <f t="shared" si="1090"/>
        <v>#REF!</v>
      </c>
      <c r="R522" s="341" t="str">
        <f t="shared" si="1042"/>
        <v>#REF!</v>
      </c>
      <c r="S522" s="110" t="s">
        <v>4334</v>
      </c>
      <c r="T522" s="110" t="s">
        <v>3241</v>
      </c>
      <c r="U522" s="354" t="str">
        <f t="shared" si="1066"/>
        <v>#REF!</v>
      </c>
      <c r="V522" s="119" t="str">
        <f t="shared" si="1043"/>
        <v>/Users/asano/Desktop/data_sample/Links/bandle.jpg</v>
      </c>
      <c r="W522" s="345" t="s">
        <v>4349</v>
      </c>
      <c r="X522" s="345" t="s">
        <v>4350</v>
      </c>
      <c r="Y522" s="345" t="s">
        <v>4351</v>
      </c>
      <c r="Z522" s="345" t="s">
        <v>4352</v>
      </c>
      <c r="AA522" s="110" t="str">
        <f t="shared" si="1044"/>
        <v>/Users/asano/Desktop/data_sample/images/1day/チューズミー/ミルキーチャイ/thumbnail.jpg</v>
      </c>
      <c r="AB522" s="110" t="str">
        <f t="shared" si="1045"/>
        <v>/Users/asano/Desktop/data_sample/images/1day/チューズミー/ミルキーチャイ/lens.jpg</v>
      </c>
      <c r="AC522" s="110" t="str">
        <f t="shared" si="1046"/>
        <v>/Users/asano/Desktop/data_sample/images/1day/チューズミー/ミルキーチャイ/黒目/black.jpg</v>
      </c>
      <c r="AD522" s="110" t="str">
        <f t="shared" si="1047"/>
        <v>/Users/asano/Desktop/data_sample/images/1day/チューズミー/ミルキーチャイ/茶目/brown.jpg</v>
      </c>
      <c r="AE522" s="346" t="str">
        <f t="shared" ref="AE522:AF522" si="1091">IFERROR(XLOOKUP($E522&amp;$F522,import!$A:$A,import!I:I),""
)</f>
        <v/>
      </c>
      <c r="AF522" s="346" t="str">
        <f t="shared" si="1091"/>
        <v/>
      </c>
      <c r="AG522" s="119" t="str">
        <f>IFERROR(__xludf.DUMMYFUNCTION(" IF(
  ISNUMBER(S522),
  ""度なし（±0.00）〜""&amp;IF(ABS(S522)&lt;100, TEXT(S522, ""0.00""), """"),
  IFERROR(""度なし（±0.00）〜""&amp;
    TEXT(
      VALUE(REGEXEXTRACT(ASC(TO_TEXT(S522)),
        ""(?:^|[^0-9])([+-]?\d{1,2}(?:\.\d+)?)(?:[^0-9]|$)""
      )),
      ""0.00"""&amp;"
    ),
    ""度なしのみ""
  )
)
"),"度なし（±0.00）〜10.00")</f>
        <v>度なし（±0.00）〜10.00</v>
      </c>
      <c r="AH522" s="347"/>
      <c r="AI522" s="347"/>
      <c r="AJ522" s="110" t="s">
        <v>4281</v>
      </c>
      <c r="AK522" s="110" t="s">
        <v>4353</v>
      </c>
      <c r="AL522" s="110" t="str">
        <f t="shared" si="453"/>
        <v>#REF!</v>
      </c>
      <c r="AM522" s="110"/>
      <c r="AN522" s="110" t="str">
        <f t="shared" si="84"/>
        <v>NG</v>
      </c>
      <c r="AO522" s="343">
        <v>12.0</v>
      </c>
      <c r="AP522" s="110"/>
      <c r="AQ522" s="343">
        <v>12.0</v>
      </c>
      <c r="AR522" s="110"/>
    </row>
    <row r="523">
      <c r="A523" s="333" t="b">
        <v>1</v>
      </c>
      <c r="B523" s="357" t="b">
        <v>1</v>
      </c>
      <c r="C523" s="350" t="str">
        <f t="shared" si="66"/>
        <v>-</v>
      </c>
      <c r="D523" s="110"/>
      <c r="E523" s="110" t="s">
        <v>4251</v>
      </c>
      <c r="F523" s="110" t="s">
        <v>4354</v>
      </c>
      <c r="G523" s="335">
        <v>4681.0</v>
      </c>
      <c r="H523" s="110" t="s">
        <v>2566</v>
      </c>
      <c r="I523" s="110" t="s">
        <v>4253</v>
      </c>
      <c r="J523" s="110" t="s">
        <v>4355</v>
      </c>
      <c r="K523" s="337" t="s">
        <v>170</v>
      </c>
      <c r="L523" s="338" t="str">
        <f t="shared" si="1040"/>
        <v>#REF!</v>
      </c>
      <c r="M523" s="339" t="str">
        <f>IFERROR(__xludf.DUMMYFUNCTION("REGEXEXTRACT(
  XLOOKUP($E523&amp;$F523, import!$A:$A, import!C:C),
  ""/(\d+)""
)
"),"#REF!")</f>
        <v>#REF!</v>
      </c>
      <c r="N523" s="340" t="str">
        <f t="shared" si="455"/>
        <v>#REF!</v>
      </c>
      <c r="O523" s="341" t="str">
        <f t="shared" ref="O523:Q523" si="1092">VALUE(SUBSTITUTE(XLOOKUP($E523&amp;$F523,import!$A:$A,import!M:M),"mm",""))
</f>
        <v>#REF!</v>
      </c>
      <c r="P523" s="342" t="str">
        <f t="shared" si="1092"/>
        <v>#REF!</v>
      </c>
      <c r="Q523" s="343" t="str">
        <f t="shared" si="1092"/>
        <v>#REF!</v>
      </c>
      <c r="R523" s="341" t="str">
        <f t="shared" si="1042"/>
        <v>#REF!</v>
      </c>
      <c r="S523" s="110" t="s">
        <v>1074</v>
      </c>
      <c r="T523" s="110" t="s">
        <v>956</v>
      </c>
      <c r="U523" s="354" t="str">
        <f t="shared" si="1066"/>
        <v>#REF!</v>
      </c>
      <c r="V523" s="119" t="str">
        <f t="shared" si="1043"/>
        <v>/Users/asano/Desktop/data_sample/Links/bandle.jpg</v>
      </c>
      <c r="W523" s="345" t="s">
        <v>4356</v>
      </c>
      <c r="X523" s="345" t="s">
        <v>4357</v>
      </c>
      <c r="Y523" s="345" t="s">
        <v>4358</v>
      </c>
      <c r="Z523" s="345" t="s">
        <v>4359</v>
      </c>
      <c r="AA523" s="110" t="str">
        <f t="shared" si="1044"/>
        <v>/Users/asano/Desktop/data_sample/images/1day/チューズミー/ムードグレージュ/thumbnail.jpg</v>
      </c>
      <c r="AB523" s="110" t="str">
        <f t="shared" si="1045"/>
        <v>/Users/asano/Desktop/data_sample/images/1day/チューズミー/ムードグレージュ/lens.jpg</v>
      </c>
      <c r="AC523" s="110" t="str">
        <f t="shared" si="1046"/>
        <v>/Users/asano/Desktop/data_sample/images/1day/チューズミー/ムードグレージュ/黒目/black.jpg</v>
      </c>
      <c r="AD523" s="110" t="str">
        <f t="shared" si="1047"/>
        <v>/Users/asano/Desktop/data_sample/images/1day/チューズミー/ムードグレージュ/茶目/brown.jpg</v>
      </c>
      <c r="AE523" s="346" t="str">
        <f t="shared" ref="AE523:AF523" si="1093">IFERROR(XLOOKUP($E523&amp;$F523,import!$A:$A,import!I:I),""
)</f>
        <v/>
      </c>
      <c r="AF523" s="346" t="str">
        <f t="shared" si="1093"/>
        <v/>
      </c>
      <c r="AG523" s="119" t="str">
        <f>IFERROR(__xludf.DUMMYFUNCTION(" IF(
  ISNUMBER(S523),
  ""度なし（±0.00）〜""&amp;IF(ABS(S523)&lt;100, TEXT(S523, ""0.00""), """"),
  IFERROR(""度なし（±0.00）〜""&amp;
    TEXT(
      VALUE(REGEXEXTRACT(ASC(TO_TEXT(S523)),
        ""(?:^|[^0-9])([+-]?\d{1,2}(?:\.\d+)?)(?:[^0-9]|$)""
      )),
      ""0.00"""&amp;"
    ),
    ""度なしのみ""
  )
)
"),"度なし（±0.00）〜10.00")</f>
        <v>度なし（±0.00）〜10.00</v>
      </c>
      <c r="AH523" s="347"/>
      <c r="AI523" s="347"/>
      <c r="AJ523" s="110" t="s">
        <v>4281</v>
      </c>
      <c r="AK523" s="110" t="s">
        <v>4360</v>
      </c>
      <c r="AL523" s="110" t="str">
        <f t="shared" si="453"/>
        <v>#REF!</v>
      </c>
      <c r="AM523" s="110"/>
      <c r="AN523" s="110" t="str">
        <f t="shared" si="84"/>
        <v>NG</v>
      </c>
      <c r="AO523" s="343">
        <v>12.0</v>
      </c>
      <c r="AP523" s="110"/>
      <c r="AQ523" s="343">
        <v>12.0</v>
      </c>
      <c r="AR523" s="110"/>
    </row>
    <row r="524">
      <c r="A524" s="333" t="b">
        <v>1</v>
      </c>
      <c r="B524" s="349" t="b">
        <v>1</v>
      </c>
      <c r="C524" s="350" t="str">
        <f t="shared" si="66"/>
        <v>-</v>
      </c>
      <c r="D524" s="110"/>
      <c r="E524" s="110" t="s">
        <v>4274</v>
      </c>
      <c r="F524" s="110" t="s">
        <v>4361</v>
      </c>
      <c r="G524" s="335">
        <v>4682.0</v>
      </c>
      <c r="H524" s="110" t="s">
        <v>2566</v>
      </c>
      <c r="I524" s="110" t="s">
        <v>4253</v>
      </c>
      <c r="J524" s="110" t="s">
        <v>4362</v>
      </c>
      <c r="K524" s="337" t="s">
        <v>170</v>
      </c>
      <c r="L524" s="338" t="str">
        <f t="shared" si="1040"/>
        <v>#REF!</v>
      </c>
      <c r="M524" s="339" t="str">
        <f>IFERROR(__xludf.DUMMYFUNCTION("REGEXEXTRACT(
  XLOOKUP($E524&amp;$F524, import!$A:$A, import!C:C),
  ""/(\d+)""
)
"),"#REF!")</f>
        <v>#REF!</v>
      </c>
      <c r="N524" s="340" t="str">
        <f t="shared" si="455"/>
        <v>#REF!</v>
      </c>
      <c r="O524" s="341" t="str">
        <f t="shared" ref="O524:Q524" si="1094">VALUE(SUBSTITUTE(XLOOKUP($E524&amp;$F524,import!$A:$A,import!M:M),"mm",""))
</f>
        <v>#REF!</v>
      </c>
      <c r="P524" s="342" t="str">
        <f t="shared" si="1094"/>
        <v>#REF!</v>
      </c>
      <c r="Q524" s="343" t="str">
        <f t="shared" si="1094"/>
        <v>#REF!</v>
      </c>
      <c r="R524" s="341" t="str">
        <f t="shared" si="1042"/>
        <v>#REF!</v>
      </c>
      <c r="S524" s="110" t="s">
        <v>956</v>
      </c>
      <c r="T524" s="110" t="s">
        <v>3241</v>
      </c>
      <c r="U524" s="354" t="str">
        <f t="shared" si="1066"/>
        <v>#REF!</v>
      </c>
      <c r="V524" s="119" t="str">
        <f t="shared" si="1043"/>
        <v>/Users/asano/Desktop/data_sample/Links/bandle.jpg</v>
      </c>
      <c r="W524" s="345" t="s">
        <v>4363</v>
      </c>
      <c r="X524" s="345" t="s">
        <v>4364</v>
      </c>
      <c r="Y524" s="345" t="s">
        <v>4365</v>
      </c>
      <c r="Z524" s="345" t="s">
        <v>4366</v>
      </c>
      <c r="AA524" s="110" t="str">
        <f t="shared" si="1044"/>
        <v>/Users/asano/Desktop/data_sample/images/1day/チューズミー/メルティーココア/thumbnail.jpg</v>
      </c>
      <c r="AB524" s="110" t="str">
        <f t="shared" si="1045"/>
        <v>/Users/asano/Desktop/data_sample/images/1day/チューズミー/メルティーココア/lens.jpg</v>
      </c>
      <c r="AC524" s="110" t="str">
        <f t="shared" si="1046"/>
        <v>/Users/asano/Desktop/data_sample/images/1day/チューズミー/メルティーココア/黒目/black.jpg</v>
      </c>
      <c r="AD524" s="110" t="str">
        <f t="shared" si="1047"/>
        <v>/Users/asano/Desktop/data_sample/images/1day/チューズミー/メルティーココア/茶目/brown.jpg</v>
      </c>
      <c r="AE524" s="346" t="str">
        <f t="shared" ref="AE524:AF524" si="1095">IFERROR(XLOOKUP($E524&amp;$F524,import!$A:$A,import!I:I),""
)</f>
        <v/>
      </c>
      <c r="AF524" s="346" t="str">
        <f t="shared" si="1095"/>
        <v/>
      </c>
      <c r="AG524" s="119" t="str">
        <f>IFERROR(__xludf.DUMMYFUNCTION(" IF(
  ISNUMBER(S524),
  ""度なし（±0.00）〜""&amp;IF(ABS(S524)&lt;100, TEXT(S524, ""0.00""), """"),
  IFERROR(""度なし（±0.00）〜""&amp;
    TEXT(
      VALUE(REGEXEXTRACT(ASC(TO_TEXT(S524)),
        ""(?:^|[^0-9])([+-]?\d{1,2}(?:\.\d+)?)(?:[^0-9]|$)""
      )),
      ""0.00"""&amp;"
    ),
    ""度なしのみ""
  )
)
"),"度なしのみ")</f>
        <v>度なしのみ</v>
      </c>
      <c r="AH524" s="347"/>
      <c r="AI524" s="347"/>
      <c r="AJ524" s="110" t="s">
        <v>4281</v>
      </c>
      <c r="AK524" s="110" t="s">
        <v>4367</v>
      </c>
      <c r="AL524" s="110" t="str">
        <f t="shared" si="453"/>
        <v>#REF!</v>
      </c>
      <c r="AM524" s="110"/>
      <c r="AN524" s="110" t="str">
        <f t="shared" si="84"/>
        <v>NG</v>
      </c>
      <c r="AO524" s="343">
        <v>8.0</v>
      </c>
      <c r="AP524" s="110"/>
      <c r="AQ524" s="343">
        <v>8.0</v>
      </c>
      <c r="AR524" s="110"/>
    </row>
    <row r="525">
      <c r="A525" s="333" t="b">
        <v>1</v>
      </c>
      <c r="B525" s="349" t="b">
        <v>1</v>
      </c>
      <c r="C525" s="350" t="str">
        <f t="shared" si="66"/>
        <v>-</v>
      </c>
      <c r="D525" s="110"/>
      <c r="E525" s="110" t="s">
        <v>4251</v>
      </c>
      <c r="F525" s="110" t="s">
        <v>4368</v>
      </c>
      <c r="G525" s="335">
        <v>4683.0</v>
      </c>
      <c r="H525" s="110" t="s">
        <v>2566</v>
      </c>
      <c r="I525" s="110" t="s">
        <v>4253</v>
      </c>
      <c r="J525" s="110" t="s">
        <v>4369</v>
      </c>
      <c r="K525" s="337" t="s">
        <v>170</v>
      </c>
      <c r="L525" s="338" t="str">
        <f t="shared" si="1040"/>
        <v>#REF!</v>
      </c>
      <c r="M525" s="339" t="str">
        <f>IFERROR(__xludf.DUMMYFUNCTION("REGEXEXTRACT(
  XLOOKUP($E525&amp;$F525, import!$A:$A, import!C:C),
  ""/(\d+)""
)
"),"#REF!")</f>
        <v>#REF!</v>
      </c>
      <c r="N525" s="340" t="str">
        <f t="shared" si="455"/>
        <v>#REF!</v>
      </c>
      <c r="O525" s="341" t="str">
        <f t="shared" ref="O525:Q525" si="1096">VALUE(SUBSTITUTE(XLOOKUP($E525&amp;$F525,import!$A:$A,import!M:M),"mm",""))
</f>
        <v>#REF!</v>
      </c>
      <c r="P525" s="342" t="str">
        <f t="shared" si="1096"/>
        <v>#REF!</v>
      </c>
      <c r="Q525" s="343" t="str">
        <f t="shared" si="1096"/>
        <v>#REF!</v>
      </c>
      <c r="R525" s="341" t="str">
        <f t="shared" si="1042"/>
        <v>#REF!</v>
      </c>
      <c r="S525" s="110" t="s">
        <v>956</v>
      </c>
      <c r="T525" s="110" t="s">
        <v>956</v>
      </c>
      <c r="U525" s="354" t="str">
        <f t="shared" si="1066"/>
        <v>#REF!</v>
      </c>
      <c r="V525" s="119" t="str">
        <f t="shared" si="1043"/>
        <v>/Users/asano/Desktop/data_sample/Links/bandle.jpg</v>
      </c>
      <c r="W525" s="345" t="s">
        <v>4370</v>
      </c>
      <c r="X525" s="345" t="s">
        <v>4371</v>
      </c>
      <c r="Y525" s="345" t="s">
        <v>4372</v>
      </c>
      <c r="Z525" s="345" t="s">
        <v>4373</v>
      </c>
      <c r="AA525" s="110" t="str">
        <f t="shared" si="1044"/>
        <v>/Users/asano/Desktop/data_sample/images/1day/チューズミー/モイストブラウン/thumbnail.jpg</v>
      </c>
      <c r="AB525" s="110" t="str">
        <f t="shared" si="1045"/>
        <v>/Users/asano/Desktop/data_sample/images/1day/チューズミー/モイストブラウン/lens.jpg</v>
      </c>
      <c r="AC525" s="110" t="str">
        <f t="shared" si="1046"/>
        <v>/Users/asano/Desktop/data_sample/images/1day/チューズミー/モイストブラウン/黒目/black.jpg</v>
      </c>
      <c r="AD525" s="110" t="str">
        <f t="shared" si="1047"/>
        <v>/Users/asano/Desktop/data_sample/images/1day/チューズミー/モイストブラウン/茶目/brown.jpg</v>
      </c>
      <c r="AE525" s="346" t="str">
        <f t="shared" ref="AE525:AF525" si="1097">IFERROR(XLOOKUP($E525&amp;$F525,import!$A:$A,import!I:I),""
)</f>
        <v/>
      </c>
      <c r="AF525" s="346" t="str">
        <f t="shared" si="1097"/>
        <v/>
      </c>
      <c r="AG525" s="119" t="str">
        <f>IFERROR(__xludf.DUMMYFUNCTION(" IF(
  ISNUMBER(S525),
  ""度なし（±0.00）〜""&amp;IF(ABS(S525)&lt;100, TEXT(S525, ""0.00""), """"),
  IFERROR(""度なし（±0.00）〜""&amp;
    TEXT(
      VALUE(REGEXEXTRACT(ASC(TO_TEXT(S525)),
        ""(?:^|[^0-9])([+-]?\d{1,2}(?:\.\d+)?)(?:[^0-9]|$)""
      )),
      ""0.00"""&amp;"
    ),
    ""度なしのみ""
  )
)
"),"度なしのみ")</f>
        <v>度なしのみ</v>
      </c>
      <c r="AH525" s="347"/>
      <c r="AI525" s="347"/>
      <c r="AJ525" s="110" t="s">
        <v>4281</v>
      </c>
      <c r="AK525" s="110" t="s">
        <v>4374</v>
      </c>
      <c r="AL525" s="110" t="str">
        <f t="shared" si="453"/>
        <v>#REF!</v>
      </c>
      <c r="AM525" s="110"/>
      <c r="AN525" s="110" t="str">
        <f t="shared" si="84"/>
        <v>NG</v>
      </c>
      <c r="AO525" s="343">
        <v>8.0</v>
      </c>
      <c r="AP525" s="110"/>
      <c r="AQ525" s="343">
        <v>8.0</v>
      </c>
      <c r="AR525" s="110"/>
    </row>
    <row r="526">
      <c r="A526" s="333" t="b">
        <v>1</v>
      </c>
      <c r="B526" s="349" t="b">
        <v>1</v>
      </c>
      <c r="C526" s="350" t="str">
        <f t="shared" si="66"/>
        <v>-</v>
      </c>
      <c r="D526" s="110"/>
      <c r="E526" s="110" t="s">
        <v>4251</v>
      </c>
      <c r="F526" s="110" t="s">
        <v>4375</v>
      </c>
      <c r="G526" s="335">
        <v>4684.0</v>
      </c>
      <c r="H526" s="110" t="s">
        <v>2566</v>
      </c>
      <c r="I526" s="110" t="s">
        <v>4253</v>
      </c>
      <c r="J526" s="110" t="s">
        <v>4376</v>
      </c>
      <c r="K526" s="337" t="s">
        <v>170</v>
      </c>
      <c r="L526" s="338" t="str">
        <f t="shared" si="1040"/>
        <v>#REF!</v>
      </c>
      <c r="M526" s="339" t="str">
        <f>IFERROR(__xludf.DUMMYFUNCTION("REGEXEXTRACT(
  XLOOKUP($E526&amp;$F526, import!$A:$A, import!C:C),
  ""/(\d+)""
)
"),"#REF!")</f>
        <v>#REF!</v>
      </c>
      <c r="N526" s="340" t="str">
        <f t="shared" si="455"/>
        <v>#REF!</v>
      </c>
      <c r="O526" s="341" t="str">
        <f t="shared" ref="O526:Q526" si="1098">VALUE(SUBSTITUTE(XLOOKUP($E526&amp;$F526,import!$A:$A,import!M:M),"mm",""))
</f>
        <v>#REF!</v>
      </c>
      <c r="P526" s="342" t="str">
        <f t="shared" si="1098"/>
        <v>#REF!</v>
      </c>
      <c r="Q526" s="343" t="str">
        <f t="shared" si="1098"/>
        <v>#REF!</v>
      </c>
      <c r="R526" s="341" t="str">
        <f t="shared" si="1042"/>
        <v>#REF!</v>
      </c>
      <c r="S526" s="110" t="s">
        <v>956</v>
      </c>
      <c r="T526" s="110" t="s">
        <v>956</v>
      </c>
      <c r="U526" s="354" t="str">
        <f t="shared" si="1066"/>
        <v>#REF!</v>
      </c>
      <c r="V526" s="119" t="str">
        <f t="shared" si="1043"/>
        <v>/Users/asano/Desktop/data_sample/Links/bandle.jpg</v>
      </c>
      <c r="W526" s="345" t="s">
        <v>4377</v>
      </c>
      <c r="X526" s="345" t="s">
        <v>4378</v>
      </c>
      <c r="Y526" s="345" t="s">
        <v>4379</v>
      </c>
      <c r="Z526" s="345" t="s">
        <v>4380</v>
      </c>
      <c r="AA526" s="110" t="str">
        <f t="shared" si="1044"/>
        <v>/Users/asano/Desktop/data_sample/images/1day/チューズミー/リリーベージュ/thumbnail.jpg</v>
      </c>
      <c r="AB526" s="110" t="str">
        <f t="shared" si="1045"/>
        <v>/Users/asano/Desktop/data_sample/images/1day/チューズミー/リリーベージュ/lens.jpg</v>
      </c>
      <c r="AC526" s="110" t="str">
        <f t="shared" si="1046"/>
        <v>/Users/asano/Desktop/data_sample/images/1day/チューズミー/リリーベージュ/黒目/black.jpg</v>
      </c>
      <c r="AD526" s="110" t="str">
        <f t="shared" si="1047"/>
        <v>/Users/asano/Desktop/data_sample/images/1day/チューズミー/リリーベージュ/茶目/brown.jpg</v>
      </c>
      <c r="AE526" s="346" t="str">
        <f t="shared" ref="AE526:AF526" si="1099">IFERROR(XLOOKUP($E526&amp;$F526,import!$A:$A,import!I:I),""
)</f>
        <v/>
      </c>
      <c r="AF526" s="346" t="str">
        <f t="shared" si="1099"/>
        <v/>
      </c>
      <c r="AG526" s="119" t="str">
        <f>IFERROR(__xludf.DUMMYFUNCTION(" IF(
  ISNUMBER(S526),
  ""度なし（±0.00）〜""&amp;IF(ABS(S526)&lt;100, TEXT(S526, ""0.00""), """"),
  IFERROR(""度なし（±0.00）〜""&amp;
    TEXT(
      VALUE(REGEXEXTRACT(ASC(TO_TEXT(S526)),
        ""(?:^|[^0-9])([+-]?\d{1,2}(?:\.\d+)?)(?:[^0-9]|$)""
      )),
      ""0.00"""&amp;"
    ),
    ""度なしのみ""
  )
)
"),"度なしのみ")</f>
        <v>度なしのみ</v>
      </c>
      <c r="AH526" s="347"/>
      <c r="AI526" s="347"/>
      <c r="AJ526" s="110" t="s">
        <v>4281</v>
      </c>
      <c r="AK526" s="110" t="s">
        <v>4381</v>
      </c>
      <c r="AL526" s="110" t="str">
        <f t="shared" si="453"/>
        <v>#REF!</v>
      </c>
      <c r="AM526" s="110"/>
      <c r="AN526" s="110" t="str">
        <f t="shared" si="84"/>
        <v>NG</v>
      </c>
      <c r="AO526" s="343">
        <v>8.0</v>
      </c>
      <c r="AP526" s="110"/>
      <c r="AQ526" s="343">
        <v>8.0</v>
      </c>
      <c r="AR526" s="110"/>
    </row>
    <row r="527">
      <c r="A527" s="333" t="b">
        <v>1</v>
      </c>
      <c r="B527" s="357" t="b">
        <v>1</v>
      </c>
      <c r="C527" s="350" t="str">
        <f t="shared" si="66"/>
        <v>-</v>
      </c>
      <c r="D527" s="110"/>
      <c r="E527" s="110" t="s">
        <v>4382</v>
      </c>
      <c r="F527" s="110" t="s">
        <v>4267</v>
      </c>
      <c r="G527" s="335">
        <v>4685.0</v>
      </c>
      <c r="H527" s="110" t="s">
        <v>2566</v>
      </c>
      <c r="I527" s="110" t="s">
        <v>4253</v>
      </c>
      <c r="J527" s="110" t="s">
        <v>4268</v>
      </c>
      <c r="K527" s="110" t="s">
        <v>292</v>
      </c>
      <c r="L527" s="338" t="str">
        <f t="shared" si="1040"/>
        <v>#REF!</v>
      </c>
      <c r="M527" s="339" t="str">
        <f>IFERROR(__xludf.DUMMYFUNCTION("REGEXEXTRACT(
  XLOOKUP($E527&amp;$F527, import!$A:$A, import!C:C),
  ""/(\d+)""
)
"),"#REF!")</f>
        <v>#REF!</v>
      </c>
      <c r="N527" s="340" t="str">
        <f t="shared" si="455"/>
        <v>#REF!</v>
      </c>
      <c r="O527" s="341" t="str">
        <f t="shared" ref="O527:Q527" si="1100">VALUE(SUBSTITUTE(XLOOKUP($E527&amp;$F527,import!$A:$A,import!M:M),"mm",""))
</f>
        <v>#REF!</v>
      </c>
      <c r="P527" s="342" t="str">
        <f t="shared" si="1100"/>
        <v>#REF!</v>
      </c>
      <c r="Q527" s="343" t="str">
        <f t="shared" si="1100"/>
        <v>#REF!</v>
      </c>
      <c r="R527" s="341" t="str">
        <f t="shared" si="1042"/>
        <v>#REF!</v>
      </c>
      <c r="S527" s="110" t="s">
        <v>1303</v>
      </c>
      <c r="T52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TRIM(TRANSPOSE(SPLIT(S527,"",""))), 0))
        ),
      ""シリコン"",""シリコー"&amp;"ンハイドロゲル素材"")
    )
  ),
"""")
"),"UVカット")</f>
        <v>UVカット</v>
      </c>
      <c r="U527" s="371" t="s">
        <v>3043</v>
      </c>
      <c r="V527" s="119" t="str">
        <f t="shared" si="1043"/>
        <v>/Users/asano/Desktop/data_sample/Links/bandle.jpg</v>
      </c>
      <c r="W527" s="345" t="s">
        <v>4383</v>
      </c>
      <c r="X527" s="345" t="s">
        <v>4384</v>
      </c>
      <c r="Y527" s="345" t="s">
        <v>4385</v>
      </c>
      <c r="Z527" s="345" t="s">
        <v>4386</v>
      </c>
      <c r="AA527" s="110" t="str">
        <f t="shared" si="1044"/>
        <v>/Users/asano/Desktop/data_sample/images/1month/チューズミー/シフォンブラウン/thumbnail.jpg</v>
      </c>
      <c r="AB527" s="110" t="str">
        <f t="shared" si="1045"/>
        <v>/Users/asano/Desktop/data_sample/images/1month/チューズミー/シフォンブラウン/lens.jpg</v>
      </c>
      <c r="AC527" s="110" t="str">
        <f t="shared" si="1046"/>
        <v>/Users/asano/Desktop/data_sample/images/1month/チューズミー/シフォンブラウン/黒目/black.jpg</v>
      </c>
      <c r="AD527" s="110" t="str">
        <f t="shared" si="1047"/>
        <v>/Users/asano/Desktop/data_sample/images/1month/チューズミー/シフォンブラウン/茶目/brown.jpg</v>
      </c>
      <c r="AE527" s="346" t="str">
        <f t="shared" ref="AE527:AF527" si="1101">IFERROR(XLOOKUP($E527&amp;$F527,import!$A:$A,import!I:I),""
)</f>
        <v/>
      </c>
      <c r="AF527" s="346" t="str">
        <f t="shared" si="1101"/>
        <v/>
      </c>
      <c r="AG527" s="119" t="str">
        <f>IFERROR(__xludf.DUMMYFUNCTION(" IF(
  ISNUMBER(S527),
  ""度なし（±0.00）〜""&amp;IF(ABS(S527)&lt;100, TEXT(S527, ""0.00""), """"),
  IFERROR(""度なし（±0.00）〜""&amp;
    TEXT(
      VALUE(REGEXEXTRACT(ASC(TO_TEXT(S527)),
        ""(?:^|[^0-9])([+-]?\d{1,2}(?:\.\d+)?)(?:[^0-9]|$)""
      )),
      ""0.00"""&amp;"
    ),
    ""度なしのみ""
  )
)
"),"度なしのみ")</f>
        <v>度なしのみ</v>
      </c>
      <c r="AH527" s="347"/>
      <c r="AI527" s="347"/>
      <c r="AJ527" s="110"/>
      <c r="AK527" s="110" t="s">
        <v>4273</v>
      </c>
      <c r="AL527" s="110" t="str">
        <f t="shared" si="453"/>
        <v>#REF!</v>
      </c>
      <c r="AM527" s="110"/>
      <c r="AN527" s="110" t="str">
        <f t="shared" si="84"/>
        <v>NG</v>
      </c>
      <c r="AO527" s="343">
        <v>8.0</v>
      </c>
      <c r="AP527" s="110"/>
      <c r="AQ527" s="343">
        <v>8.0</v>
      </c>
      <c r="AR527" s="110"/>
    </row>
    <row r="528">
      <c r="A528" s="333" t="b">
        <v>1</v>
      </c>
      <c r="B528" s="357" t="b">
        <v>1</v>
      </c>
      <c r="C528" s="350" t="str">
        <f t="shared" si="66"/>
        <v>-</v>
      </c>
      <c r="D528" s="110"/>
      <c r="E528" s="110" t="s">
        <v>4382</v>
      </c>
      <c r="F528" s="110" t="s">
        <v>4304</v>
      </c>
      <c r="G528" s="335">
        <v>4686.0</v>
      </c>
      <c r="H528" s="110" t="s">
        <v>2566</v>
      </c>
      <c r="I528" s="110" t="s">
        <v>4253</v>
      </c>
      <c r="J528" s="110" t="s">
        <v>4305</v>
      </c>
      <c r="K528" s="110" t="s">
        <v>292</v>
      </c>
      <c r="L528" s="338" t="str">
        <f t="shared" si="1040"/>
        <v>#REF!</v>
      </c>
      <c r="M528" s="339" t="str">
        <f>IFERROR(__xludf.DUMMYFUNCTION("REGEXEXTRACT(
  XLOOKUP($E528&amp;$F528, import!$A:$A, import!C:C),
  ""/(\d+)""
)
"),"#REF!")</f>
        <v>#REF!</v>
      </c>
      <c r="N528" s="340" t="str">
        <f t="shared" si="455"/>
        <v>#REF!</v>
      </c>
      <c r="O528" s="341" t="str">
        <f t="shared" ref="O528:Q528" si="1102">VALUE(SUBSTITUTE(XLOOKUP($E528&amp;$F528,import!$A:$A,import!M:M),"mm",""))
</f>
        <v>#REF!</v>
      </c>
      <c r="P528" s="342" t="str">
        <f t="shared" si="1102"/>
        <v>#REF!</v>
      </c>
      <c r="Q528" s="343" t="str">
        <f t="shared" si="1102"/>
        <v>#REF!</v>
      </c>
      <c r="R528" s="341" t="str">
        <f t="shared" si="1042"/>
        <v>#REF!</v>
      </c>
      <c r="S528" s="110" t="s">
        <v>1303</v>
      </c>
      <c r="T52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TRIM(TRANSPOSE(SPLIT(S528,"",""))), 0))
        ),
      ""シリコン"",""シリコー"&amp;"ンハイドロゲル素材"")
    )
  ),
"""")
"),"UVカット")</f>
        <v>UVカット</v>
      </c>
      <c r="U528" s="371" t="s">
        <v>3043</v>
      </c>
      <c r="V528" s="119" t="str">
        <f t="shared" si="1043"/>
        <v>/Users/asano/Desktop/data_sample/Links/bandle.jpg</v>
      </c>
      <c r="W528" s="345" t="s">
        <v>4387</v>
      </c>
      <c r="X528" s="345" t="s">
        <v>4388</v>
      </c>
      <c r="Y528" s="345" t="s">
        <v>4389</v>
      </c>
      <c r="Z528" s="345" t="s">
        <v>4390</v>
      </c>
      <c r="AA528" s="110" t="str">
        <f t="shared" si="1044"/>
        <v>/Users/asano/Desktop/data_sample/images/1month/チューズミー/ハニーベージュ/thumbnail.jpg</v>
      </c>
      <c r="AB528" s="110" t="str">
        <f t="shared" si="1045"/>
        <v>/Users/asano/Desktop/data_sample/images/1month/チューズミー/ハニーベージュ/lens.jpg</v>
      </c>
      <c r="AC528" s="110" t="str">
        <f t="shared" si="1046"/>
        <v>/Users/asano/Desktop/data_sample/images/1month/チューズミー/ハニーベージュ/黒目/black.jpg</v>
      </c>
      <c r="AD528" s="110" t="str">
        <f t="shared" si="1047"/>
        <v>/Users/asano/Desktop/data_sample/images/1month/チューズミー/ハニーベージュ/茶目/brown.jpg</v>
      </c>
      <c r="AE528" s="346" t="str">
        <f t="shared" ref="AE528:AF528" si="1103">IFERROR(XLOOKUP($E528&amp;$F528,import!$A:$A,import!I:I),""
)</f>
        <v/>
      </c>
      <c r="AF528" s="346" t="str">
        <f t="shared" si="1103"/>
        <v/>
      </c>
      <c r="AG528" s="119" t="str">
        <f>IFERROR(__xludf.DUMMYFUNCTION(" IF(
  ISNUMBER(S528),
  ""度なし（±0.00）〜""&amp;IF(ABS(S528)&lt;100, TEXT(S528, ""0.00""), """"),
  IFERROR(""度なし（±0.00）〜""&amp;
    TEXT(
      VALUE(REGEXEXTRACT(ASC(TO_TEXT(S528)),
        ""(?:^|[^0-9])([+-]?\d{1,2}(?:\.\d+)?)(?:[^0-9]|$)""
      )),
      ""0.00"""&amp;"
    ),
    ""度なしのみ""
  )
)
"),"度なしのみ")</f>
        <v>度なしのみ</v>
      </c>
      <c r="AH528" s="347"/>
      <c r="AI528" s="347"/>
      <c r="AJ528" s="110"/>
      <c r="AK528" s="110" t="s">
        <v>4310</v>
      </c>
      <c r="AL528" s="110" t="str">
        <f t="shared" si="453"/>
        <v>#REF!</v>
      </c>
      <c r="AM528" s="110"/>
      <c r="AN528" s="110" t="str">
        <f t="shared" si="84"/>
        <v>NG</v>
      </c>
      <c r="AO528" s="343">
        <v>8.0</v>
      </c>
      <c r="AP528" s="110"/>
      <c r="AQ528" s="343">
        <v>8.0</v>
      </c>
      <c r="AR528" s="110"/>
    </row>
    <row r="529">
      <c r="A529" s="333" t="b">
        <v>1</v>
      </c>
      <c r="B529" s="357" t="b">
        <v>1</v>
      </c>
      <c r="C529" s="350" t="str">
        <f t="shared" si="66"/>
        <v>-</v>
      </c>
      <c r="D529" s="110"/>
      <c r="E529" s="110" t="s">
        <v>4382</v>
      </c>
      <c r="F529" s="110" t="s">
        <v>4311</v>
      </c>
      <c r="G529" s="335">
        <v>4687.0</v>
      </c>
      <c r="H529" s="110" t="s">
        <v>2566</v>
      </c>
      <c r="I529" s="110" t="s">
        <v>4253</v>
      </c>
      <c r="J529" s="110" t="s">
        <v>4312</v>
      </c>
      <c r="K529" s="110" t="s">
        <v>292</v>
      </c>
      <c r="L529" s="338" t="str">
        <f t="shared" si="1040"/>
        <v>#REF!</v>
      </c>
      <c r="M529" s="339" t="str">
        <f>IFERROR(__xludf.DUMMYFUNCTION("REGEXEXTRACT(
  XLOOKUP($E529&amp;$F529, import!$A:$A, import!C:C),
  ""/(\d+)""
)
"),"#REF!")</f>
        <v>#REF!</v>
      </c>
      <c r="N529" s="340" t="str">
        <f t="shared" si="455"/>
        <v>#REF!</v>
      </c>
      <c r="O529" s="341" t="str">
        <f t="shared" ref="O529:Q529" si="1104">VALUE(SUBSTITUTE(XLOOKUP($E529&amp;$F529,import!$A:$A,import!M:M),"mm",""))
</f>
        <v>#REF!</v>
      </c>
      <c r="P529" s="342" t="str">
        <f t="shared" si="1104"/>
        <v>#REF!</v>
      </c>
      <c r="Q529" s="343" t="str">
        <f t="shared" si="1104"/>
        <v>#REF!</v>
      </c>
      <c r="R529" s="341" t="str">
        <f t="shared" si="1042"/>
        <v>#REF!</v>
      </c>
      <c r="S529" s="110" t="s">
        <v>1303</v>
      </c>
      <c r="T52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TRIM(TRANSPOSE(SPLIT(S529,"",""))), 0))
        ),
      ""シリコン"",""シリコー"&amp;"ンハイドロゲル素材"")
    )
  ),
"""")
"),"UVカット")</f>
        <v>UVカット</v>
      </c>
      <c r="U529" s="371" t="s">
        <v>3043</v>
      </c>
      <c r="V529" s="119" t="str">
        <f t="shared" si="1043"/>
        <v>/Users/asano/Desktop/data_sample/Links/bandle.jpg</v>
      </c>
      <c r="W529" s="345" t="s">
        <v>4391</v>
      </c>
      <c r="X529" s="345" t="s">
        <v>4392</v>
      </c>
      <c r="Y529" s="345" t="s">
        <v>4393</v>
      </c>
      <c r="Z529" s="345" t="s">
        <v>4394</v>
      </c>
      <c r="AA529" s="110" t="str">
        <f t="shared" si="1044"/>
        <v>/Users/asano/Desktop/data_sample/images/1month/チューズミー/ピーチブラウン/thumbnail.jpg</v>
      </c>
      <c r="AB529" s="110" t="str">
        <f t="shared" si="1045"/>
        <v>/Users/asano/Desktop/data_sample/images/1month/チューズミー/ピーチブラウン/lens.jpg</v>
      </c>
      <c r="AC529" s="110" t="str">
        <f t="shared" si="1046"/>
        <v>/Users/asano/Desktop/data_sample/images/1month/チューズミー/ピーチブラウン/黒目/black.jpg</v>
      </c>
      <c r="AD529" s="110" t="str">
        <f t="shared" si="1047"/>
        <v>/Users/asano/Desktop/data_sample/images/1month/チューズミー/ピーチブラウン/茶目/brown.jpg</v>
      </c>
      <c r="AE529" s="346" t="str">
        <f t="shared" ref="AE529:AF529" si="1105">IFERROR(XLOOKUP($E529&amp;$F529,import!$A:$A,import!I:I),""
)</f>
        <v/>
      </c>
      <c r="AF529" s="346" t="str">
        <f t="shared" si="1105"/>
        <v/>
      </c>
      <c r="AG529" s="119" t="str">
        <f>IFERROR(__xludf.DUMMYFUNCTION(" IF(
  ISNUMBER(S529),
  ""度なし（±0.00）〜""&amp;IF(ABS(S529)&lt;100, TEXT(S529, ""0.00""), """"),
  IFERROR(""度なし（±0.00）〜""&amp;
    TEXT(
      VALUE(REGEXEXTRACT(ASC(TO_TEXT(S529)),
        ""(?:^|[^0-9])([+-]?\d{1,2}(?:\.\d+)?)(?:[^0-9]|$)""
      )),
      ""0.00"""&amp;"
    ),
    ""度なしのみ""
  )
)
"),"度なしのみ")</f>
        <v>度なしのみ</v>
      </c>
      <c r="AH529" s="347"/>
      <c r="AI529" s="347"/>
      <c r="AJ529" s="110"/>
      <c r="AK529" s="110" t="s">
        <v>4317</v>
      </c>
      <c r="AL529" s="110" t="str">
        <f t="shared" si="453"/>
        <v>#REF!</v>
      </c>
      <c r="AM529" s="110"/>
      <c r="AN529" s="110" t="str">
        <f t="shared" si="84"/>
        <v>NG</v>
      </c>
      <c r="AO529" s="343">
        <v>8.0</v>
      </c>
      <c r="AP529" s="110"/>
      <c r="AQ529" s="343">
        <v>8.0</v>
      </c>
      <c r="AR529" s="110"/>
    </row>
    <row r="530">
      <c r="A530" s="333" t="b">
        <v>1</v>
      </c>
      <c r="B530" s="357" t="b">
        <v>1</v>
      </c>
      <c r="C530" s="350" t="str">
        <f t="shared" si="66"/>
        <v>-</v>
      </c>
      <c r="D530" s="110"/>
      <c r="E530" s="110" t="s">
        <v>4382</v>
      </c>
      <c r="F530" s="110" t="s">
        <v>4325</v>
      </c>
      <c r="G530" s="335">
        <v>4688.0</v>
      </c>
      <c r="H530" s="110" t="s">
        <v>2566</v>
      </c>
      <c r="I530" s="110" t="s">
        <v>4253</v>
      </c>
      <c r="J530" s="110" t="s">
        <v>4326</v>
      </c>
      <c r="K530" s="110" t="s">
        <v>292</v>
      </c>
      <c r="L530" s="338" t="str">
        <f t="shared" si="1040"/>
        <v>#REF!</v>
      </c>
      <c r="M530" s="339" t="str">
        <f>IFERROR(__xludf.DUMMYFUNCTION("REGEXEXTRACT(
  XLOOKUP($E530&amp;$F530, import!$A:$A, import!C:C),
  ""/(\d+)""
)
"),"#REF!")</f>
        <v>#REF!</v>
      </c>
      <c r="N530" s="340" t="str">
        <f t="shared" si="455"/>
        <v>#REF!</v>
      </c>
      <c r="O530" s="341" t="str">
        <f t="shared" ref="O530:Q530" si="1106">VALUE(SUBSTITUTE(XLOOKUP($E530&amp;$F530,import!$A:$A,import!M:M),"mm",""))
</f>
        <v>#REF!</v>
      </c>
      <c r="P530" s="342" t="str">
        <f t="shared" si="1106"/>
        <v>#REF!</v>
      </c>
      <c r="Q530" s="343" t="str">
        <f t="shared" si="1106"/>
        <v>#REF!</v>
      </c>
      <c r="R530" s="341" t="str">
        <f t="shared" si="1042"/>
        <v>#REF!</v>
      </c>
      <c r="S530" s="110" t="str">
        <f t="shared" ref="S530:S532" si="1109">XLOOKUP($E530&amp;$F530,import!$A:$A,import!T:T)</f>
        <v>#REF!</v>
      </c>
      <c r="T53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TRIM(TRANSPOSE(SPLIT(S530,"",""))), 0))
        ),
      ""シリコン"",""シリコー"&amp;"ンハイドロゲル素材"")
    )
  ),
"""")
"),"")</f>
        <v/>
      </c>
      <c r="U530" s="371" t="s">
        <v>3043</v>
      </c>
      <c r="V530" s="119" t="str">
        <f t="shared" si="1043"/>
        <v>/Users/asano/Desktop/data_sample/Links/bandle.jpg</v>
      </c>
      <c r="W530" s="345" t="s">
        <v>4395</v>
      </c>
      <c r="X530" s="345" t="s">
        <v>4396</v>
      </c>
      <c r="Y530" s="345" t="s">
        <v>4397</v>
      </c>
      <c r="Z530" s="345" t="s">
        <v>4398</v>
      </c>
      <c r="AA530" s="110" t="str">
        <f t="shared" si="1044"/>
        <v>/Users/asano/Desktop/data_sample/images/1month/チューズミー/ベイビーブラウン/thumbnail.jpg</v>
      </c>
      <c r="AB530" s="110" t="str">
        <f t="shared" si="1045"/>
        <v>/Users/asano/Desktop/data_sample/images/1month/チューズミー/ベイビーブラウン/lens.jpg</v>
      </c>
      <c r="AC530" s="110" t="str">
        <f t="shared" si="1046"/>
        <v>/Users/asano/Desktop/data_sample/images/1month/チューズミー/ベイビーブラウン/黒目/black.jpg</v>
      </c>
      <c r="AD530" s="110" t="str">
        <f t="shared" si="1047"/>
        <v>/Users/asano/Desktop/data_sample/images/1month/チューズミー/ベイビーブラウン/茶目/brown.jpg</v>
      </c>
      <c r="AE530" s="346" t="str">
        <f t="shared" ref="AE530:AF530" si="1107">IFERROR(XLOOKUP($E530&amp;$F530,import!$A:$A,import!I:I),""
)</f>
        <v/>
      </c>
      <c r="AF530" s="346" t="str">
        <f t="shared" si="1107"/>
        <v/>
      </c>
      <c r="AG530" s="119" t="str">
        <f>IFERROR(__xludf.DUMMYFUNCTION(" IF(
  ISNUMBER(S530),
  ""度なし（±0.00）〜""&amp;IF(ABS(S530)&lt;100, TEXT(S530, ""0.00""), """"),
  IFERROR(""度なし（±0.00）〜""&amp;
    TEXT(
      VALUE(REGEXEXTRACT(ASC(TO_TEXT(S530)),
        ""(?:^|[^0-9])([+-]?\d{1,2}(?:\.\d+)?)(?:[^0-9]|$)""
      )),
      ""0.00"""&amp;"
    ),
    ""度なしのみ""
  )
)
"),"度なしのみ")</f>
        <v>度なしのみ</v>
      </c>
      <c r="AH530" s="347"/>
      <c r="AI530" s="347"/>
      <c r="AJ530" s="110"/>
      <c r="AK530" s="110" t="s">
        <v>4331</v>
      </c>
      <c r="AL530" s="110" t="str">
        <f t="shared" si="453"/>
        <v>#REF!</v>
      </c>
      <c r="AM530" s="110"/>
      <c r="AN530" s="110" t="str">
        <f t="shared" si="84"/>
        <v>NG</v>
      </c>
      <c r="AO530" s="343">
        <v>12.0</v>
      </c>
      <c r="AP530" s="110"/>
      <c r="AQ530" s="343">
        <v>12.0</v>
      </c>
      <c r="AR530" s="110"/>
    </row>
    <row r="531">
      <c r="A531" s="333" t="b">
        <v>1</v>
      </c>
      <c r="B531" s="349" t="b">
        <v>1</v>
      </c>
      <c r="C531" s="350" t="str">
        <f t="shared" si="66"/>
        <v>-</v>
      </c>
      <c r="D531" s="110"/>
      <c r="E531" s="110" t="s">
        <v>4382</v>
      </c>
      <c r="F531" s="110" t="s">
        <v>4399</v>
      </c>
      <c r="G531" s="335">
        <v>4689.0</v>
      </c>
      <c r="H531" s="336" t="s">
        <v>2566</v>
      </c>
      <c r="I531" s="110" t="s">
        <v>4253</v>
      </c>
      <c r="J531" s="110" t="s">
        <v>4400</v>
      </c>
      <c r="K531" s="110" t="s">
        <v>292</v>
      </c>
      <c r="L531" s="338" t="str">
        <f t="shared" si="1040"/>
        <v>#REF!</v>
      </c>
      <c r="M531" s="339" t="str">
        <f>IFERROR(__xludf.DUMMYFUNCTION("REGEXEXTRACT(
  XLOOKUP($E531&amp;$F531, import!$A:$A, import!C:C),
  ""/(\d+)""
)
"),"#REF!")</f>
        <v>#REF!</v>
      </c>
      <c r="N531" s="340" t="str">
        <f t="shared" si="455"/>
        <v>#REF!</v>
      </c>
      <c r="O531" s="341" t="str">
        <f t="shared" ref="O531:Q531" si="1108">VALUE(SUBSTITUTE(XLOOKUP($E531&amp;$F531,import!$A:$A,import!M:M),"mm",""))
</f>
        <v>#REF!</v>
      </c>
      <c r="P531" s="342" t="str">
        <f t="shared" si="1108"/>
        <v>#REF!</v>
      </c>
      <c r="Q531" s="343" t="str">
        <f t="shared" si="1108"/>
        <v>#REF!</v>
      </c>
      <c r="R531" s="341" t="str">
        <f t="shared" si="1042"/>
        <v>#REF!</v>
      </c>
      <c r="S531" s="110" t="str">
        <f t="shared" si="1109"/>
        <v>#REF!</v>
      </c>
      <c r="T53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TRIM(TRANSPOSE(SPLIT(S531,"",""))), 0))
        ),
      ""シリコン"",""シリコー"&amp;"ンハイドロゲル素材"")
    )
  ),
"""")
"),"")</f>
        <v/>
      </c>
      <c r="U531" s="371" t="s">
        <v>3043</v>
      </c>
      <c r="V531" s="119" t="str">
        <f t="shared" si="1043"/>
        <v>/Users/asano/Desktop/data_sample/Links/bandle.jpg</v>
      </c>
      <c r="W531" s="345" t="s">
        <v>4401</v>
      </c>
      <c r="X531" s="345" t="s">
        <v>4402</v>
      </c>
      <c r="Y531" s="345" t="s">
        <v>4403</v>
      </c>
      <c r="Z531" s="345" t="s">
        <v>4404</v>
      </c>
      <c r="AA531" s="110" t="str">
        <f t="shared" si="1044"/>
        <v>/Users/asano/Desktop/data_sample/images/1month/チューズミー/ミューテッドグレージュ/thumbnail.jpg</v>
      </c>
      <c r="AB531" s="110" t="str">
        <f t="shared" si="1045"/>
        <v>/Users/asano/Desktop/data_sample/images/1month/チューズミー/ミューテッドグレージュ/lens.jpg</v>
      </c>
      <c r="AC531" s="110" t="str">
        <f t="shared" si="1046"/>
        <v>/Users/asano/Desktop/data_sample/images/1month/チューズミー/ミューテッドグレージュ/黒目/black.jpg</v>
      </c>
      <c r="AD531" s="110" t="str">
        <f t="shared" si="1047"/>
        <v>/Users/asano/Desktop/data_sample/images/1month/チューズミー/ミューテッドグレージュ/茶目/brown.jpg</v>
      </c>
      <c r="AE531" s="346" t="str">
        <f t="shared" ref="AE531:AF531" si="1110">IFERROR(XLOOKUP($E531&amp;$F531,import!$A:$A,import!I:I),""
)</f>
        <v/>
      </c>
      <c r="AF531" s="346" t="str">
        <f t="shared" si="1110"/>
        <v/>
      </c>
      <c r="AG531" s="119" t="str">
        <f>IFERROR(__xludf.DUMMYFUNCTION(" IF(
  ISNUMBER(S531),
  ""度なし（±0.00）〜""&amp;IF(ABS(S531)&lt;100, TEXT(S531, ""0.00""), """"),
  IFERROR(""度なし（±0.00）〜""&amp;
    TEXT(
      VALUE(REGEXEXTRACT(ASC(TO_TEXT(S531)),
        ""(?:^|[^0-9])([+-]?\d{1,2}(?:\.\d+)?)(?:[^0-9]|$)""
      )),
      ""0.00"""&amp;"
    ),
    ""度なしのみ""
  )
)
"),"度なしのみ")</f>
        <v>度なしのみ</v>
      </c>
      <c r="AH531" s="347"/>
      <c r="AI531" s="347"/>
      <c r="AJ531" s="110"/>
      <c r="AK531" s="110" t="s">
        <v>4405</v>
      </c>
      <c r="AL531" s="110" t="str">
        <f t="shared" si="453"/>
        <v>#REF!</v>
      </c>
      <c r="AM531" s="110"/>
      <c r="AN531" s="110" t="str">
        <f t="shared" si="84"/>
        <v>NG</v>
      </c>
      <c r="AO531" s="343">
        <v>12.0</v>
      </c>
      <c r="AP531" s="110"/>
      <c r="AQ531" s="343">
        <v>12.0</v>
      </c>
      <c r="AR531" s="110"/>
    </row>
    <row r="532">
      <c r="A532" s="333" t="b">
        <v>1</v>
      </c>
      <c r="B532" s="349" t="b">
        <v>1</v>
      </c>
      <c r="C532" s="350" t="str">
        <f t="shared" si="66"/>
        <v>-</v>
      </c>
      <c r="D532" s="110"/>
      <c r="E532" s="110" t="s">
        <v>4382</v>
      </c>
      <c r="F532" s="110" t="s">
        <v>4406</v>
      </c>
      <c r="G532" s="335">
        <v>4690.0</v>
      </c>
      <c r="H532" s="110" t="s">
        <v>2566</v>
      </c>
      <c r="I532" s="110" t="s">
        <v>4253</v>
      </c>
      <c r="J532" s="110" t="s">
        <v>4407</v>
      </c>
      <c r="K532" s="110" t="s">
        <v>292</v>
      </c>
      <c r="L532" s="338" t="str">
        <f t="shared" si="1040"/>
        <v>#REF!</v>
      </c>
      <c r="M532" s="339" t="str">
        <f>IFERROR(__xludf.DUMMYFUNCTION("REGEXEXTRACT(
  XLOOKUP($E532&amp;$F532, import!$A:$A, import!C:C),
  ""/(\d+)""
)
"),"#REF!")</f>
        <v>#REF!</v>
      </c>
      <c r="N532" s="340" t="str">
        <f t="shared" si="455"/>
        <v>#REF!</v>
      </c>
      <c r="O532" s="341" t="str">
        <f t="shared" ref="O532:Q532" si="1111">VALUE(SUBSTITUTE(XLOOKUP($E532&amp;$F532,import!$A:$A,import!M:M),"mm",""))
</f>
        <v>#REF!</v>
      </c>
      <c r="P532" s="342" t="str">
        <f t="shared" si="1111"/>
        <v>#REF!</v>
      </c>
      <c r="Q532" s="343" t="str">
        <f t="shared" si="1111"/>
        <v>#REF!</v>
      </c>
      <c r="R532" s="341" t="str">
        <f t="shared" si="1042"/>
        <v>#REF!</v>
      </c>
      <c r="S532" s="110" t="str">
        <f t="shared" si="1109"/>
        <v>#REF!</v>
      </c>
      <c r="T53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TRIM(TRANSPOSE(SPLIT(S532,"",""))), 0))
        ),
      ""シリコン"",""シリコー"&amp;"ンハイドロゲル素材"")
    )
  ),
"""")
"),"")</f>
        <v/>
      </c>
      <c r="U532" s="371" t="s">
        <v>3043</v>
      </c>
      <c r="V532" s="119" t="str">
        <f t="shared" si="1043"/>
        <v>/Users/asano/Desktop/data_sample/Links/bandle.jpg</v>
      </c>
      <c r="W532" s="345" t="s">
        <v>4408</v>
      </c>
      <c r="X532" s="345" t="s">
        <v>4409</v>
      </c>
      <c r="Y532" s="345" t="s">
        <v>4410</v>
      </c>
      <c r="Z532" s="345" t="s">
        <v>4411</v>
      </c>
      <c r="AA532" s="110" t="str">
        <f t="shared" si="1044"/>
        <v>/Users/asano/Desktop/data_sample/images/1month/チューズミー/メロウキャメル/thumbnail.jpg</v>
      </c>
      <c r="AB532" s="110" t="str">
        <f t="shared" si="1045"/>
        <v>/Users/asano/Desktop/data_sample/images/1month/チューズミー/メロウキャメル/lens.jpg</v>
      </c>
      <c r="AC532" s="110" t="str">
        <f t="shared" si="1046"/>
        <v>/Users/asano/Desktop/data_sample/images/1month/チューズミー/メロウキャメル/黒目/black.jpg</v>
      </c>
      <c r="AD532" s="110" t="str">
        <f t="shared" si="1047"/>
        <v>/Users/asano/Desktop/data_sample/images/1month/チューズミー/メロウキャメル/茶目/brown.jpg</v>
      </c>
      <c r="AE532" s="346" t="str">
        <f t="shared" ref="AE532:AF532" si="1112">IFERROR(XLOOKUP($E532&amp;$F532,import!$A:$A,import!I:I),""
)</f>
        <v/>
      </c>
      <c r="AF532" s="346" t="str">
        <f t="shared" si="1112"/>
        <v/>
      </c>
      <c r="AG532" s="119" t="str">
        <f>IFERROR(__xludf.DUMMYFUNCTION(" IF(
  ISNUMBER(S532),
  ""度なし（±0.00）〜""&amp;IF(ABS(S532)&lt;100, TEXT(S532, ""0.00""), """"),
  IFERROR(""度なし（±0.00）〜""&amp;
    TEXT(
      VALUE(REGEXEXTRACT(ASC(TO_TEXT(S532)),
        ""(?:^|[^0-9])([+-]?\d{1,2}(?:\.\d+)?)(?:[^0-9]|$)""
      )),
      ""0.00"""&amp;"
    ),
    ""度なしのみ""
  )
)
"),"度なしのみ")</f>
        <v>度なしのみ</v>
      </c>
      <c r="AH532" s="347"/>
      <c r="AI532" s="347"/>
      <c r="AJ532" s="110"/>
      <c r="AK532" s="110" t="s">
        <v>4412</v>
      </c>
      <c r="AL532" s="110" t="str">
        <f t="shared" si="453"/>
        <v>#REF!</v>
      </c>
      <c r="AM532" s="110"/>
      <c r="AN532" s="110" t="str">
        <f t="shared" si="84"/>
        <v>NG</v>
      </c>
      <c r="AO532" s="343">
        <v>12.0</v>
      </c>
      <c r="AP532" s="110"/>
      <c r="AQ532" s="343">
        <v>12.0</v>
      </c>
      <c r="AR532" s="110"/>
    </row>
    <row r="533">
      <c r="A533" s="333" t="b">
        <v>1</v>
      </c>
      <c r="B533" s="357" t="b">
        <v>1</v>
      </c>
      <c r="C533" s="350" t="str">
        <f t="shared" si="66"/>
        <v>-</v>
      </c>
      <c r="D533" s="110"/>
      <c r="E533" s="110" t="s">
        <v>4382</v>
      </c>
      <c r="F533" s="110" t="s">
        <v>4368</v>
      </c>
      <c r="G533" s="335">
        <v>4691.0</v>
      </c>
      <c r="H533" s="110" t="s">
        <v>2566</v>
      </c>
      <c r="I533" s="110" t="s">
        <v>4253</v>
      </c>
      <c r="J533" s="110" t="s">
        <v>4369</v>
      </c>
      <c r="K533" s="110" t="s">
        <v>292</v>
      </c>
      <c r="L533" s="338" t="str">
        <f t="shared" si="1040"/>
        <v>#REF!</v>
      </c>
      <c r="M533" s="339" t="str">
        <f>IFERROR(__xludf.DUMMYFUNCTION("REGEXEXTRACT(
  XLOOKUP($E533&amp;$F533, import!$A:$A, import!C:C),
  ""/(\d+)""
)
"),"#REF!")</f>
        <v>#REF!</v>
      </c>
      <c r="N533" s="340" t="str">
        <f t="shared" si="455"/>
        <v>#REF!</v>
      </c>
      <c r="O533" s="341" t="str">
        <f t="shared" ref="O533:Q533" si="1113">VALUE(SUBSTITUTE(XLOOKUP($E533&amp;$F533,import!$A:$A,import!M:M),"mm",""))
</f>
        <v>#REF!</v>
      </c>
      <c r="P533" s="342" t="str">
        <f t="shared" si="1113"/>
        <v>#REF!</v>
      </c>
      <c r="Q533" s="343" t="str">
        <f t="shared" si="1113"/>
        <v>#REF!</v>
      </c>
      <c r="R533" s="341" t="str">
        <f t="shared" si="1042"/>
        <v>#REF!</v>
      </c>
      <c r="S533" s="110" t="s">
        <v>1303</v>
      </c>
      <c r="T53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TRIM(TRANSPOSE(SPLIT(S533,"",""))), 0))
        ),
      ""シリコン"",""シリコー"&amp;"ンハイドロゲル素材"")
    )
  ),
"""")
"),"UVカット")</f>
        <v>UVカット</v>
      </c>
      <c r="U533" s="371" t="s">
        <v>3043</v>
      </c>
      <c r="V533" s="119" t="str">
        <f t="shared" si="1043"/>
        <v>/Users/asano/Desktop/data_sample/Links/bandle.jpg</v>
      </c>
      <c r="W533" s="345" t="s">
        <v>4413</v>
      </c>
      <c r="X533" s="345" t="s">
        <v>4414</v>
      </c>
      <c r="Y533" s="345" t="s">
        <v>4415</v>
      </c>
      <c r="Z533" s="345" t="s">
        <v>4416</v>
      </c>
      <c r="AA533" s="110" t="str">
        <f t="shared" si="1044"/>
        <v>/Users/asano/Desktop/data_sample/images/1month/チューズミー/モイストブラウン/thumbnail.jpg</v>
      </c>
      <c r="AB533" s="110" t="str">
        <f t="shared" si="1045"/>
        <v>/Users/asano/Desktop/data_sample/images/1month/チューズミー/モイストブラウン/lens.jpg</v>
      </c>
      <c r="AC533" s="110" t="str">
        <f t="shared" si="1046"/>
        <v>/Users/asano/Desktop/data_sample/images/1month/チューズミー/モイストブラウン/黒目/black.jpg</v>
      </c>
      <c r="AD533" s="110" t="str">
        <f t="shared" si="1047"/>
        <v>/Users/asano/Desktop/data_sample/images/1month/チューズミー/モイストブラウン/茶目/brown.jpg</v>
      </c>
      <c r="AE533" s="346" t="str">
        <f t="shared" ref="AE533:AF533" si="1114">IFERROR(XLOOKUP($E533&amp;$F533,import!$A:$A,import!I:I),""
)</f>
        <v/>
      </c>
      <c r="AF533" s="346" t="str">
        <f t="shared" si="1114"/>
        <v/>
      </c>
      <c r="AG533" s="119" t="str">
        <f>IFERROR(__xludf.DUMMYFUNCTION(" IF(
  ISNUMBER(S533),
  ""度なし（±0.00）〜""&amp;IF(ABS(S533)&lt;100, TEXT(S533, ""0.00""), """"),
  IFERROR(""度なし（±0.00）〜""&amp;
    TEXT(
      VALUE(REGEXEXTRACT(ASC(TO_TEXT(S533)),
        ""(?:^|[^0-9])([+-]?\d{1,2}(?:\.\d+)?)(?:[^0-9]|$)""
      )),
      ""0.00"""&amp;"
    ),
    ""度なしのみ""
  )
)
"),"度なしのみ")</f>
        <v>度なしのみ</v>
      </c>
      <c r="AH533" s="347"/>
      <c r="AI533" s="347"/>
      <c r="AJ533" s="110"/>
      <c r="AK533" s="110" t="s">
        <v>4374</v>
      </c>
      <c r="AL533" s="110" t="str">
        <f t="shared" si="453"/>
        <v>#REF!</v>
      </c>
      <c r="AM533" s="110"/>
      <c r="AN533" s="110" t="str">
        <f t="shared" si="84"/>
        <v>NG</v>
      </c>
      <c r="AO533" s="343">
        <v>8.0</v>
      </c>
      <c r="AP533" s="110"/>
      <c r="AQ533" s="343">
        <v>8.0</v>
      </c>
      <c r="AR533" s="110"/>
    </row>
    <row r="534">
      <c r="A534" s="333" t="b">
        <v>1</v>
      </c>
      <c r="B534" s="349" t="b">
        <v>1</v>
      </c>
      <c r="C534" s="350" t="str">
        <f t="shared" si="66"/>
        <v>-</v>
      </c>
      <c r="D534" s="110"/>
      <c r="E534" s="110" t="s">
        <v>4417</v>
      </c>
      <c r="F534" s="110" t="s">
        <v>4418</v>
      </c>
      <c r="G534" s="335">
        <v>4692.0</v>
      </c>
      <c r="H534" s="336" t="s">
        <v>2566</v>
      </c>
      <c r="I534" s="110" t="s">
        <v>4419</v>
      </c>
      <c r="J534" s="110" t="s">
        <v>4420</v>
      </c>
      <c r="K534" s="337" t="s">
        <v>170</v>
      </c>
      <c r="L534" s="338" t="str">
        <f t="shared" si="1040"/>
        <v>#REF!</v>
      </c>
      <c r="M534" s="339" t="str">
        <f>IFERROR(__xludf.DUMMYFUNCTION("REGEXEXTRACT(
  XLOOKUP($E534&amp;$F534, import!$A:$A, import!C:C),
  ""/(\d+)""
)
"),"#REF!")</f>
        <v>#REF!</v>
      </c>
      <c r="N534" s="340" t="str">
        <f t="shared" si="455"/>
        <v>#REF!</v>
      </c>
      <c r="O534" s="341" t="str">
        <f t="shared" ref="O534:Q534" si="1115">VALUE(SUBSTITUTE(XLOOKUP($E534&amp;$F534,import!$A:$A,import!M:M),"mm",""))
</f>
        <v>#REF!</v>
      </c>
      <c r="P534" s="342" t="str">
        <f t="shared" si="1115"/>
        <v>#REF!</v>
      </c>
      <c r="Q534" s="343" t="str">
        <f t="shared" si="1115"/>
        <v>#REF!</v>
      </c>
      <c r="R534" s="341" t="str">
        <f t="shared" si="1042"/>
        <v>#REF!</v>
      </c>
      <c r="S534" s="110" t="s">
        <v>928</v>
      </c>
      <c r="T534" s="110" t="s">
        <v>172</v>
      </c>
      <c r="U534" s="354" t="str">
        <f t="shared" ref="U534:U553" si="1118">LET(pb,TRIM($H534),brand,TRIM($I534),d,LOWER(TRIM($K534)),dur,SWITCH(d,"1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534" s="119" t="str">
        <f t="shared" si="1043"/>
        <v>/Users/asano/Desktop/data_sample/Links/bandle.jpg</v>
      </c>
      <c r="W534" s="345" t="s">
        <v>4421</v>
      </c>
      <c r="X534" s="345" t="s">
        <v>4422</v>
      </c>
      <c r="Y534" s="345" t="s">
        <v>4423</v>
      </c>
      <c r="Z534" s="345" t="s">
        <v>4424</v>
      </c>
      <c r="AA534" s="110" t="str">
        <f t="shared" si="1044"/>
        <v>/Users/asano/Desktop/data_sample/images/1day/ラルム/アイスグレーブラウン/thumbnail.jpg</v>
      </c>
      <c r="AB534" s="110" t="str">
        <f t="shared" si="1045"/>
        <v>/Users/asano/Desktop/data_sample/images/1day/ラルム/アイスグレーブラウン/lens.jpg</v>
      </c>
      <c r="AC534" s="110" t="str">
        <f t="shared" si="1046"/>
        <v>/Users/asano/Desktop/data_sample/images/1day/ラルム/アイスグレーブラウン/黒目/black.jpg</v>
      </c>
      <c r="AD534" s="110" t="str">
        <f t="shared" si="1047"/>
        <v>/Users/asano/Desktop/data_sample/images/1day/ラルム/アイスグレーブラウン/茶目/brown.jpg</v>
      </c>
      <c r="AE534" s="346" t="str">
        <f t="shared" ref="AE534:AF534" si="1116">IFERROR(XLOOKUP($E534&amp;$F534,import!$A:$A,import!I:I),""
)</f>
        <v/>
      </c>
      <c r="AF534" s="346" t="str">
        <f t="shared" si="1116"/>
        <v/>
      </c>
      <c r="AG534" s="119" t="str">
        <f>IFERROR(__xludf.DUMMYFUNCTION(" IF(
  ISNUMBER(S534),
  ""度なし（±0.00）〜""&amp;IF(ABS(S534)&lt;100, TEXT(S534, ""0.00""), """"),
  IFERROR(""度なし（±0.00）〜""&amp;
    TEXT(
      VALUE(REGEXEXTRACT(ASC(TO_TEXT(S534)),
        ""(?:^|[^0-9])([+-]?\d{1,2}(?:\.\d+)?)(?:[^0-9]|$)""
      )),
      ""0.00"""&amp;"
    ),
    ""度なしのみ""
  )
)
"),"度なし（±0.00）〜10.00")</f>
        <v>度なし（±0.00）〜10.00</v>
      </c>
      <c r="AH534" s="110"/>
      <c r="AI534" s="110"/>
      <c r="AJ534" s="110"/>
      <c r="AK534" s="110" t="s">
        <v>4425</v>
      </c>
      <c r="AL534" s="110" t="str">
        <f t="shared" si="453"/>
        <v>#REF!</v>
      </c>
      <c r="AM534" s="110"/>
      <c r="AN534" s="110" t="str">
        <f t="shared" si="84"/>
        <v>NG</v>
      </c>
      <c r="AO534" s="343">
        <v>12.0</v>
      </c>
      <c r="AP534" s="110"/>
      <c r="AQ534" s="343">
        <v>12.0</v>
      </c>
      <c r="AR534" s="110"/>
    </row>
    <row r="535">
      <c r="A535" s="333" t="b">
        <v>1</v>
      </c>
      <c r="B535" s="349" t="b">
        <v>1</v>
      </c>
      <c r="C535" s="350" t="str">
        <f t="shared" si="66"/>
        <v>-</v>
      </c>
      <c r="D535" s="110"/>
      <c r="E535" s="110" t="s">
        <v>4417</v>
      </c>
      <c r="F535" s="110" t="s">
        <v>4426</v>
      </c>
      <c r="G535" s="335">
        <v>4693.0</v>
      </c>
      <c r="H535" s="336" t="s">
        <v>2566</v>
      </c>
      <c r="I535" s="110" t="s">
        <v>4419</v>
      </c>
      <c r="J535" s="110" t="s">
        <v>4427</v>
      </c>
      <c r="K535" s="337" t="s">
        <v>170</v>
      </c>
      <c r="L535" s="338" t="str">
        <f t="shared" si="1040"/>
        <v>#REF!</v>
      </c>
      <c r="M535" s="339" t="str">
        <f>IFERROR(__xludf.DUMMYFUNCTION("REGEXEXTRACT(
  XLOOKUP($E535&amp;$F535, import!$A:$A, import!C:C),
  ""/(\d+)""
)
"),"#REF!")</f>
        <v>#REF!</v>
      </c>
      <c r="N535" s="340" t="str">
        <f t="shared" si="455"/>
        <v>#REF!</v>
      </c>
      <c r="O535" s="341" t="str">
        <f t="shared" ref="O535:Q535" si="1117">VALUE(SUBSTITUTE(XLOOKUP($E535&amp;$F535,import!$A:$A,import!M:M),"mm",""))
</f>
        <v>#REF!</v>
      </c>
      <c r="P535" s="342" t="str">
        <f t="shared" si="1117"/>
        <v>#REF!</v>
      </c>
      <c r="Q535" s="343" t="str">
        <f t="shared" si="1117"/>
        <v>#REF!</v>
      </c>
      <c r="R535" s="341" t="str">
        <f t="shared" si="1042"/>
        <v>#REF!</v>
      </c>
      <c r="S535" s="110" t="s">
        <v>928</v>
      </c>
      <c r="T535" s="110" t="s">
        <v>172</v>
      </c>
      <c r="U535" s="354" t="str">
        <f t="shared" si="1118"/>
        <v>#REF!</v>
      </c>
      <c r="V535" s="119" t="str">
        <f t="shared" si="1043"/>
        <v>/Users/asano/Desktop/data_sample/Links/bandle.jpg</v>
      </c>
      <c r="W535" s="345" t="s">
        <v>4428</v>
      </c>
      <c r="X535" s="345" t="s">
        <v>4429</v>
      </c>
      <c r="Y535" s="345" t="s">
        <v>4430</v>
      </c>
      <c r="Z535" s="345" t="s">
        <v>4431</v>
      </c>
      <c r="AA535" s="110" t="str">
        <f t="shared" si="1044"/>
        <v>/Users/asano/Desktop/data_sample/images/1day/ラルム/スノーブルー/thumbnail.jpg</v>
      </c>
      <c r="AB535" s="110" t="str">
        <f t="shared" si="1045"/>
        <v>/Users/asano/Desktop/data_sample/images/1day/ラルム/スノーブルー/lens.jpg</v>
      </c>
      <c r="AC535" s="110" t="str">
        <f t="shared" si="1046"/>
        <v>/Users/asano/Desktop/data_sample/images/1day/ラルム/スノーブルー/黒目/black.jpg</v>
      </c>
      <c r="AD535" s="110" t="str">
        <f t="shared" si="1047"/>
        <v>/Users/asano/Desktop/data_sample/images/1day/ラルム/スノーブルー/茶目/brown.jpg</v>
      </c>
      <c r="AE535" s="346" t="str">
        <f t="shared" ref="AE535:AF535" si="1119">IFERROR(XLOOKUP($E535&amp;$F535,import!$A:$A,import!I:I),""
)</f>
        <v/>
      </c>
      <c r="AF535" s="346" t="str">
        <f t="shared" si="1119"/>
        <v/>
      </c>
      <c r="AG535" s="119" t="str">
        <f>IFERROR(__xludf.DUMMYFUNCTION(" IF(
  ISNUMBER(S535),
  ""度なし（±0.00）〜""&amp;IF(ABS(S535)&lt;100, TEXT(S535, ""0.00""), """"),
  IFERROR(""度なし（±0.00）〜""&amp;
    TEXT(
      VALUE(REGEXEXTRACT(ASC(TO_TEXT(S535)),
        ""(?:^|[^0-9])([+-]?\d{1,2}(?:\.\d+)?)(?:[^0-9]|$)""
      )),
      ""0.00"""&amp;"
    ),
    ""度なしのみ""
  )
)
"),"度なし（±0.00）〜10.00")</f>
        <v>度なし（±0.00）〜10.00</v>
      </c>
      <c r="AH535" s="110"/>
      <c r="AI535" s="110"/>
      <c r="AJ535" s="110"/>
      <c r="AK535" s="110" t="s">
        <v>4432</v>
      </c>
      <c r="AL535" s="110" t="str">
        <f t="shared" si="453"/>
        <v>#REF!</v>
      </c>
      <c r="AM535" s="110"/>
      <c r="AN535" s="110" t="str">
        <f t="shared" si="84"/>
        <v>NG</v>
      </c>
      <c r="AO535" s="343">
        <v>12.0</v>
      </c>
      <c r="AP535" s="110"/>
      <c r="AQ535" s="343">
        <v>12.0</v>
      </c>
      <c r="AR535" s="110"/>
    </row>
    <row r="536">
      <c r="A536" s="333" t="b">
        <v>1</v>
      </c>
      <c r="B536" s="349" t="b">
        <v>1</v>
      </c>
      <c r="C536" s="350" t="str">
        <f t="shared" si="66"/>
        <v>-</v>
      </c>
      <c r="D536" s="110"/>
      <c r="E536" s="110" t="s">
        <v>4417</v>
      </c>
      <c r="F536" s="110" t="s">
        <v>4433</v>
      </c>
      <c r="G536" s="335">
        <v>4694.0</v>
      </c>
      <c r="H536" s="336" t="s">
        <v>2566</v>
      </c>
      <c r="I536" s="110" t="s">
        <v>4419</v>
      </c>
      <c r="J536" s="110" t="s">
        <v>4434</v>
      </c>
      <c r="K536" s="337" t="s">
        <v>170</v>
      </c>
      <c r="L536" s="338" t="str">
        <f t="shared" si="1040"/>
        <v>#REF!</v>
      </c>
      <c r="M536" s="339" t="str">
        <f>IFERROR(__xludf.DUMMYFUNCTION("REGEXEXTRACT(
  XLOOKUP($E536&amp;$F536, import!$A:$A, import!C:C),
  ""/(\d+)""
)
"),"#REF!")</f>
        <v>#REF!</v>
      </c>
      <c r="N536" s="340" t="str">
        <f t="shared" si="455"/>
        <v>#REF!</v>
      </c>
      <c r="O536" s="341" t="str">
        <f t="shared" ref="O536:Q536" si="1120">VALUE(SUBSTITUTE(XLOOKUP($E536&amp;$F536,import!$A:$A,import!M:M),"mm",""))
</f>
        <v>#REF!</v>
      </c>
      <c r="P536" s="342" t="str">
        <f t="shared" si="1120"/>
        <v>#REF!</v>
      </c>
      <c r="Q536" s="343" t="str">
        <f t="shared" si="1120"/>
        <v>#REF!</v>
      </c>
      <c r="R536" s="341" t="str">
        <f t="shared" si="1042"/>
        <v>#REF!</v>
      </c>
      <c r="S536" s="110" t="s">
        <v>928</v>
      </c>
      <c r="T536" s="110" t="s">
        <v>172</v>
      </c>
      <c r="U536" s="354" t="str">
        <f t="shared" si="1118"/>
        <v>#REF!</v>
      </c>
      <c r="V536" s="119" t="str">
        <f t="shared" si="1043"/>
        <v>/Users/asano/Desktop/data_sample/Links/bandle.jpg</v>
      </c>
      <c r="W536" s="345" t="s">
        <v>4435</v>
      </c>
      <c r="X536" s="345" t="s">
        <v>4436</v>
      </c>
      <c r="Y536" s="345" t="s">
        <v>4437</v>
      </c>
      <c r="Z536" s="345" t="s">
        <v>4438</v>
      </c>
      <c r="AA536" s="110" t="str">
        <f t="shared" si="1044"/>
        <v>/Users/asano/Desktop/data_sample/images/1day/ラルム/ピュールリング/thumbnail.jpg</v>
      </c>
      <c r="AB536" s="110" t="str">
        <f t="shared" si="1045"/>
        <v>/Users/asano/Desktop/data_sample/images/1day/ラルム/ピュールリング/lens.jpg</v>
      </c>
      <c r="AC536" s="110" t="str">
        <f t="shared" si="1046"/>
        <v>/Users/asano/Desktop/data_sample/images/1day/ラルム/ピュールリング/黒目/black.jpg</v>
      </c>
      <c r="AD536" s="110" t="str">
        <f t="shared" si="1047"/>
        <v>/Users/asano/Desktop/data_sample/images/1day/ラルム/ピュールリング/茶目/brown.jpg</v>
      </c>
      <c r="AE536" s="346" t="str">
        <f t="shared" ref="AE536:AF536" si="1121">IFERROR(XLOOKUP($E536&amp;$F536,import!$A:$A,import!I:I),""
)</f>
        <v/>
      </c>
      <c r="AF536" s="346" t="str">
        <f t="shared" si="1121"/>
        <v/>
      </c>
      <c r="AG536" s="119" t="str">
        <f>IFERROR(__xludf.DUMMYFUNCTION(" IF(
  ISNUMBER(S536),
  ""度なし（±0.00）〜""&amp;IF(ABS(S536)&lt;100, TEXT(S536, ""0.00""), """"),
  IFERROR(""度なし（±0.00）〜""&amp;
    TEXT(
      VALUE(REGEXEXTRACT(ASC(TO_TEXT(S536)),
        ""(?:^|[^0-9])([+-]?\d{1,2}(?:\.\d+)?)(?:[^0-9]|$)""
      )),
      ""0.00"""&amp;"
    ),
    ""度なしのみ""
  )
)
"),"度なし（±0.00）〜10.00")</f>
        <v>度なし（±0.00）〜10.00</v>
      </c>
      <c r="AH536" s="110"/>
      <c r="AI536" s="110"/>
      <c r="AJ536" s="110"/>
      <c r="AK536" s="110" t="s">
        <v>4439</v>
      </c>
      <c r="AL536" s="110" t="str">
        <f t="shared" si="453"/>
        <v>#REF!</v>
      </c>
      <c r="AM536" s="110"/>
      <c r="AN536" s="110" t="str">
        <f t="shared" si="84"/>
        <v>NG</v>
      </c>
      <c r="AO536" s="343">
        <v>12.0</v>
      </c>
      <c r="AP536" s="110"/>
      <c r="AQ536" s="343">
        <v>12.0</v>
      </c>
      <c r="AR536" s="110"/>
    </row>
    <row r="537">
      <c r="A537" s="333" t="b">
        <v>1</v>
      </c>
      <c r="B537" s="349" t="b">
        <v>1</v>
      </c>
      <c r="C537" s="350" t="str">
        <f t="shared" si="66"/>
        <v>-</v>
      </c>
      <c r="D537" s="110"/>
      <c r="E537" s="110" t="s">
        <v>4440</v>
      </c>
      <c r="F537" s="110" t="s">
        <v>4441</v>
      </c>
      <c r="G537" s="335">
        <v>4695.0</v>
      </c>
      <c r="H537" s="336" t="s">
        <v>2566</v>
      </c>
      <c r="I537" s="110" t="s">
        <v>4419</v>
      </c>
      <c r="J537" s="110" t="s">
        <v>4442</v>
      </c>
      <c r="K537" s="337" t="s">
        <v>170</v>
      </c>
      <c r="L537" s="338" t="str">
        <f t="shared" si="1040"/>
        <v>#REF!</v>
      </c>
      <c r="M537" s="339" t="str">
        <f>IFERROR(__xludf.DUMMYFUNCTION("REGEXEXTRACT(
  XLOOKUP($E537&amp;$F537, import!$A:$A, import!C:C),
  ""/(\d+)""
)
"),"#REF!")</f>
        <v>#REF!</v>
      </c>
      <c r="N537" s="340" t="str">
        <f t="shared" si="455"/>
        <v>#REF!</v>
      </c>
      <c r="O537" s="341" t="str">
        <f t="shared" ref="O537:Q537" si="1122">VALUE(SUBSTITUTE(XLOOKUP($E537&amp;$F537,import!$A:$A,import!M:M),"mm",""))
</f>
        <v>#REF!</v>
      </c>
      <c r="P537" s="342" t="str">
        <f t="shared" si="1122"/>
        <v>#REF!</v>
      </c>
      <c r="Q537" s="343" t="str">
        <f t="shared" si="1122"/>
        <v>#REF!</v>
      </c>
      <c r="R537" s="341" t="str">
        <f t="shared" si="1042"/>
        <v>#REF!</v>
      </c>
      <c r="S537" s="110" t="s">
        <v>172</v>
      </c>
      <c r="T537" s="110" t="s">
        <v>172</v>
      </c>
      <c r="U537" s="354" t="str">
        <f t="shared" si="1118"/>
        <v>#REF!</v>
      </c>
      <c r="V537" s="119" t="str">
        <f t="shared" si="1043"/>
        <v>/Users/asano/Desktop/data_sample/Links/bandle.jpg</v>
      </c>
      <c r="W537" s="345" t="s">
        <v>4443</v>
      </c>
      <c r="X537" s="345" t="s">
        <v>4444</v>
      </c>
      <c r="Y537" s="345" t="s">
        <v>4445</v>
      </c>
      <c r="Z537" s="345" t="s">
        <v>4446</v>
      </c>
      <c r="AA537" s="110" t="str">
        <f t="shared" si="1044"/>
        <v>/Users/asano/Desktop/data_sample/images/1day/ラルム/クリスタルベージュ/thumbnail.jpg</v>
      </c>
      <c r="AB537" s="110" t="str">
        <f t="shared" si="1045"/>
        <v>/Users/asano/Desktop/data_sample/images/1day/ラルム/クリスタルベージュ/lens.jpg</v>
      </c>
      <c r="AC537" s="110" t="str">
        <f t="shared" si="1046"/>
        <v>/Users/asano/Desktop/data_sample/images/1day/ラルム/クリスタルベージュ/黒目/black.jpg</v>
      </c>
      <c r="AD537" s="110" t="str">
        <f t="shared" si="1047"/>
        <v>/Users/asano/Desktop/data_sample/images/1day/ラルム/クリスタルベージュ/茶目/brown.jpg</v>
      </c>
      <c r="AE537" s="346" t="str">
        <f t="shared" ref="AE537:AF537" si="1123">IFERROR(XLOOKUP($E537&amp;$F537,import!$A:$A,import!I:I),""
)</f>
        <v/>
      </c>
      <c r="AF537" s="346" t="str">
        <f t="shared" si="1123"/>
        <v/>
      </c>
      <c r="AG537" s="119" t="str">
        <f>IFERROR(__xludf.DUMMYFUNCTION(" IF(
  ISNUMBER(S537),
  ""度なし（±0.00）〜""&amp;IF(ABS(S537)&lt;100, TEXT(S537, ""0.00""), """"),
  IFERROR(""度なし（±0.00）〜""&amp;
    TEXT(
      VALUE(REGEXEXTRACT(ASC(TO_TEXT(S537)),
        ""(?:^|[^0-9])([+-]?\d{1,2}(?:\.\d+)?)(?:[^0-9]|$)""
      )),
      ""0.00"""&amp;"
    ),
    ""度なしのみ""
  )
)
"),"度なしのみ")</f>
        <v>度なしのみ</v>
      </c>
      <c r="AH537" s="110"/>
      <c r="AI537" s="110"/>
      <c r="AJ537" s="110"/>
      <c r="AK537" s="110" t="s">
        <v>4447</v>
      </c>
      <c r="AL537" s="110" t="str">
        <f t="shared" si="453"/>
        <v>#REF!</v>
      </c>
      <c r="AM537" s="110"/>
      <c r="AN537" s="110" t="str">
        <f t="shared" si="84"/>
        <v>NG</v>
      </c>
      <c r="AO537" s="343">
        <v>8.0</v>
      </c>
      <c r="AP537" s="110"/>
      <c r="AQ537" s="343">
        <v>8.0</v>
      </c>
      <c r="AR537" s="110"/>
    </row>
    <row r="538">
      <c r="A538" s="333" t="b">
        <v>1</v>
      </c>
      <c r="B538" s="349" t="b">
        <v>1</v>
      </c>
      <c r="C538" s="350" t="str">
        <f t="shared" si="66"/>
        <v>-</v>
      </c>
      <c r="D538" s="110"/>
      <c r="E538" s="110" t="s">
        <v>4440</v>
      </c>
      <c r="F538" s="110" t="s">
        <v>4448</v>
      </c>
      <c r="G538" s="335">
        <v>4696.0</v>
      </c>
      <c r="H538" s="336" t="s">
        <v>2566</v>
      </c>
      <c r="I538" s="110" t="s">
        <v>4419</v>
      </c>
      <c r="J538" s="110" t="s">
        <v>4449</v>
      </c>
      <c r="K538" s="337" t="s">
        <v>170</v>
      </c>
      <c r="L538" s="338" t="str">
        <f t="shared" si="1040"/>
        <v>#REF!</v>
      </c>
      <c r="M538" s="339" t="str">
        <f>IFERROR(__xludf.DUMMYFUNCTION("REGEXEXTRACT(
  XLOOKUP($E538&amp;$F538, import!$A:$A, import!C:C),
  ""/(\d+)""
)
"),"#REF!")</f>
        <v>#REF!</v>
      </c>
      <c r="N538" s="340" t="str">
        <f t="shared" si="455"/>
        <v>#REF!</v>
      </c>
      <c r="O538" s="341" t="str">
        <f t="shared" ref="O538:Q538" si="1124">VALUE(SUBSTITUTE(XLOOKUP($E538&amp;$F538,import!$A:$A,import!M:M),"mm",""))
</f>
        <v>#REF!</v>
      </c>
      <c r="P538" s="342" t="str">
        <f t="shared" si="1124"/>
        <v>#REF!</v>
      </c>
      <c r="Q538" s="343" t="str">
        <f t="shared" si="1124"/>
        <v>#REF!</v>
      </c>
      <c r="R538" s="341" t="str">
        <f t="shared" si="1042"/>
        <v>#REF!</v>
      </c>
      <c r="S538" s="110" t="s">
        <v>172</v>
      </c>
      <c r="T538" s="110" t="s">
        <v>172</v>
      </c>
      <c r="U538" s="354" t="str">
        <f t="shared" si="1118"/>
        <v>#REF!</v>
      </c>
      <c r="V538" s="119" t="str">
        <f t="shared" si="1043"/>
        <v>/Users/asano/Desktop/data_sample/Links/bandle.jpg</v>
      </c>
      <c r="W538" s="345" t="s">
        <v>4450</v>
      </c>
      <c r="X538" s="345" t="s">
        <v>4451</v>
      </c>
      <c r="Y538" s="345" t="s">
        <v>4452</v>
      </c>
      <c r="Z538" s="345" t="s">
        <v>4453</v>
      </c>
      <c r="AA538" s="110" t="str">
        <f t="shared" si="1044"/>
        <v>/Users/asano/Desktop/data_sample/images/1day/ラルム/コズミックモーヴ/thumbnail.jpg</v>
      </c>
      <c r="AB538" s="110" t="str">
        <f t="shared" si="1045"/>
        <v>/Users/asano/Desktop/data_sample/images/1day/ラルム/コズミックモーヴ/lens.jpg</v>
      </c>
      <c r="AC538" s="110" t="str">
        <f t="shared" si="1046"/>
        <v>/Users/asano/Desktop/data_sample/images/1day/ラルム/コズミックモーヴ/黒目/black.jpg</v>
      </c>
      <c r="AD538" s="110" t="str">
        <f t="shared" si="1047"/>
        <v>/Users/asano/Desktop/data_sample/images/1day/ラルム/コズミックモーヴ/茶目/brown.jpg</v>
      </c>
      <c r="AE538" s="346" t="str">
        <f t="shared" ref="AE538:AF538" si="1125">IFERROR(XLOOKUP($E538&amp;$F538,import!$A:$A,import!I:I),""
)</f>
        <v/>
      </c>
      <c r="AF538" s="346" t="str">
        <f t="shared" si="1125"/>
        <v/>
      </c>
      <c r="AG538" s="119" t="str">
        <f>IFERROR(__xludf.DUMMYFUNCTION(" IF(
  ISNUMBER(S538),
  ""度なし（±0.00）〜""&amp;IF(ABS(S538)&lt;100, TEXT(S538, ""0.00""), """"),
  IFERROR(""度なし（±0.00）〜""&amp;
    TEXT(
      VALUE(REGEXEXTRACT(ASC(TO_TEXT(S538)),
        ""(?:^|[^0-9])([+-]?\d{1,2}(?:\.\d+)?)(?:[^0-9]|$)""
      )),
      ""0.00"""&amp;"
    ),
    ""度なしのみ""
  )
)
"),"度なしのみ")</f>
        <v>度なしのみ</v>
      </c>
      <c r="AH538" s="110"/>
      <c r="AI538" s="110"/>
      <c r="AJ538" s="110"/>
      <c r="AK538" s="110" t="s">
        <v>4454</v>
      </c>
      <c r="AL538" s="110" t="str">
        <f t="shared" si="453"/>
        <v>#REF!</v>
      </c>
      <c r="AM538" s="110"/>
      <c r="AN538" s="110" t="str">
        <f t="shared" si="84"/>
        <v>NG</v>
      </c>
      <c r="AO538" s="343">
        <v>8.0</v>
      </c>
      <c r="AP538" s="110"/>
      <c r="AQ538" s="343">
        <v>8.0</v>
      </c>
      <c r="AR538" s="110"/>
    </row>
    <row r="539">
      <c r="A539" s="333" t="b">
        <v>1</v>
      </c>
      <c r="B539" s="349" t="b">
        <v>1</v>
      </c>
      <c r="C539" s="350" t="str">
        <f t="shared" si="66"/>
        <v>-</v>
      </c>
      <c r="D539" s="110"/>
      <c r="E539" s="110" t="s">
        <v>4440</v>
      </c>
      <c r="F539" s="110" t="s">
        <v>4455</v>
      </c>
      <c r="G539" s="335">
        <v>4697.0</v>
      </c>
      <c r="H539" s="336" t="s">
        <v>2566</v>
      </c>
      <c r="I539" s="110" t="s">
        <v>4419</v>
      </c>
      <c r="J539" s="110" t="s">
        <v>4456</v>
      </c>
      <c r="K539" s="337" t="s">
        <v>170</v>
      </c>
      <c r="L539" s="338" t="str">
        <f t="shared" si="1040"/>
        <v>#REF!</v>
      </c>
      <c r="M539" s="339" t="str">
        <f>IFERROR(__xludf.DUMMYFUNCTION("REGEXEXTRACT(
  XLOOKUP($E539&amp;$F539, import!$A:$A, import!C:C),
  ""/(\d+)""
)
"),"#REF!")</f>
        <v>#REF!</v>
      </c>
      <c r="N539" s="340" t="str">
        <f t="shared" si="455"/>
        <v>#REF!</v>
      </c>
      <c r="O539" s="341" t="str">
        <f t="shared" ref="O539:Q539" si="1126">VALUE(SUBSTITUTE(XLOOKUP($E539&amp;$F539,import!$A:$A,import!M:M),"mm",""))
</f>
        <v>#REF!</v>
      </c>
      <c r="P539" s="342" t="str">
        <f t="shared" si="1126"/>
        <v>#REF!</v>
      </c>
      <c r="Q539" s="343" t="str">
        <f t="shared" si="1126"/>
        <v>#REF!</v>
      </c>
      <c r="R539" s="341" t="str">
        <f t="shared" si="1042"/>
        <v>#REF!</v>
      </c>
      <c r="S539" s="110" t="s">
        <v>172</v>
      </c>
      <c r="T539" s="110" t="s">
        <v>172</v>
      </c>
      <c r="U539" s="354" t="str">
        <f t="shared" si="1118"/>
        <v>#REF!</v>
      </c>
      <c r="V539" s="119" t="str">
        <f t="shared" si="1043"/>
        <v>/Users/asano/Desktop/data_sample/Links/bandle.jpg</v>
      </c>
      <c r="W539" s="345" t="s">
        <v>4457</v>
      </c>
      <c r="X539" s="345" t="s">
        <v>4458</v>
      </c>
      <c r="Y539" s="345" t="s">
        <v>4459</v>
      </c>
      <c r="Z539" s="345" t="s">
        <v>4460</v>
      </c>
      <c r="AA539" s="110" t="str">
        <f t="shared" si="1044"/>
        <v>/Users/asano/Desktop/data_sample/images/1day/ラルム/シアーリングベージュ/thumbnail.jpg</v>
      </c>
      <c r="AB539" s="110" t="str">
        <f t="shared" si="1045"/>
        <v>/Users/asano/Desktop/data_sample/images/1day/ラルム/シアーリングベージュ/lens.jpg</v>
      </c>
      <c r="AC539" s="110" t="str">
        <f t="shared" si="1046"/>
        <v>/Users/asano/Desktop/data_sample/images/1day/ラルム/シアーリングベージュ/黒目/black.jpg</v>
      </c>
      <c r="AD539" s="110" t="str">
        <f t="shared" si="1047"/>
        <v>/Users/asano/Desktop/data_sample/images/1day/ラルム/シアーリングベージュ/茶目/brown.jpg</v>
      </c>
      <c r="AE539" s="346" t="str">
        <f t="shared" ref="AE539:AF539" si="1127">IFERROR(XLOOKUP($E539&amp;$F539,import!$A:$A,import!I:I),""
)</f>
        <v/>
      </c>
      <c r="AF539" s="346" t="str">
        <f t="shared" si="1127"/>
        <v/>
      </c>
      <c r="AG539" s="119" t="str">
        <f>IFERROR(__xludf.DUMMYFUNCTION(" IF(
  ISNUMBER(S539),
  ""度なし（±0.00）〜""&amp;IF(ABS(S539)&lt;100, TEXT(S539, ""0.00""), """"),
  IFERROR(""度なし（±0.00）〜""&amp;
    TEXT(
      VALUE(REGEXEXTRACT(ASC(TO_TEXT(S539)),
        ""(?:^|[^0-9])([+-]?\d{1,2}(?:\.\d+)?)(?:[^0-9]|$)""
      )),
      ""0.00"""&amp;"
    ),
    ""度なしのみ""
  )
)
"),"度なしのみ")</f>
        <v>度なしのみ</v>
      </c>
      <c r="AH539" s="110"/>
      <c r="AI539" s="110"/>
      <c r="AJ539" s="110"/>
      <c r="AK539" s="110" t="s">
        <v>4461</v>
      </c>
      <c r="AL539" s="110" t="str">
        <f t="shared" si="453"/>
        <v>#REF!</v>
      </c>
      <c r="AM539" s="110"/>
      <c r="AN539" s="110" t="str">
        <f t="shared" si="84"/>
        <v>NG</v>
      </c>
      <c r="AO539" s="343">
        <v>8.0</v>
      </c>
      <c r="AP539" s="110"/>
      <c r="AQ539" s="343">
        <v>8.0</v>
      </c>
      <c r="AR539" s="110"/>
    </row>
    <row r="540">
      <c r="A540" s="333" t="b">
        <v>1</v>
      </c>
      <c r="B540" s="349" t="b">
        <v>1</v>
      </c>
      <c r="C540" s="350" t="str">
        <f t="shared" si="66"/>
        <v>-</v>
      </c>
      <c r="D540" s="110"/>
      <c r="E540" s="110" t="s">
        <v>4440</v>
      </c>
      <c r="F540" s="110" t="s">
        <v>4462</v>
      </c>
      <c r="G540" s="335">
        <v>4698.0</v>
      </c>
      <c r="H540" s="336" t="s">
        <v>2566</v>
      </c>
      <c r="I540" s="110" t="s">
        <v>4419</v>
      </c>
      <c r="J540" s="110" t="s">
        <v>4463</v>
      </c>
      <c r="K540" s="337" t="s">
        <v>170</v>
      </c>
      <c r="L540" s="338" t="str">
        <f t="shared" si="1040"/>
        <v>#REF!</v>
      </c>
      <c r="M540" s="339" t="str">
        <f>IFERROR(__xludf.DUMMYFUNCTION("REGEXEXTRACT(
  XLOOKUP($E540&amp;$F540, import!$A:$A, import!C:C),
  ""/(\d+)""
)
"),"#REF!")</f>
        <v>#REF!</v>
      </c>
      <c r="N540" s="340" t="str">
        <f t="shared" si="455"/>
        <v>#REF!</v>
      </c>
      <c r="O540" s="341" t="str">
        <f t="shared" ref="O540:Q540" si="1128">VALUE(SUBSTITUTE(XLOOKUP($E540&amp;$F540,import!$A:$A,import!M:M),"mm",""))
</f>
        <v>#REF!</v>
      </c>
      <c r="P540" s="342" t="str">
        <f t="shared" si="1128"/>
        <v>#REF!</v>
      </c>
      <c r="Q540" s="343" t="str">
        <f t="shared" si="1128"/>
        <v>#REF!</v>
      </c>
      <c r="R540" s="341" t="str">
        <f t="shared" si="1042"/>
        <v>#REF!</v>
      </c>
      <c r="S540" s="110" t="s">
        <v>172</v>
      </c>
      <c r="T540" s="110" t="s">
        <v>172</v>
      </c>
      <c r="U540" s="354" t="str">
        <f t="shared" si="1118"/>
        <v>#REF!</v>
      </c>
      <c r="V540" s="119" t="str">
        <f t="shared" si="1043"/>
        <v>/Users/asano/Desktop/data_sample/Links/bandle.jpg</v>
      </c>
      <c r="W540" s="345" t="s">
        <v>4464</v>
      </c>
      <c r="X540" s="345" t="s">
        <v>4465</v>
      </c>
      <c r="Y540" s="345" t="s">
        <v>4466</v>
      </c>
      <c r="Z540" s="345" t="s">
        <v>4467</v>
      </c>
      <c r="AA540" s="110" t="str">
        <f t="shared" si="1044"/>
        <v>/Users/asano/Desktop/data_sample/images/1day/ラルム/シースルートープ/thumbnail.jpg</v>
      </c>
      <c r="AB540" s="110" t="str">
        <f t="shared" si="1045"/>
        <v>/Users/asano/Desktop/data_sample/images/1day/ラルム/シースルートープ/lens.jpg</v>
      </c>
      <c r="AC540" s="110" t="str">
        <f t="shared" si="1046"/>
        <v>/Users/asano/Desktop/data_sample/images/1day/ラルム/シースルートープ/黒目/black.jpg</v>
      </c>
      <c r="AD540" s="110" t="str">
        <f t="shared" si="1047"/>
        <v>/Users/asano/Desktop/data_sample/images/1day/ラルム/シースルートープ/茶目/brown.jpg</v>
      </c>
      <c r="AE540" s="346" t="str">
        <f t="shared" ref="AE540:AF540" si="1129">IFERROR(XLOOKUP($E540&amp;$F540,import!$A:$A,import!I:I),""
)</f>
        <v/>
      </c>
      <c r="AF540" s="346" t="str">
        <f t="shared" si="1129"/>
        <v/>
      </c>
      <c r="AG540" s="119" t="str">
        <f>IFERROR(__xludf.DUMMYFUNCTION(" IF(
  ISNUMBER(S540),
  ""度なし（±0.00）〜""&amp;IF(ABS(S540)&lt;100, TEXT(S540, ""0.00""), """"),
  IFERROR(""度なし（±0.00）〜""&amp;
    TEXT(
      VALUE(REGEXEXTRACT(ASC(TO_TEXT(S540)),
        ""(?:^|[^0-9])([+-]?\d{1,2}(?:\.\d+)?)(?:[^0-9]|$)""
      )),
      ""0.00"""&amp;"
    ),
    ""度なしのみ""
  )
)
"),"度なしのみ")</f>
        <v>度なしのみ</v>
      </c>
      <c r="AH540" s="110"/>
      <c r="AI540" s="110"/>
      <c r="AJ540" s="110"/>
      <c r="AK540" s="110" t="s">
        <v>4468</v>
      </c>
      <c r="AL540" s="110" t="str">
        <f t="shared" si="453"/>
        <v>#REF!</v>
      </c>
      <c r="AM540" s="110"/>
      <c r="AN540" s="110" t="str">
        <f t="shared" si="84"/>
        <v>NG</v>
      </c>
      <c r="AO540" s="343">
        <v>8.0</v>
      </c>
      <c r="AP540" s="110"/>
      <c r="AQ540" s="343">
        <v>8.0</v>
      </c>
      <c r="AR540" s="110"/>
    </row>
    <row r="541">
      <c r="A541" s="333" t="b">
        <v>1</v>
      </c>
      <c r="B541" s="349" t="b">
        <v>1</v>
      </c>
      <c r="C541" s="350" t="str">
        <f t="shared" si="66"/>
        <v>-</v>
      </c>
      <c r="D541" s="110" t="s">
        <v>4469</v>
      </c>
      <c r="E541" s="110"/>
      <c r="F541" s="110"/>
      <c r="G541" s="335">
        <v>4699.0</v>
      </c>
      <c r="H541" s="336" t="s">
        <v>2566</v>
      </c>
      <c r="I541" s="110" t="s">
        <v>4419</v>
      </c>
      <c r="J541" s="380" t="s">
        <v>4470</v>
      </c>
      <c r="K541" s="381" t="s">
        <v>170</v>
      </c>
      <c r="L541" s="382">
        <v>1760.0</v>
      </c>
      <c r="M541" s="383" t="s">
        <v>963</v>
      </c>
      <c r="N541" s="384" t="str">
        <f t="shared" si="455"/>
        <v>#REF!</v>
      </c>
      <c r="O541" s="385">
        <v>14.5</v>
      </c>
      <c r="P541" s="386">
        <v>14.0</v>
      </c>
      <c r="Q541" s="387">
        <v>8.6</v>
      </c>
      <c r="R541" s="385">
        <v>58.0</v>
      </c>
      <c r="S541" s="380" t="s">
        <v>1074</v>
      </c>
      <c r="T54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TRIM(TRANSPOSE(SPLIT(S541,"",""))), 0))
        ),
      ""シリコン"",""シリコー"&amp;"ンハイドロゲル素材"")
    )
  ),
"""")
"),"モイスト,UVカット")</f>
        <v>モイスト,UVカット</v>
      </c>
      <c r="U541" s="354" t="str">
        <f t="shared" si="1118"/>
        <v>#REF!</v>
      </c>
      <c r="V541" s="119" t="str">
        <f t="shared" si="1043"/>
        <v>/Users/asano/Desktop/data_sample/Links/bandle.jpg</v>
      </c>
      <c r="W541" s="345" t="s">
        <v>4471</v>
      </c>
      <c r="X541" s="345" t="s">
        <v>4472</v>
      </c>
      <c r="Y541" s="345" t="s">
        <v>4473</v>
      </c>
      <c r="Z541" s="345" t="s">
        <v>4474</v>
      </c>
      <c r="AA541" s="110" t="str">
        <f t="shared" si="1044"/>
        <v>/Users/asano/Desktop/data_sample/images/1day/ラルム/クッキークリーム/thumbnail.jpg</v>
      </c>
      <c r="AB541" s="110" t="str">
        <f t="shared" si="1045"/>
        <v>/Users/asano/Desktop/data_sample/images/1day/ラルム/クッキークリーム/lens.jpg</v>
      </c>
      <c r="AC541" s="110" t="str">
        <f t="shared" si="1046"/>
        <v>/Users/asano/Desktop/data_sample/images/1day/ラルム/クッキークリーム/黒目/black.jpg</v>
      </c>
      <c r="AD541" s="110" t="str">
        <f t="shared" si="1047"/>
        <v>/Users/asano/Desktop/data_sample/images/1day/ラルム/クッキークリーム/茶目/brown.jpg</v>
      </c>
      <c r="AE541" s="110" t="str">
        <f t="shared" ref="AE541:AF541" si="1130">IFERROR(XLOOKUP($E541&amp;$F541,import!$A:$A,import!I:I),""
)</f>
        <v/>
      </c>
      <c r="AF541" s="110" t="str">
        <f t="shared" si="1130"/>
        <v/>
      </c>
      <c r="AG541" s="119" t="str">
        <f>IFERROR(__xludf.DUMMYFUNCTION(" IF(
  ISNUMBER(S541),
  ""度なし（±0.00）〜""&amp;IF(ABS(S541)&lt;100, TEXT(S541, ""0.00""), """"),
  IFERROR(""度なし（±0.00）〜""&amp;
    TEXT(
      VALUE(REGEXEXTRACT(ASC(TO_TEXT(S541)),
        ""(?:^|[^0-9])([+-]?\d{1,2}(?:\.\d+)?)(?:[^0-9]|$)""
      )),
      ""0.00"""&amp;"
    ),
    ""度なしのみ""
  )
)
"),"度なし（±0.00）〜10.00")</f>
        <v>度なし（±0.00）〜10.00</v>
      </c>
      <c r="AH541" s="347"/>
      <c r="AI541" s="347"/>
      <c r="AJ541" s="110"/>
      <c r="AK541" s="110" t="s">
        <v>4475</v>
      </c>
      <c r="AL541" s="110" t="str">
        <f t="shared" si="453"/>
        <v>#REF!</v>
      </c>
      <c r="AM541" s="110"/>
      <c r="AN541" s="110" t="str">
        <f t="shared" si="84"/>
        <v>NG</v>
      </c>
      <c r="AO541" s="343">
        <v>12.0</v>
      </c>
      <c r="AP541" s="110"/>
      <c r="AQ541" s="343">
        <v>12.0</v>
      </c>
      <c r="AR541" s="110"/>
    </row>
    <row r="542">
      <c r="A542" s="333" t="b">
        <v>1</v>
      </c>
      <c r="B542" s="349" t="b">
        <v>1</v>
      </c>
      <c r="C542" s="350" t="str">
        <f t="shared" si="66"/>
        <v>-</v>
      </c>
      <c r="D542" s="110" t="s">
        <v>4469</v>
      </c>
      <c r="E542" s="110"/>
      <c r="F542" s="110"/>
      <c r="G542" s="335">
        <v>4700.0</v>
      </c>
      <c r="H542" s="336" t="s">
        <v>2566</v>
      </c>
      <c r="I542" s="110" t="s">
        <v>4419</v>
      </c>
      <c r="J542" s="380" t="s">
        <v>4476</v>
      </c>
      <c r="K542" s="381" t="s">
        <v>170</v>
      </c>
      <c r="L542" s="382">
        <v>1760.0</v>
      </c>
      <c r="M542" s="383" t="s">
        <v>963</v>
      </c>
      <c r="N542" s="384" t="str">
        <f t="shared" si="455"/>
        <v>#REF!</v>
      </c>
      <c r="O542" s="385">
        <v>14.5</v>
      </c>
      <c r="P542" s="386">
        <v>13.8</v>
      </c>
      <c r="Q542" s="387">
        <v>8.6</v>
      </c>
      <c r="R542" s="385">
        <v>58.0</v>
      </c>
      <c r="S542" s="380" t="s">
        <v>1074</v>
      </c>
      <c r="T54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TRIM(TRANSPOSE(SPLIT(S542,"",""))), 0))
        ),
      ""シリコン"",""シリコー"&amp;"ンハイドロゲル素材"")
    )
  ),
"""")
"),"モイスト,UVカット")</f>
        <v>モイスト,UVカット</v>
      </c>
      <c r="U542" s="354" t="str">
        <f t="shared" si="1118"/>
        <v>#REF!</v>
      </c>
      <c r="V542" s="119" t="str">
        <f t="shared" si="1043"/>
        <v>/Users/asano/Desktop/data_sample/Links/bandle.jpg</v>
      </c>
      <c r="W542" s="345" t="s">
        <v>4477</v>
      </c>
      <c r="X542" s="345" t="s">
        <v>4478</v>
      </c>
      <c r="Y542" s="345" t="s">
        <v>4479</v>
      </c>
      <c r="Z542" s="345" t="s">
        <v>4480</v>
      </c>
      <c r="AA542" s="110" t="str">
        <f t="shared" si="1044"/>
        <v>/Users/asano/Desktop/data_sample/images/1day/ラルム/クリアマカロン/thumbnail.jpg</v>
      </c>
      <c r="AB542" s="110" t="str">
        <f t="shared" si="1045"/>
        <v>/Users/asano/Desktop/data_sample/images/1day/ラルム/クリアマカロン/lens.jpg</v>
      </c>
      <c r="AC542" s="110" t="str">
        <f t="shared" si="1046"/>
        <v>/Users/asano/Desktop/data_sample/images/1day/ラルム/クリアマカロン/黒目/black.jpg</v>
      </c>
      <c r="AD542" s="110" t="str">
        <f t="shared" si="1047"/>
        <v>/Users/asano/Desktop/data_sample/images/1day/ラルム/クリアマカロン/茶目/brown.jpg</v>
      </c>
      <c r="AE542" s="110" t="str">
        <f t="shared" ref="AE542:AF542" si="1131">IFERROR(XLOOKUP($E542&amp;$F542,import!$A:$A,import!I:I),""
)</f>
        <v/>
      </c>
      <c r="AF542" s="110" t="str">
        <f t="shared" si="1131"/>
        <v/>
      </c>
      <c r="AG542" s="119" t="str">
        <f>IFERROR(__xludf.DUMMYFUNCTION(" IF(
  ISNUMBER(S542),
  ""度なし（±0.00）〜""&amp;IF(ABS(S542)&lt;100, TEXT(S542, ""0.00""), """"),
  IFERROR(""度なし（±0.00）〜""&amp;
    TEXT(
      VALUE(REGEXEXTRACT(ASC(TO_TEXT(S542)),
        ""(?:^|[^0-9])([+-]?\d{1,2}(?:\.\d+)?)(?:[^0-9]|$)""
      )),
      ""0.00"""&amp;"
    ),
    ""度なしのみ""
  )
)
"),"度なし（±0.00）〜10.00")</f>
        <v>度なし（±0.00）〜10.00</v>
      </c>
      <c r="AH542" s="347"/>
      <c r="AI542" s="347"/>
      <c r="AJ542" s="110"/>
      <c r="AK542" s="110" t="s">
        <v>4481</v>
      </c>
      <c r="AL542" s="110" t="str">
        <f t="shared" si="453"/>
        <v>#REF!</v>
      </c>
      <c r="AM542" s="110"/>
      <c r="AN542" s="110" t="str">
        <f t="shared" si="84"/>
        <v>NG</v>
      </c>
      <c r="AO542" s="343">
        <v>12.0</v>
      </c>
      <c r="AP542" s="110"/>
      <c r="AQ542" s="343">
        <v>12.0</v>
      </c>
      <c r="AR542" s="110"/>
    </row>
    <row r="543">
      <c r="A543" s="333" t="b">
        <v>1</v>
      </c>
      <c r="B543" s="349" t="b">
        <v>1</v>
      </c>
      <c r="C543" s="350" t="str">
        <f t="shared" si="66"/>
        <v>-</v>
      </c>
      <c r="D543" s="110" t="s">
        <v>4469</v>
      </c>
      <c r="E543" s="110"/>
      <c r="F543" s="110"/>
      <c r="G543" s="335">
        <v>4701.0</v>
      </c>
      <c r="H543" s="336" t="s">
        <v>2566</v>
      </c>
      <c r="I543" s="110" t="s">
        <v>4419</v>
      </c>
      <c r="J543" s="380" t="s">
        <v>4482</v>
      </c>
      <c r="K543" s="381" t="s">
        <v>170</v>
      </c>
      <c r="L543" s="382">
        <v>1760.0</v>
      </c>
      <c r="M543" s="383" t="s">
        <v>963</v>
      </c>
      <c r="N543" s="384" t="str">
        <f t="shared" si="455"/>
        <v>#REF!</v>
      </c>
      <c r="O543" s="385">
        <v>14.5</v>
      </c>
      <c r="P543" s="386">
        <v>14.0</v>
      </c>
      <c r="Q543" s="387">
        <v>8.6</v>
      </c>
      <c r="R543" s="385">
        <v>58.0</v>
      </c>
      <c r="S543" s="380" t="s">
        <v>1074</v>
      </c>
      <c r="T54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TRIM(TRANSPOSE(SPLIT(S543,"",""))), 0))
        ),
      ""シリコン"",""シリコー"&amp;"ンハイドロゲル素材"")
    )
  ),
"""")
"),"モイスト,UVカット")</f>
        <v>モイスト,UVカット</v>
      </c>
      <c r="U543" s="354" t="str">
        <f t="shared" si="1118"/>
        <v>#REF!</v>
      </c>
      <c r="V543" s="119" t="str">
        <f t="shared" si="1043"/>
        <v>/Users/asano/Desktop/data_sample/Links/bandle.jpg</v>
      </c>
      <c r="W543" s="345" t="s">
        <v>4483</v>
      </c>
      <c r="X543" s="345" t="s">
        <v>4484</v>
      </c>
      <c r="Y543" s="345" t="s">
        <v>4485</v>
      </c>
      <c r="Z543" s="345" t="s">
        <v>4486</v>
      </c>
      <c r="AA543" s="110" t="str">
        <f t="shared" si="1044"/>
        <v>/Users/asano/Desktop/data_sample/images/1day/ラルム/グレードーナツ/thumbnail.jpg</v>
      </c>
      <c r="AB543" s="110" t="str">
        <f t="shared" si="1045"/>
        <v>/Users/asano/Desktop/data_sample/images/1day/ラルム/グレードーナツ/lens.jpg</v>
      </c>
      <c r="AC543" s="110" t="str">
        <f t="shared" si="1046"/>
        <v>/Users/asano/Desktop/data_sample/images/1day/ラルム/グレードーナツ/黒目/black.jpg</v>
      </c>
      <c r="AD543" s="110" t="str">
        <f t="shared" si="1047"/>
        <v>/Users/asano/Desktop/data_sample/images/1day/ラルム/グレードーナツ/茶目/brown.jpg</v>
      </c>
      <c r="AE543" s="110" t="str">
        <f t="shared" ref="AE543:AF543" si="1132">IFERROR(XLOOKUP($E543&amp;$F543,import!$A:$A,import!I:I),""
)</f>
        <v/>
      </c>
      <c r="AF543" s="110" t="str">
        <f t="shared" si="1132"/>
        <v/>
      </c>
      <c r="AG543" s="119" t="str">
        <f>IFERROR(__xludf.DUMMYFUNCTION(" IF(
  ISNUMBER(S543),
  ""度なし（±0.00）〜""&amp;IF(ABS(S543)&lt;100, TEXT(S543, ""0.00""), """"),
  IFERROR(""度なし（±0.00）〜""&amp;
    TEXT(
      VALUE(REGEXEXTRACT(ASC(TO_TEXT(S543)),
        ""(?:^|[^0-9])([+-]?\d{1,2}(?:\.\d+)?)(?:[^0-9]|$)""
      )),
      ""0.00"""&amp;"
    ),
    ""度なしのみ""
  )
)
"),"度なし（±0.00）〜10.00")</f>
        <v>度なし（±0.00）〜10.00</v>
      </c>
      <c r="AH543" s="347"/>
      <c r="AI543" s="347"/>
      <c r="AJ543" s="110"/>
      <c r="AK543" s="110" t="s">
        <v>4487</v>
      </c>
      <c r="AL543" s="110" t="str">
        <f t="shared" si="453"/>
        <v>#REF!</v>
      </c>
      <c r="AM543" s="110"/>
      <c r="AN543" s="110" t="str">
        <f t="shared" si="84"/>
        <v>NG</v>
      </c>
      <c r="AO543" s="343">
        <v>12.0</v>
      </c>
      <c r="AP543" s="110"/>
      <c r="AQ543" s="343">
        <v>12.0</v>
      </c>
      <c r="AR543" s="110"/>
    </row>
    <row r="544">
      <c r="A544" s="333" t="b">
        <v>1</v>
      </c>
      <c r="B544" s="349" t="b">
        <v>1</v>
      </c>
      <c r="C544" s="350" t="str">
        <f t="shared" si="66"/>
        <v>-</v>
      </c>
      <c r="D544" s="110" t="s">
        <v>4469</v>
      </c>
      <c r="E544" s="110"/>
      <c r="F544" s="110"/>
      <c r="G544" s="335">
        <v>4702.0</v>
      </c>
      <c r="H544" s="336" t="s">
        <v>2566</v>
      </c>
      <c r="I544" s="110" t="s">
        <v>4419</v>
      </c>
      <c r="J544" s="380" t="s">
        <v>4488</v>
      </c>
      <c r="K544" s="381" t="s">
        <v>170</v>
      </c>
      <c r="L544" s="382">
        <v>1760.0</v>
      </c>
      <c r="M544" s="383" t="s">
        <v>963</v>
      </c>
      <c r="N544" s="384" t="str">
        <f t="shared" si="455"/>
        <v>#REF!</v>
      </c>
      <c r="O544" s="385">
        <v>14.2</v>
      </c>
      <c r="P544" s="386">
        <v>13.4</v>
      </c>
      <c r="Q544" s="387">
        <v>8.7</v>
      </c>
      <c r="R544" s="385">
        <v>58.0</v>
      </c>
      <c r="S544" s="380" t="s">
        <v>956</v>
      </c>
      <c r="T54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TRIM(TRANSPOSE(SPLIT(S544,"",""))), 0))
        ),
      ""シリコン"",""シリコー"&amp;"ンハイドロゲル素材"")
    )
  ),
"""")
"),"モイスト,UVカット")</f>
        <v>モイスト,UVカット</v>
      </c>
      <c r="U544" s="354" t="str">
        <f t="shared" si="1118"/>
        <v>#REF!</v>
      </c>
      <c r="V544" s="119" t="str">
        <f t="shared" si="1043"/>
        <v>/Users/asano/Desktop/data_sample/Links/bandle.jpg</v>
      </c>
      <c r="W544" s="345" t="s">
        <v>4489</v>
      </c>
      <c r="X544" s="345" t="s">
        <v>4490</v>
      </c>
      <c r="Y544" s="345" t="s">
        <v>4491</v>
      </c>
      <c r="Z544" s="345" t="s">
        <v>4492</v>
      </c>
      <c r="AA544" s="110" t="str">
        <f t="shared" si="1044"/>
        <v>/Users/asano/Desktop/data_sample/images/1day/ラルム/トリュフモカ/thumbnail.jpg</v>
      </c>
      <c r="AB544" s="110" t="str">
        <f t="shared" si="1045"/>
        <v>/Users/asano/Desktop/data_sample/images/1day/ラルム/トリュフモカ/lens.jpg</v>
      </c>
      <c r="AC544" s="110" t="str">
        <f t="shared" si="1046"/>
        <v>/Users/asano/Desktop/data_sample/images/1day/ラルム/トリュフモカ/黒目/black.jpg</v>
      </c>
      <c r="AD544" s="110" t="str">
        <f t="shared" si="1047"/>
        <v>/Users/asano/Desktop/data_sample/images/1day/ラルム/トリュフモカ/茶目/brown.jpg</v>
      </c>
      <c r="AE544" s="110" t="str">
        <f t="shared" ref="AE544:AF544" si="1133">IFERROR(XLOOKUP($E544&amp;$F544,import!$A:$A,import!I:I),""
)</f>
        <v/>
      </c>
      <c r="AF544" s="110" t="str">
        <f t="shared" si="1133"/>
        <v/>
      </c>
      <c r="AG544" s="119" t="str">
        <f>IFERROR(__xludf.DUMMYFUNCTION(" IF(
  ISNUMBER(S544),
  ""度なし（±0.00）〜""&amp;IF(ABS(S544)&lt;100, TEXT(S544, ""0.00""), """"),
  IFERROR(""度なし（±0.00）〜""&amp;
    TEXT(
      VALUE(REGEXEXTRACT(ASC(TO_TEXT(S544)),
        ""(?:^|[^0-9])([+-]?\d{1,2}(?:\.\d+)?)(?:[^0-9]|$)""
      )),
      ""0.00"""&amp;"
    ),
    ""度なしのみ""
  )
)
"),"度なしのみ")</f>
        <v>度なしのみ</v>
      </c>
      <c r="AH544" s="347"/>
      <c r="AI544" s="347"/>
      <c r="AJ544" s="110"/>
      <c r="AK544" s="110" t="s">
        <v>4493</v>
      </c>
      <c r="AL544" s="110" t="str">
        <f t="shared" si="453"/>
        <v>#REF!</v>
      </c>
      <c r="AM544" s="110"/>
      <c r="AN544" s="110" t="str">
        <f t="shared" si="84"/>
        <v>NG</v>
      </c>
      <c r="AO544" s="343">
        <v>8.0</v>
      </c>
      <c r="AP544" s="110"/>
      <c r="AQ544" s="343">
        <v>8.0</v>
      </c>
      <c r="AR544" s="110"/>
    </row>
    <row r="545">
      <c r="A545" s="333" t="b">
        <v>1</v>
      </c>
      <c r="B545" s="349" t="b">
        <v>1</v>
      </c>
      <c r="C545" s="350" t="str">
        <f t="shared" si="66"/>
        <v>-</v>
      </c>
      <c r="D545" s="110" t="s">
        <v>4469</v>
      </c>
      <c r="E545" s="110"/>
      <c r="F545" s="110"/>
      <c r="G545" s="335">
        <v>4703.0</v>
      </c>
      <c r="H545" s="336" t="s">
        <v>2566</v>
      </c>
      <c r="I545" s="110" t="s">
        <v>4419</v>
      </c>
      <c r="J545" s="380" t="s">
        <v>4494</v>
      </c>
      <c r="K545" s="381" t="s">
        <v>170</v>
      </c>
      <c r="L545" s="382">
        <v>1760.0</v>
      </c>
      <c r="M545" s="383" t="s">
        <v>963</v>
      </c>
      <c r="N545" s="384" t="str">
        <f t="shared" si="455"/>
        <v>#REF!</v>
      </c>
      <c r="O545" s="385">
        <v>14.2</v>
      </c>
      <c r="P545" s="386">
        <v>13.6</v>
      </c>
      <c r="Q545" s="387">
        <v>8.7</v>
      </c>
      <c r="R545" s="385">
        <v>58.0</v>
      </c>
      <c r="S545" s="380" t="s">
        <v>1074</v>
      </c>
      <c r="T54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TRIM(TRANSPOSE(SPLIT(S545,"",""))), 0))
        ),
      ""シリコン"",""シリコー"&amp;"ンハイドロゲル素材"")
    )
  ),
"""")
"),"モイスト,UVカット")</f>
        <v>モイスト,UVカット</v>
      </c>
      <c r="U545" s="354" t="str">
        <f t="shared" si="1118"/>
        <v>#REF!</v>
      </c>
      <c r="V545" s="119" t="str">
        <f t="shared" si="1043"/>
        <v>/Users/asano/Desktop/data_sample/Links/bandle.jpg</v>
      </c>
      <c r="W545" s="345" t="s">
        <v>4495</v>
      </c>
      <c r="X545" s="345" t="s">
        <v>4496</v>
      </c>
      <c r="Y545" s="345" t="s">
        <v>4497</v>
      </c>
      <c r="Z545" s="345" t="s">
        <v>4498</v>
      </c>
      <c r="AA545" s="110" t="str">
        <f t="shared" si="1044"/>
        <v>/Users/asano/Desktop/data_sample/images/1day/ラルム/バターココア/thumbnail.jpg</v>
      </c>
      <c r="AB545" s="110" t="str">
        <f t="shared" si="1045"/>
        <v>/Users/asano/Desktop/data_sample/images/1day/ラルム/バターココア/lens.jpg</v>
      </c>
      <c r="AC545" s="110" t="str">
        <f t="shared" si="1046"/>
        <v>/Users/asano/Desktop/data_sample/images/1day/ラルム/バターココア/黒目/black.jpg</v>
      </c>
      <c r="AD545" s="110" t="str">
        <f t="shared" si="1047"/>
        <v>/Users/asano/Desktop/data_sample/images/1day/ラルム/バターココア/茶目/brown.jpg</v>
      </c>
      <c r="AE545" s="110" t="str">
        <f t="shared" ref="AE545:AF545" si="1134">IFERROR(XLOOKUP($E545&amp;$F545,import!$A:$A,import!I:I),""
)</f>
        <v/>
      </c>
      <c r="AF545" s="110" t="str">
        <f t="shared" si="1134"/>
        <v/>
      </c>
      <c r="AG545" s="119" t="str">
        <f>IFERROR(__xludf.DUMMYFUNCTION(" IF(
  ISNUMBER(S545),
  ""度なし（±0.00）〜""&amp;IF(ABS(S545)&lt;100, TEXT(S545, ""0.00""), """"),
  IFERROR(""度なし（±0.00）〜""&amp;
    TEXT(
      VALUE(REGEXEXTRACT(ASC(TO_TEXT(S545)),
        ""(?:^|[^0-9])([+-]?\d{1,2}(?:\.\d+)?)(?:[^0-9]|$)""
      )),
      ""0.00"""&amp;"
    ),
    ""度なしのみ""
  )
)
"),"度なし（±0.00）〜10.00")</f>
        <v>度なし（±0.00）〜10.00</v>
      </c>
      <c r="AH545" s="347"/>
      <c r="AI545" s="347"/>
      <c r="AJ545" s="110"/>
      <c r="AK545" s="110" t="s">
        <v>4499</v>
      </c>
      <c r="AL545" s="110" t="str">
        <f t="shared" si="453"/>
        <v>#REF!</v>
      </c>
      <c r="AM545" s="110"/>
      <c r="AN545" s="110" t="str">
        <f t="shared" si="84"/>
        <v>NG</v>
      </c>
      <c r="AO545" s="343">
        <v>12.0</v>
      </c>
      <c r="AP545" s="110" t="s">
        <v>953</v>
      </c>
      <c r="AQ545" s="343">
        <v>18.0</v>
      </c>
      <c r="AR545" s="110"/>
    </row>
    <row r="546">
      <c r="A546" s="333" t="b">
        <v>1</v>
      </c>
      <c r="B546" s="349" t="b">
        <v>1</v>
      </c>
      <c r="C546" s="350" t="str">
        <f t="shared" si="66"/>
        <v>-</v>
      </c>
      <c r="D546" s="110" t="s">
        <v>4469</v>
      </c>
      <c r="E546" s="110"/>
      <c r="F546" s="110"/>
      <c r="G546" s="335">
        <v>4704.0</v>
      </c>
      <c r="H546" s="336" t="s">
        <v>2566</v>
      </c>
      <c r="I546" s="110" t="s">
        <v>4419</v>
      </c>
      <c r="J546" s="380" t="s">
        <v>4500</v>
      </c>
      <c r="K546" s="381" t="s">
        <v>170</v>
      </c>
      <c r="L546" s="382">
        <v>1760.0</v>
      </c>
      <c r="M546" s="383" t="s">
        <v>963</v>
      </c>
      <c r="N546" s="384" t="str">
        <f t="shared" si="455"/>
        <v>#REF!</v>
      </c>
      <c r="O546" s="385">
        <v>14.5</v>
      </c>
      <c r="P546" s="386">
        <v>14.0</v>
      </c>
      <c r="Q546" s="387">
        <v>8.6</v>
      </c>
      <c r="R546" s="385">
        <v>58.0</v>
      </c>
      <c r="S546" s="380" t="s">
        <v>956</v>
      </c>
      <c r="T54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TRIM(TRANSPOSE(SPLIT(S546,"",""))), 0))
        ),
      ""シリコン"",""シリコー"&amp;"ンハイドロゲル素材"")
    )
  ),
"""")
"),"モイスト,UVカット")</f>
        <v>モイスト,UVカット</v>
      </c>
      <c r="U546" s="354" t="str">
        <f t="shared" si="1118"/>
        <v>#REF!</v>
      </c>
      <c r="V546" s="119" t="str">
        <f t="shared" si="1043"/>
        <v>/Users/asano/Desktop/data_sample/Links/bandle.jpg</v>
      </c>
      <c r="W546" s="345" t="s">
        <v>4501</v>
      </c>
      <c r="X546" s="345" t="s">
        <v>4502</v>
      </c>
      <c r="Y546" s="345" t="s">
        <v>4503</v>
      </c>
      <c r="Z546" s="345" t="s">
        <v>4504</v>
      </c>
      <c r="AA546" s="110" t="str">
        <f t="shared" si="1044"/>
        <v>/Users/asano/Desktop/data_sample/images/1day/ラルム/はちみつバウム/thumbnail.jpg</v>
      </c>
      <c r="AB546" s="110" t="str">
        <f t="shared" si="1045"/>
        <v>/Users/asano/Desktop/data_sample/images/1day/ラルム/はちみつバウム/lens.jpg</v>
      </c>
      <c r="AC546" s="110" t="str">
        <f t="shared" si="1046"/>
        <v>/Users/asano/Desktop/data_sample/images/1day/ラルム/はちみつバウム/黒目/black.jpg</v>
      </c>
      <c r="AD546" s="110" t="str">
        <f t="shared" si="1047"/>
        <v>/Users/asano/Desktop/data_sample/images/1day/ラルム/はちみつバウム/茶目/brown.jpg</v>
      </c>
      <c r="AE546" s="110" t="str">
        <f t="shared" ref="AE546:AF546" si="1135">IFERROR(XLOOKUP($E546&amp;$F546,import!$A:$A,import!I:I),""
)</f>
        <v/>
      </c>
      <c r="AF546" s="110" t="str">
        <f t="shared" si="1135"/>
        <v/>
      </c>
      <c r="AG546" s="119" t="str">
        <f>IFERROR(__xludf.DUMMYFUNCTION(" IF(
  ISNUMBER(S546),
  ""度なし（±0.00）〜""&amp;IF(ABS(S546)&lt;100, TEXT(S546, ""0.00""), """"),
  IFERROR(""度なし（±0.00）〜""&amp;
    TEXT(
      VALUE(REGEXEXTRACT(ASC(TO_TEXT(S546)),
        ""(?:^|[^0-9])([+-]?\d{1,2}(?:\.\d+)?)(?:[^0-9]|$)""
      )),
      ""0.00"""&amp;"
    ),
    ""度なしのみ""
  )
)
"),"度なしのみ")</f>
        <v>度なしのみ</v>
      </c>
      <c r="AH546" s="347"/>
      <c r="AI546" s="347"/>
      <c r="AJ546" s="110"/>
      <c r="AK546" s="110" t="s">
        <v>4505</v>
      </c>
      <c r="AL546" s="110" t="str">
        <f t="shared" si="453"/>
        <v>#REF!</v>
      </c>
      <c r="AM546" s="110"/>
      <c r="AN546" s="110" t="str">
        <f t="shared" si="84"/>
        <v>NG</v>
      </c>
      <c r="AO546" s="343">
        <v>8.0</v>
      </c>
      <c r="AP546" s="110"/>
      <c r="AQ546" s="343">
        <v>8.0</v>
      </c>
      <c r="AR546" s="110"/>
    </row>
    <row r="547">
      <c r="A547" s="333" t="b">
        <v>1</v>
      </c>
      <c r="B547" s="349" t="b">
        <v>1</v>
      </c>
      <c r="C547" s="350" t="str">
        <f t="shared" si="66"/>
        <v>-</v>
      </c>
      <c r="D547" s="110" t="s">
        <v>4469</v>
      </c>
      <c r="E547" s="110"/>
      <c r="F547" s="110"/>
      <c r="G547" s="335">
        <v>4705.0</v>
      </c>
      <c r="H547" s="336" t="s">
        <v>2566</v>
      </c>
      <c r="I547" s="110" t="s">
        <v>4419</v>
      </c>
      <c r="J547" s="380" t="s">
        <v>4506</v>
      </c>
      <c r="K547" s="381" t="s">
        <v>170</v>
      </c>
      <c r="L547" s="382">
        <v>1760.0</v>
      </c>
      <c r="M547" s="383" t="s">
        <v>963</v>
      </c>
      <c r="N547" s="384" t="str">
        <f t="shared" si="455"/>
        <v>#REF!</v>
      </c>
      <c r="O547" s="385">
        <v>14.5</v>
      </c>
      <c r="P547" s="386">
        <v>13.8</v>
      </c>
      <c r="Q547" s="387">
        <v>8.6</v>
      </c>
      <c r="R547" s="385">
        <v>58.0</v>
      </c>
      <c r="S547" s="380" t="s">
        <v>1074</v>
      </c>
      <c r="T54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TRIM(TRANSPOSE(SPLIT(S547,"",""))), 0))
        ),
      ""シリコン"",""シリコー"&amp;"ンハイドロゲル素材"")
    )
  ),
"""")
"),"モイスト,UVカット")</f>
        <v>モイスト,UVカット</v>
      </c>
      <c r="U547" s="354" t="str">
        <f t="shared" si="1118"/>
        <v>#REF!</v>
      </c>
      <c r="V547" s="119" t="str">
        <f t="shared" si="1043"/>
        <v>/Users/asano/Desktop/data_sample/Links/bandle.jpg</v>
      </c>
      <c r="W547" s="345" t="s">
        <v>4507</v>
      </c>
      <c r="X547" s="345" t="s">
        <v>4508</v>
      </c>
      <c r="Y547" s="345" t="s">
        <v>4509</v>
      </c>
      <c r="Z547" s="345" t="s">
        <v>4510</v>
      </c>
      <c r="AA547" s="110" t="str">
        <f t="shared" si="1044"/>
        <v>/Users/asano/Desktop/data_sample/images/1day/ラルム/ピーチマカロン/thumbnail.jpg</v>
      </c>
      <c r="AB547" s="110" t="str">
        <f t="shared" si="1045"/>
        <v>/Users/asano/Desktop/data_sample/images/1day/ラルム/ピーチマカロン/lens.jpg</v>
      </c>
      <c r="AC547" s="110" t="str">
        <f t="shared" si="1046"/>
        <v>/Users/asano/Desktop/data_sample/images/1day/ラルム/ピーチマカロン/黒目/black.jpg</v>
      </c>
      <c r="AD547" s="110" t="str">
        <f t="shared" si="1047"/>
        <v>/Users/asano/Desktop/data_sample/images/1day/ラルム/ピーチマカロン/茶目/brown.jpg</v>
      </c>
      <c r="AE547" s="110" t="str">
        <f t="shared" ref="AE547:AF547" si="1136">IFERROR(XLOOKUP($E547&amp;$F547,import!$A:$A,import!I:I),""
)</f>
        <v/>
      </c>
      <c r="AF547" s="110" t="str">
        <f t="shared" si="1136"/>
        <v/>
      </c>
      <c r="AG547" s="119" t="str">
        <f>IFERROR(__xludf.DUMMYFUNCTION(" IF(
  ISNUMBER(S547),
  ""度なし（±0.00）〜""&amp;IF(ABS(S547)&lt;100, TEXT(S547, ""0.00""), """"),
  IFERROR(""度なし（±0.00）〜""&amp;
    TEXT(
      VALUE(REGEXEXTRACT(ASC(TO_TEXT(S547)),
        ""(?:^|[^0-9])([+-]?\d{1,2}(?:\.\d+)?)(?:[^0-9]|$)""
      )),
      ""0.00"""&amp;"
    ),
    ""度なしのみ""
  )
)
"),"度なし（±0.00）〜10.00")</f>
        <v>度なし（±0.00）〜10.00</v>
      </c>
      <c r="AH547" s="347"/>
      <c r="AI547" s="347"/>
      <c r="AJ547" s="110"/>
      <c r="AK547" s="110" t="s">
        <v>4511</v>
      </c>
      <c r="AL547" s="110" t="str">
        <f t="shared" si="453"/>
        <v>#REF!</v>
      </c>
      <c r="AM547" s="110"/>
      <c r="AN547" s="110" t="str">
        <f t="shared" si="84"/>
        <v>NG</v>
      </c>
      <c r="AO547" s="343">
        <v>12.0</v>
      </c>
      <c r="AP547" s="110"/>
      <c r="AQ547" s="343">
        <v>12.0</v>
      </c>
      <c r="AR547" s="110"/>
    </row>
    <row r="548">
      <c r="A548" s="333" t="b">
        <v>1</v>
      </c>
      <c r="B548" s="349" t="b">
        <v>1</v>
      </c>
      <c r="C548" s="350" t="str">
        <f t="shared" si="66"/>
        <v>-</v>
      </c>
      <c r="D548" s="110" t="s">
        <v>4469</v>
      </c>
      <c r="E548" s="110"/>
      <c r="F548" s="110"/>
      <c r="G548" s="335">
        <v>4706.0</v>
      </c>
      <c r="H548" s="336" t="s">
        <v>2566</v>
      </c>
      <c r="I548" s="110" t="s">
        <v>4419</v>
      </c>
      <c r="J548" s="380" t="s">
        <v>4512</v>
      </c>
      <c r="K548" s="381" t="s">
        <v>170</v>
      </c>
      <c r="L548" s="382">
        <v>1760.0</v>
      </c>
      <c r="M548" s="383" t="s">
        <v>963</v>
      </c>
      <c r="N548" s="384" t="str">
        <f t="shared" si="455"/>
        <v>#REF!</v>
      </c>
      <c r="O548" s="385">
        <v>14.5</v>
      </c>
      <c r="P548" s="386">
        <v>13.8</v>
      </c>
      <c r="Q548" s="387">
        <v>8.6</v>
      </c>
      <c r="R548" s="385">
        <v>58.0</v>
      </c>
      <c r="S548" s="380" t="s">
        <v>956</v>
      </c>
      <c r="T54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TRIM(TRANSPOSE(SPLIT(S548,"",""))), 0))
        ),
      ""シリコン"",""シリコー"&amp;"ンハイドロゲル素材"")
    )
  ),
"""")
"),"モイスト,UVカット")</f>
        <v>モイスト,UVカット</v>
      </c>
      <c r="U548" s="354" t="str">
        <f t="shared" si="1118"/>
        <v>#REF!</v>
      </c>
      <c r="V548" s="119" t="str">
        <f t="shared" si="1043"/>
        <v>/Users/asano/Desktop/data_sample/Links/bandle.jpg</v>
      </c>
      <c r="W548" s="345" t="s">
        <v>4513</v>
      </c>
      <c r="X548" s="345" t="s">
        <v>4514</v>
      </c>
      <c r="Y548" s="345" t="s">
        <v>4515</v>
      </c>
      <c r="Z548" s="345" t="s">
        <v>4516</v>
      </c>
      <c r="AA548" s="110" t="str">
        <f t="shared" si="1044"/>
        <v>/Users/asano/Desktop/data_sample/images/1day/ラルム/ピンクチュール/thumbnail.jpg</v>
      </c>
      <c r="AB548" s="110" t="str">
        <f t="shared" si="1045"/>
        <v>/Users/asano/Desktop/data_sample/images/1day/ラルム/ピンクチュール/lens.jpg</v>
      </c>
      <c r="AC548" s="110" t="str">
        <f t="shared" si="1046"/>
        <v>/Users/asano/Desktop/data_sample/images/1day/ラルム/ピンクチュール/黒目/black.jpg</v>
      </c>
      <c r="AD548" s="110" t="str">
        <f t="shared" si="1047"/>
        <v>/Users/asano/Desktop/data_sample/images/1day/ラルム/ピンクチュール/茶目/brown.jpg</v>
      </c>
      <c r="AE548" s="110" t="str">
        <f t="shared" ref="AE548:AF548" si="1137">IFERROR(XLOOKUP($E548&amp;$F548,import!$A:$A,import!I:I),""
)</f>
        <v/>
      </c>
      <c r="AF548" s="110" t="str">
        <f t="shared" si="1137"/>
        <v/>
      </c>
      <c r="AG548" s="119" t="str">
        <f>IFERROR(__xludf.DUMMYFUNCTION(" IF(
  ISNUMBER(S548),
  ""度なし（±0.00）〜""&amp;IF(ABS(S548)&lt;100, TEXT(S548, ""0.00""), """"),
  IFERROR(""度なし（±0.00）〜""&amp;
    TEXT(
      VALUE(REGEXEXTRACT(ASC(TO_TEXT(S548)),
        ""(?:^|[^0-9])([+-]?\d{1,2}(?:\.\d+)?)(?:[^0-9]|$)""
      )),
      ""0.00"""&amp;"
    ),
    ""度なしのみ""
  )
)
"),"度なしのみ")</f>
        <v>度なしのみ</v>
      </c>
      <c r="AH548" s="347"/>
      <c r="AI548" s="347"/>
      <c r="AJ548" s="110"/>
      <c r="AK548" s="110" t="s">
        <v>4517</v>
      </c>
      <c r="AL548" s="110" t="str">
        <f t="shared" si="453"/>
        <v>#REF!</v>
      </c>
      <c r="AM548" s="110"/>
      <c r="AN548" s="110" t="str">
        <f t="shared" si="84"/>
        <v>NG</v>
      </c>
      <c r="AO548" s="343">
        <v>8.0</v>
      </c>
      <c r="AP548" s="110"/>
      <c r="AQ548" s="343">
        <v>8.0</v>
      </c>
      <c r="AR548" s="110"/>
    </row>
    <row r="549">
      <c r="A549" s="333" t="b">
        <v>1</v>
      </c>
      <c r="B549" s="349" t="b">
        <v>1</v>
      </c>
      <c r="C549" s="350" t="str">
        <f t="shared" si="66"/>
        <v>-</v>
      </c>
      <c r="D549" s="110" t="s">
        <v>4469</v>
      </c>
      <c r="E549" s="110"/>
      <c r="F549" s="110"/>
      <c r="G549" s="335">
        <v>4707.0</v>
      </c>
      <c r="H549" s="336" t="s">
        <v>2566</v>
      </c>
      <c r="I549" s="110" t="s">
        <v>4419</v>
      </c>
      <c r="J549" s="380" t="s">
        <v>4518</v>
      </c>
      <c r="K549" s="381" t="s">
        <v>170</v>
      </c>
      <c r="L549" s="382">
        <v>1760.0</v>
      </c>
      <c r="M549" s="383" t="s">
        <v>963</v>
      </c>
      <c r="N549" s="384" t="str">
        <f t="shared" si="455"/>
        <v>#REF!</v>
      </c>
      <c r="O549" s="385">
        <v>14.5</v>
      </c>
      <c r="P549" s="386">
        <v>13.8</v>
      </c>
      <c r="Q549" s="387">
        <v>8.6</v>
      </c>
      <c r="R549" s="385">
        <v>58.0</v>
      </c>
      <c r="S549" s="380" t="s">
        <v>1074</v>
      </c>
      <c r="T54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TRIM(TRANSPOSE(SPLIT(S549,"",""))), 0))
        ),
      ""シリコン"",""シリコー"&amp;"ンハイドロゲル素材"")
    )
  ),
"""")
"),"モイスト,UVカット")</f>
        <v>モイスト,UVカット</v>
      </c>
      <c r="U549" s="354" t="str">
        <f t="shared" si="1118"/>
        <v>#REF!</v>
      </c>
      <c r="V549" s="119" t="str">
        <f t="shared" si="1043"/>
        <v>/Users/asano/Desktop/data_sample/Links/bandle.jpg</v>
      </c>
      <c r="W549" s="345" t="s">
        <v>4519</v>
      </c>
      <c r="X549" s="345" t="s">
        <v>4520</v>
      </c>
      <c r="Y549" s="345" t="s">
        <v>4521</v>
      </c>
      <c r="Z549" s="345" t="s">
        <v>4522</v>
      </c>
      <c r="AA549" s="110" t="str">
        <f t="shared" si="1044"/>
        <v>/Users/asano/Desktop/data_sample/images/1day/ラルム/ベロアチョコ/thumbnail.jpg</v>
      </c>
      <c r="AB549" s="110" t="str">
        <f t="shared" si="1045"/>
        <v>/Users/asano/Desktop/data_sample/images/1day/ラルム/ベロアチョコ/lens.jpg</v>
      </c>
      <c r="AC549" s="110" t="str">
        <f t="shared" si="1046"/>
        <v>/Users/asano/Desktop/data_sample/images/1day/ラルム/ベロアチョコ/黒目/black.jpg</v>
      </c>
      <c r="AD549" s="110" t="str">
        <f t="shared" si="1047"/>
        <v>/Users/asano/Desktop/data_sample/images/1day/ラルム/ベロアチョコ/茶目/brown.jpg</v>
      </c>
      <c r="AE549" s="110" t="str">
        <f t="shared" ref="AE549:AF549" si="1138">IFERROR(XLOOKUP($E549&amp;$F549,import!$A:$A,import!I:I),""
)</f>
        <v/>
      </c>
      <c r="AF549" s="110" t="str">
        <f t="shared" si="1138"/>
        <v/>
      </c>
      <c r="AG549" s="119" t="str">
        <f>IFERROR(__xludf.DUMMYFUNCTION(" IF(
  ISNUMBER(S549),
  ""度なし（±0.00）〜""&amp;IF(ABS(S549)&lt;100, TEXT(S549, ""0.00""), """"),
  IFERROR(""度なし（±0.00）〜""&amp;
    TEXT(
      VALUE(REGEXEXTRACT(ASC(TO_TEXT(S549)),
        ""(?:^|[^0-9])([+-]?\d{1,2}(?:\.\d+)?)(?:[^0-9]|$)""
      )),
      ""0.00"""&amp;"
    ),
    ""度なしのみ""
  )
)
"),"度なし（±0.00）〜10.00")</f>
        <v>度なし（±0.00）〜10.00</v>
      </c>
      <c r="AH549" s="347"/>
      <c r="AI549" s="347"/>
      <c r="AJ549" s="110"/>
      <c r="AK549" s="110" t="s">
        <v>4523</v>
      </c>
      <c r="AL549" s="110" t="str">
        <f t="shared" si="453"/>
        <v>#REF!</v>
      </c>
      <c r="AM549" s="110"/>
      <c r="AN549" s="110" t="str">
        <f t="shared" si="84"/>
        <v>NG</v>
      </c>
      <c r="AO549" s="343">
        <v>12.0</v>
      </c>
      <c r="AP549" s="110"/>
      <c r="AQ549" s="343">
        <v>12.0</v>
      </c>
      <c r="AR549" s="110"/>
    </row>
    <row r="550">
      <c r="A550" s="333" t="b">
        <v>1</v>
      </c>
      <c r="B550" s="349" t="b">
        <v>1</v>
      </c>
      <c r="C550" s="350" t="str">
        <f t="shared" si="66"/>
        <v>-</v>
      </c>
      <c r="D550" s="110" t="s">
        <v>4469</v>
      </c>
      <c r="E550" s="110"/>
      <c r="F550" s="110"/>
      <c r="G550" s="335">
        <v>4708.0</v>
      </c>
      <c r="H550" s="336" t="s">
        <v>2566</v>
      </c>
      <c r="I550" s="110" t="s">
        <v>4419</v>
      </c>
      <c r="J550" s="380" t="s">
        <v>4524</v>
      </c>
      <c r="K550" s="381" t="s">
        <v>170</v>
      </c>
      <c r="L550" s="382">
        <v>1760.0</v>
      </c>
      <c r="M550" s="383" t="s">
        <v>963</v>
      </c>
      <c r="N550" s="384" t="str">
        <f t="shared" si="455"/>
        <v>#REF!</v>
      </c>
      <c r="O550" s="385">
        <v>14.5</v>
      </c>
      <c r="P550" s="386">
        <v>14.0</v>
      </c>
      <c r="Q550" s="387">
        <v>8.6</v>
      </c>
      <c r="R550" s="385">
        <v>58.0</v>
      </c>
      <c r="S550" s="380" t="s">
        <v>1074</v>
      </c>
      <c r="T55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TRIM(TRANSPOSE(SPLIT(S550,"",""))), 0))
        ),
      ""シリコン"",""シリコー"&amp;"ンハイドロゲル素材"")
    )
  ),
"""")
"),"モイスト,UVカット")</f>
        <v>モイスト,UVカット</v>
      </c>
      <c r="U550" s="354" t="str">
        <f t="shared" si="1118"/>
        <v>#REF!</v>
      </c>
      <c r="V550" s="119" t="str">
        <f t="shared" si="1043"/>
        <v>/Users/asano/Desktop/data_sample/Links/bandle.jpg</v>
      </c>
      <c r="W550" s="345" t="s">
        <v>4525</v>
      </c>
      <c r="X550" s="345" t="s">
        <v>4526</v>
      </c>
      <c r="Y550" s="345" t="s">
        <v>4527</v>
      </c>
      <c r="Z550" s="345" t="s">
        <v>4528</v>
      </c>
      <c r="AA550" s="110" t="str">
        <f t="shared" si="1044"/>
        <v>/Users/asano/Desktop/data_sample/images/1day/ラルム/マロンドーナツ/thumbnail.jpg</v>
      </c>
      <c r="AB550" s="110" t="str">
        <f t="shared" si="1045"/>
        <v>/Users/asano/Desktop/data_sample/images/1day/ラルム/マロンドーナツ/lens.jpg</v>
      </c>
      <c r="AC550" s="110" t="str">
        <f t="shared" si="1046"/>
        <v>/Users/asano/Desktop/data_sample/images/1day/ラルム/マロンドーナツ/黒目/black.jpg</v>
      </c>
      <c r="AD550" s="110" t="str">
        <f t="shared" si="1047"/>
        <v>/Users/asano/Desktop/data_sample/images/1day/ラルム/マロンドーナツ/茶目/brown.jpg</v>
      </c>
      <c r="AE550" s="110" t="str">
        <f t="shared" ref="AE550:AF550" si="1139">IFERROR(XLOOKUP($E550&amp;$F550,import!$A:$A,import!I:I),""
)</f>
        <v/>
      </c>
      <c r="AF550" s="110" t="str">
        <f t="shared" si="1139"/>
        <v/>
      </c>
      <c r="AG550" s="119" t="str">
        <f>IFERROR(__xludf.DUMMYFUNCTION(" IF(
  ISNUMBER(S550),
  ""度なし（±0.00）〜""&amp;IF(ABS(S550)&lt;100, TEXT(S550, ""0.00""), """"),
  IFERROR(""度なし（±0.00）〜""&amp;
    TEXT(
      VALUE(REGEXEXTRACT(ASC(TO_TEXT(S550)),
        ""(?:^|[^0-9])([+-]?\d{1,2}(?:\.\d+)?)(?:[^0-9]|$)""
      )),
      ""0.00"""&amp;"
    ),
    ""度なしのみ""
  )
)
"),"度なし（±0.00）〜10.00")</f>
        <v>度なし（±0.00）〜10.00</v>
      </c>
      <c r="AH550" s="347"/>
      <c r="AI550" s="347"/>
      <c r="AJ550" s="110"/>
      <c r="AK550" s="110" t="s">
        <v>4529</v>
      </c>
      <c r="AL550" s="110" t="str">
        <f t="shared" si="453"/>
        <v>#REF!</v>
      </c>
      <c r="AM550" s="110"/>
      <c r="AN550" s="110" t="str">
        <f t="shared" si="84"/>
        <v>NG</v>
      </c>
      <c r="AO550" s="343">
        <v>12.0</v>
      </c>
      <c r="AP550" s="110" t="s">
        <v>953</v>
      </c>
      <c r="AQ550" s="343">
        <v>18.0</v>
      </c>
      <c r="AR550" s="110"/>
    </row>
    <row r="551">
      <c r="A551" s="333" t="b">
        <v>1</v>
      </c>
      <c r="B551" s="349" t="b">
        <v>1</v>
      </c>
      <c r="C551" s="350" t="str">
        <f t="shared" si="66"/>
        <v>-</v>
      </c>
      <c r="D551" s="110" t="s">
        <v>4469</v>
      </c>
      <c r="E551" s="110"/>
      <c r="F551" s="110"/>
      <c r="G551" s="335">
        <v>4709.0</v>
      </c>
      <c r="H551" s="336" t="s">
        <v>2566</v>
      </c>
      <c r="I551" s="110" t="s">
        <v>4419</v>
      </c>
      <c r="J551" s="380" t="s">
        <v>4530</v>
      </c>
      <c r="K551" s="381" t="s">
        <v>170</v>
      </c>
      <c r="L551" s="382">
        <v>1760.0</v>
      </c>
      <c r="M551" s="383" t="s">
        <v>963</v>
      </c>
      <c r="N551" s="384" t="str">
        <f t="shared" si="455"/>
        <v>#REF!</v>
      </c>
      <c r="O551" s="385">
        <v>14.2</v>
      </c>
      <c r="P551" s="386">
        <v>13.6</v>
      </c>
      <c r="Q551" s="387">
        <v>8.7</v>
      </c>
      <c r="R551" s="385">
        <v>58.0</v>
      </c>
      <c r="S551" s="380" t="s">
        <v>956</v>
      </c>
      <c r="T55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TRIM(TRANSPOSE(SPLIT(S551,"",""))), 0))
        ),
      ""シリコン"",""シリコー"&amp;"ンハイドロゲル素材"")
    )
  ),
"""")
"),"モイスト,UVカット")</f>
        <v>モイスト,UVカット</v>
      </c>
      <c r="U551" s="354" t="str">
        <f t="shared" si="1118"/>
        <v>#REF!</v>
      </c>
      <c r="V551" s="119" t="str">
        <f t="shared" si="1043"/>
        <v>/Users/asano/Desktop/data_sample/Links/bandle.jpg</v>
      </c>
      <c r="W551" s="345" t="s">
        <v>4531</v>
      </c>
      <c r="X551" s="345" t="s">
        <v>4532</v>
      </c>
      <c r="Y551" s="345" t="s">
        <v>4533</v>
      </c>
      <c r="Z551" s="345" t="s">
        <v>4534</v>
      </c>
      <c r="AA551" s="110" t="str">
        <f t="shared" si="1044"/>
        <v>/Users/asano/Desktop/data_sample/images/1day/ラルム/ミルキーウェイ/thumbnail.jpg</v>
      </c>
      <c r="AB551" s="110" t="str">
        <f t="shared" si="1045"/>
        <v>/Users/asano/Desktop/data_sample/images/1day/ラルム/ミルキーウェイ/lens.jpg</v>
      </c>
      <c r="AC551" s="110" t="str">
        <f t="shared" si="1046"/>
        <v>/Users/asano/Desktop/data_sample/images/1day/ラルム/ミルキーウェイ/黒目/black.jpg</v>
      </c>
      <c r="AD551" s="110" t="str">
        <f t="shared" si="1047"/>
        <v>/Users/asano/Desktop/data_sample/images/1day/ラルム/ミルキーウェイ/茶目/brown.jpg</v>
      </c>
      <c r="AE551" s="110" t="str">
        <f t="shared" ref="AE551:AF551" si="1140">IFERROR(XLOOKUP($E551&amp;$F551,import!$A:$A,import!I:I),""
)</f>
        <v/>
      </c>
      <c r="AF551" s="110" t="str">
        <f t="shared" si="1140"/>
        <v/>
      </c>
      <c r="AG551" s="119" t="str">
        <f>IFERROR(__xludf.DUMMYFUNCTION(" IF(
  ISNUMBER(S551),
  ""度なし（±0.00）〜""&amp;IF(ABS(S551)&lt;100, TEXT(S551, ""0.00""), """"),
  IFERROR(""度なし（±0.00）〜""&amp;
    TEXT(
      VALUE(REGEXEXTRACT(ASC(TO_TEXT(S551)),
        ""(?:^|[^0-9])([+-]?\d{1,2}(?:\.\d+)?)(?:[^0-9]|$)""
      )),
      ""0.00"""&amp;"
    ),
    ""度なしのみ""
  )
)
"),"度なしのみ")</f>
        <v>度なしのみ</v>
      </c>
      <c r="AH551" s="347"/>
      <c r="AI551" s="347"/>
      <c r="AJ551" s="110"/>
      <c r="AK551" s="110" t="s">
        <v>4535</v>
      </c>
      <c r="AL551" s="110" t="str">
        <f t="shared" si="453"/>
        <v>#REF!</v>
      </c>
      <c r="AM551" s="110"/>
      <c r="AN551" s="110" t="str">
        <f t="shared" si="84"/>
        <v>NG</v>
      </c>
      <c r="AO551" s="343">
        <v>8.0</v>
      </c>
      <c r="AP551" s="110"/>
      <c r="AQ551" s="343">
        <v>8.0</v>
      </c>
      <c r="AR551" s="110"/>
    </row>
    <row r="552">
      <c r="A552" s="333" t="b">
        <v>1</v>
      </c>
      <c r="B552" s="349" t="b">
        <v>1</v>
      </c>
      <c r="C552" s="350" t="str">
        <f t="shared" si="66"/>
        <v>-</v>
      </c>
      <c r="D552" s="110" t="s">
        <v>4469</v>
      </c>
      <c r="E552" s="110"/>
      <c r="F552" s="110"/>
      <c r="G552" s="335">
        <v>4710.0</v>
      </c>
      <c r="H552" s="336" t="s">
        <v>2566</v>
      </c>
      <c r="I552" s="110" t="s">
        <v>4419</v>
      </c>
      <c r="J552" s="380" t="s">
        <v>859</v>
      </c>
      <c r="K552" s="381" t="s">
        <v>170</v>
      </c>
      <c r="L552" s="382">
        <v>1760.0</v>
      </c>
      <c r="M552" s="383" t="s">
        <v>963</v>
      </c>
      <c r="N552" s="384" t="str">
        <f t="shared" si="455"/>
        <v>#REF!</v>
      </c>
      <c r="O552" s="385">
        <v>14.2</v>
      </c>
      <c r="P552" s="386">
        <v>13.6</v>
      </c>
      <c r="Q552" s="387">
        <v>8.7</v>
      </c>
      <c r="R552" s="385">
        <v>58.0</v>
      </c>
      <c r="S552" s="380" t="s">
        <v>1074</v>
      </c>
      <c r="T55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TRIM(TRANSPOSE(SPLIT(S552,"",""))), 0))
        ),
      ""シリコン"",""シリコー"&amp;"ンハイドロゲル素材"")
    )
  ),
"""")
"),"モイスト,UVカット")</f>
        <v>モイスト,UVカット</v>
      </c>
      <c r="U552" s="354" t="str">
        <f t="shared" si="1118"/>
        <v>#REF!</v>
      </c>
      <c r="V552" s="119" t="str">
        <f t="shared" si="1043"/>
        <v>/Users/asano/Desktop/data_sample/Links/bandle.jpg</v>
      </c>
      <c r="W552" s="345" t="s">
        <v>4536</v>
      </c>
      <c r="X552" s="345" t="s">
        <v>4537</v>
      </c>
      <c r="Y552" s="345" t="s">
        <v>4538</v>
      </c>
      <c r="Z552" s="345" t="s">
        <v>4539</v>
      </c>
      <c r="AA552" s="110" t="str">
        <f t="shared" si="1044"/>
        <v>/Users/asano/Desktop/data_sample/images/1day/ラルム/ミルクブラウン/thumbnail.jpg</v>
      </c>
      <c r="AB552" s="110" t="str">
        <f t="shared" si="1045"/>
        <v>/Users/asano/Desktop/data_sample/images/1day/ラルム/ミルクブラウン/lens.jpg</v>
      </c>
      <c r="AC552" s="110" t="str">
        <f t="shared" si="1046"/>
        <v>/Users/asano/Desktop/data_sample/images/1day/ラルム/ミルクブラウン/黒目/black.jpg</v>
      </c>
      <c r="AD552" s="110" t="str">
        <f t="shared" si="1047"/>
        <v>/Users/asano/Desktop/data_sample/images/1day/ラルム/ミルクブラウン/茶目/brown.jpg</v>
      </c>
      <c r="AE552" s="110" t="str">
        <f t="shared" ref="AE552:AF552" si="1141">IFERROR(XLOOKUP($E552&amp;$F552,import!$A:$A,import!I:I),""
)</f>
        <v/>
      </c>
      <c r="AF552" s="110" t="str">
        <f t="shared" si="1141"/>
        <v/>
      </c>
      <c r="AG552" s="119" t="str">
        <f>IFERROR(__xludf.DUMMYFUNCTION(" IF(
  ISNUMBER(S552),
  ""度なし（±0.00）〜""&amp;IF(ABS(S552)&lt;100, TEXT(S552, ""0.00""), """"),
  IFERROR(""度なし（±0.00）〜""&amp;
    TEXT(
      VALUE(REGEXEXTRACT(ASC(TO_TEXT(S552)),
        ""(?:^|[^0-9])([+-]?\d{1,2}(?:\.\d+)?)(?:[^0-9]|$)""
      )),
      ""0.00"""&amp;"
    ),
    ""度なしのみ""
  )
)
"),"度なし（±0.00）〜10.00")</f>
        <v>度なし（±0.00）〜10.00</v>
      </c>
      <c r="AH552" s="347"/>
      <c r="AI552" s="347"/>
      <c r="AJ552" s="110"/>
      <c r="AK552" s="110" t="s">
        <v>4540</v>
      </c>
      <c r="AL552" s="110" t="str">
        <f t="shared" si="453"/>
        <v>#REF!</v>
      </c>
      <c r="AM552" s="110"/>
      <c r="AN552" s="110" t="str">
        <f t="shared" si="84"/>
        <v>NG</v>
      </c>
      <c r="AO552" s="343">
        <v>12.0</v>
      </c>
      <c r="AP552" s="110"/>
      <c r="AQ552" s="343">
        <v>12.0</v>
      </c>
      <c r="AR552" s="110"/>
    </row>
    <row r="553">
      <c r="A553" s="333" t="b">
        <v>1</v>
      </c>
      <c r="B553" s="349" t="b">
        <v>1</v>
      </c>
      <c r="C553" s="350" t="str">
        <f t="shared" si="66"/>
        <v>-</v>
      </c>
      <c r="D553" s="110" t="s">
        <v>4469</v>
      </c>
      <c r="E553" s="110"/>
      <c r="F553" s="110"/>
      <c r="G553" s="335">
        <v>4711.0</v>
      </c>
      <c r="H553" s="336" t="s">
        <v>2566</v>
      </c>
      <c r="I553" s="110" t="s">
        <v>4419</v>
      </c>
      <c r="J553" s="380" t="s">
        <v>4541</v>
      </c>
      <c r="K553" s="381" t="s">
        <v>170</v>
      </c>
      <c r="L553" s="382">
        <v>1760.0</v>
      </c>
      <c r="M553" s="383" t="s">
        <v>963</v>
      </c>
      <c r="N553" s="384" t="str">
        <f t="shared" si="455"/>
        <v>#REF!</v>
      </c>
      <c r="O553" s="385">
        <v>14.2</v>
      </c>
      <c r="P553" s="386">
        <v>13.2</v>
      </c>
      <c r="Q553" s="387">
        <v>8.7</v>
      </c>
      <c r="R553" s="385">
        <v>58.0</v>
      </c>
      <c r="S553" s="380" t="s">
        <v>956</v>
      </c>
      <c r="T55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TRIM(TRANSPOSE(SPLIT(S553,"",""))), 0))
        ),
      ""シリコン"",""シリコー"&amp;"ンハイドロゲル素材"")
    )
  ),
"""")
"),"モイスト,UVカット")</f>
        <v>モイスト,UVカット</v>
      </c>
      <c r="U553" s="354" t="str">
        <f t="shared" si="1118"/>
        <v>#REF!</v>
      </c>
      <c r="V553" s="119" t="str">
        <f t="shared" si="1043"/>
        <v>/Users/asano/Desktop/data_sample/Links/bandle.jpg</v>
      </c>
      <c r="W553" s="345" t="s">
        <v>4542</v>
      </c>
      <c r="X553" s="345" t="s">
        <v>4543</v>
      </c>
      <c r="Y553" s="345" t="s">
        <v>4544</v>
      </c>
      <c r="Z553" s="345" t="s">
        <v>4545</v>
      </c>
      <c r="AA553" s="110" t="str">
        <f t="shared" si="1044"/>
        <v>/Users/asano/Desktop/data_sample/images/1day/ラルム/メルティリング/thumbnail.jpg</v>
      </c>
      <c r="AB553" s="110" t="str">
        <f t="shared" si="1045"/>
        <v>/Users/asano/Desktop/data_sample/images/1day/ラルム/メルティリング/lens.jpg</v>
      </c>
      <c r="AC553" s="110" t="str">
        <f t="shared" si="1046"/>
        <v>/Users/asano/Desktop/data_sample/images/1day/ラルム/メルティリング/黒目/black.jpg</v>
      </c>
      <c r="AD553" s="110" t="str">
        <f t="shared" si="1047"/>
        <v>/Users/asano/Desktop/data_sample/images/1day/ラルム/メルティリング/茶目/brown.jpg</v>
      </c>
      <c r="AE553" s="110" t="str">
        <f t="shared" ref="AE553:AF553" si="1142">IFERROR(XLOOKUP($E553&amp;$F553,import!$A:$A,import!I:I),""
)</f>
        <v/>
      </c>
      <c r="AF553" s="110" t="str">
        <f t="shared" si="1142"/>
        <v/>
      </c>
      <c r="AG553" s="119" t="str">
        <f>IFERROR(__xludf.DUMMYFUNCTION(" IF(
  ISNUMBER(S553),
  ""度なし（±0.00）〜""&amp;IF(ABS(S553)&lt;100, TEXT(S553, ""0.00""), """"),
  IFERROR(""度なし（±0.00）〜""&amp;
    TEXT(
      VALUE(REGEXEXTRACT(ASC(TO_TEXT(S553)),
        ""(?:^|[^0-9])([+-]?\d{1,2}(?:\.\d+)?)(?:[^0-9]|$)""
      )),
      ""0.00"""&amp;"
    ),
    ""度なしのみ""
  )
)
"),"度なしのみ")</f>
        <v>度なしのみ</v>
      </c>
      <c r="AH553" s="347"/>
      <c r="AI553" s="347"/>
      <c r="AJ553" s="110"/>
      <c r="AK553" s="110" t="s">
        <v>4546</v>
      </c>
      <c r="AL553" s="110" t="str">
        <f t="shared" si="453"/>
        <v>#REF!</v>
      </c>
      <c r="AM553" s="110"/>
      <c r="AN553" s="110" t="str">
        <f t="shared" si="84"/>
        <v>NG</v>
      </c>
      <c r="AO553" s="343">
        <v>8.0</v>
      </c>
      <c r="AP553" s="110"/>
      <c r="AQ553" s="343">
        <v>8.0</v>
      </c>
      <c r="AR553" s="110"/>
    </row>
    <row r="554">
      <c r="A554" s="333" t="b">
        <v>1</v>
      </c>
      <c r="B554" s="349" t="b">
        <v>1</v>
      </c>
      <c r="C554" s="350" t="str">
        <f t="shared" si="66"/>
        <v>-</v>
      </c>
      <c r="D554" s="110" t="s">
        <v>4469</v>
      </c>
      <c r="E554" s="110"/>
      <c r="F554" s="110"/>
      <c r="G554" s="335">
        <v>4712.0</v>
      </c>
      <c r="H554" s="336" t="s">
        <v>2566</v>
      </c>
      <c r="I554" s="110" t="s">
        <v>4419</v>
      </c>
      <c r="J554" s="380" t="s">
        <v>4470</v>
      </c>
      <c r="K554" s="380" t="s">
        <v>292</v>
      </c>
      <c r="L554" s="382">
        <v>1650.0</v>
      </c>
      <c r="M554" s="383" t="s">
        <v>4547</v>
      </c>
      <c r="N554" s="384" t="str">
        <f t="shared" si="455"/>
        <v>#REF!</v>
      </c>
      <c r="O554" s="385">
        <v>14.5</v>
      </c>
      <c r="P554" s="386">
        <v>14.0</v>
      </c>
      <c r="Q554" s="387">
        <v>8.6</v>
      </c>
      <c r="R554" s="385">
        <v>38.0</v>
      </c>
      <c r="S554" s="380" t="s">
        <v>1303</v>
      </c>
      <c r="T55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TRIM(TRANSPOSE(SPLIT(S554,"",""))), 0))
        ),
      ""シリコン"",""シリコー"&amp;"ンハイドロゲル素材"")
    )
  ),
"""")
"),"UVカット")</f>
        <v>UVカット</v>
      </c>
      <c r="U554" s="371" t="s">
        <v>3043</v>
      </c>
      <c r="V554" s="119" t="str">
        <f t="shared" si="1043"/>
        <v>/Users/asano/Desktop/data_sample/Links/bandle.jpg</v>
      </c>
      <c r="W554" s="345" t="s">
        <v>4548</v>
      </c>
      <c r="X554" s="345" t="s">
        <v>4549</v>
      </c>
      <c r="Y554" s="345" t="s">
        <v>4550</v>
      </c>
      <c r="Z554" s="345" t="s">
        <v>4551</v>
      </c>
      <c r="AA554" s="110" t="str">
        <f t="shared" si="1044"/>
        <v>/Users/asano/Desktop/data_sample/images/1month/ラルム/クッキークリーム/thumbnail.jpg</v>
      </c>
      <c r="AB554" s="110" t="str">
        <f t="shared" si="1045"/>
        <v>/Users/asano/Desktop/data_sample/images/1month/ラルム/クッキークリーム/lens.jpg</v>
      </c>
      <c r="AC554" s="110" t="str">
        <f t="shared" si="1046"/>
        <v>/Users/asano/Desktop/data_sample/images/1month/ラルム/クッキークリーム/黒目/black.jpg</v>
      </c>
      <c r="AD554" s="110" t="str">
        <f t="shared" si="1047"/>
        <v>/Users/asano/Desktop/data_sample/images/1month/ラルム/クッキークリーム/茶目/brown.jpg</v>
      </c>
      <c r="AE554" s="110" t="str">
        <f t="shared" ref="AE554:AF554" si="1143">IFERROR(XLOOKUP($E554&amp;$F554,import!$A:$A,import!I:I),""
)</f>
        <v/>
      </c>
      <c r="AF554" s="110" t="str">
        <f t="shared" si="1143"/>
        <v/>
      </c>
      <c r="AG554" s="119" t="str">
        <f>IFERROR(__xludf.DUMMYFUNCTION(" IF(
  ISNUMBER(S554),
  ""度なし（±0.00）〜""&amp;IF(ABS(S554)&lt;100, TEXT(S554, ""0.00""), """"),
  IFERROR(""度なし（±0.00）〜""&amp;
    TEXT(
      VALUE(REGEXEXTRACT(ASC(TO_TEXT(S554)),
        ""(?:^|[^0-9])([+-]?\d{1,2}(?:\.\d+)?)(?:[^0-9]|$)""
      )),
      ""0.00"""&amp;"
    ),
    ""度なしのみ""
  )
)
"),"度なしのみ")</f>
        <v>度なしのみ</v>
      </c>
      <c r="AH554" s="347"/>
      <c r="AI554" s="347"/>
      <c r="AJ554" s="110"/>
      <c r="AK554" s="110" t="s">
        <v>4475</v>
      </c>
      <c r="AL554" s="110" t="str">
        <f t="shared" si="453"/>
        <v>#REF!</v>
      </c>
      <c r="AM554" s="110"/>
      <c r="AN554" s="110" t="str">
        <f t="shared" si="84"/>
        <v>NG</v>
      </c>
      <c r="AO554" s="343">
        <v>8.0</v>
      </c>
      <c r="AP554" s="110"/>
      <c r="AQ554" s="343">
        <v>8.0</v>
      </c>
      <c r="AR554" s="110"/>
    </row>
    <row r="555">
      <c r="A555" s="333" t="b">
        <v>1</v>
      </c>
      <c r="B555" s="349" t="b">
        <v>1</v>
      </c>
      <c r="C555" s="350" t="str">
        <f t="shared" si="66"/>
        <v>-</v>
      </c>
      <c r="D555" s="110" t="s">
        <v>4469</v>
      </c>
      <c r="E555" s="110"/>
      <c r="F555" s="110"/>
      <c r="G555" s="335">
        <v>4713.0</v>
      </c>
      <c r="H555" s="336" t="s">
        <v>2566</v>
      </c>
      <c r="I555" s="110" t="s">
        <v>4419</v>
      </c>
      <c r="J555" s="380" t="s">
        <v>4476</v>
      </c>
      <c r="K555" s="380" t="s">
        <v>292</v>
      </c>
      <c r="L555" s="382">
        <v>1650.0</v>
      </c>
      <c r="M555" s="383" t="s">
        <v>4547</v>
      </c>
      <c r="N555" s="384" t="str">
        <f t="shared" si="455"/>
        <v>#REF!</v>
      </c>
      <c r="O555" s="385">
        <v>14.5</v>
      </c>
      <c r="P555" s="386">
        <v>13.8</v>
      </c>
      <c r="Q555" s="386">
        <v>8.6</v>
      </c>
      <c r="R555" s="385">
        <v>38.0</v>
      </c>
      <c r="S555" s="380" t="s">
        <v>1303</v>
      </c>
      <c r="T55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TRIM(TRANSPOSE(SPLIT(S555,"",""))), 0))
        ),
      ""シリコン"",""シリコー"&amp;"ンハイドロゲル素材"")
    )
  ),
"""")
"),"UVカット")</f>
        <v>UVカット</v>
      </c>
      <c r="U555" s="371" t="s">
        <v>3043</v>
      </c>
      <c r="V555" s="119" t="str">
        <f t="shared" si="1043"/>
        <v>/Users/asano/Desktop/data_sample/Links/bandle.jpg</v>
      </c>
      <c r="W555" s="345" t="s">
        <v>4552</v>
      </c>
      <c r="X555" s="345" t="s">
        <v>4553</v>
      </c>
      <c r="Y555" s="345" t="s">
        <v>4554</v>
      </c>
      <c r="Z555" s="345" t="s">
        <v>4555</v>
      </c>
      <c r="AA555" s="110" t="str">
        <f t="shared" si="1044"/>
        <v>/Users/asano/Desktop/data_sample/images/1month/ラルム/クリアマカロン/thumbnail.jpg</v>
      </c>
      <c r="AB555" s="110" t="str">
        <f t="shared" si="1045"/>
        <v>/Users/asano/Desktop/data_sample/images/1month/ラルム/クリアマカロン/lens.jpg</v>
      </c>
      <c r="AC555" s="110" t="str">
        <f t="shared" si="1046"/>
        <v>/Users/asano/Desktop/data_sample/images/1month/ラルム/クリアマカロン/黒目/black.jpg</v>
      </c>
      <c r="AD555" s="110" t="str">
        <f t="shared" si="1047"/>
        <v>/Users/asano/Desktop/data_sample/images/1month/ラルム/クリアマカロン/茶目/brown.jpg</v>
      </c>
      <c r="AE555" s="110" t="str">
        <f t="shared" ref="AE555:AF555" si="1144">IFERROR(XLOOKUP($E555&amp;$F555,import!$A:$A,import!I:I),""
)</f>
        <v/>
      </c>
      <c r="AF555" s="110" t="str">
        <f t="shared" si="1144"/>
        <v/>
      </c>
      <c r="AG555" s="119" t="str">
        <f>IFERROR(__xludf.DUMMYFUNCTION(" IF(
  ISNUMBER(S555),
  ""度なし（±0.00）〜""&amp;IF(ABS(S555)&lt;100, TEXT(S555, ""0.00""), """"),
  IFERROR(""度なし（±0.00）〜""&amp;
    TEXT(
      VALUE(REGEXEXTRACT(ASC(TO_TEXT(S555)),
        ""(?:^|[^0-9])([+-]?\d{1,2}(?:\.\d+)?)(?:[^0-9]|$)""
      )),
      ""0.00"""&amp;"
    ),
    ""度なしのみ""
  )
)
"),"度なしのみ")</f>
        <v>度なしのみ</v>
      </c>
      <c r="AH555" s="347"/>
      <c r="AI555" s="347"/>
      <c r="AJ555" s="110"/>
      <c r="AK555" s="110" t="s">
        <v>4481</v>
      </c>
      <c r="AL555" s="110" t="str">
        <f t="shared" si="453"/>
        <v>#REF!</v>
      </c>
      <c r="AM555" s="110"/>
      <c r="AN555" s="110" t="str">
        <f t="shared" si="84"/>
        <v>NG</v>
      </c>
      <c r="AO555" s="343">
        <v>8.0</v>
      </c>
      <c r="AP555" s="110"/>
      <c r="AQ555" s="343">
        <v>8.0</v>
      </c>
      <c r="AR555" s="110"/>
    </row>
    <row r="556">
      <c r="A556" s="333" t="b">
        <v>1</v>
      </c>
      <c r="B556" s="349" t="b">
        <v>1</v>
      </c>
      <c r="C556" s="350" t="str">
        <f t="shared" si="66"/>
        <v>-</v>
      </c>
      <c r="D556" s="110" t="s">
        <v>4469</v>
      </c>
      <c r="E556" s="110"/>
      <c r="F556" s="110"/>
      <c r="G556" s="335">
        <v>4714.0</v>
      </c>
      <c r="H556" s="336" t="s">
        <v>2566</v>
      </c>
      <c r="I556" s="110" t="s">
        <v>4419</v>
      </c>
      <c r="J556" s="380" t="s">
        <v>4482</v>
      </c>
      <c r="K556" s="380" t="s">
        <v>292</v>
      </c>
      <c r="L556" s="382">
        <v>1650.0</v>
      </c>
      <c r="M556" s="383" t="s">
        <v>4547</v>
      </c>
      <c r="N556" s="384" t="str">
        <f t="shared" si="455"/>
        <v>#REF!</v>
      </c>
      <c r="O556" s="385">
        <v>14.5</v>
      </c>
      <c r="P556" s="386">
        <v>14.0</v>
      </c>
      <c r="Q556" s="387">
        <v>8.6</v>
      </c>
      <c r="R556" s="385">
        <v>38.0</v>
      </c>
      <c r="S556" s="380" t="s">
        <v>1303</v>
      </c>
      <c r="T55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TRIM(TRANSPOSE(SPLIT(S556,"",""))), 0))
        ),
      ""シリコン"",""シリコー"&amp;"ンハイドロゲル素材"")
    )
  ),
"""")
"),"UVカット")</f>
        <v>UVカット</v>
      </c>
      <c r="U556" s="371" t="s">
        <v>3043</v>
      </c>
      <c r="V556" s="119" t="str">
        <f t="shared" si="1043"/>
        <v>/Users/asano/Desktop/data_sample/Links/bandle.jpg</v>
      </c>
      <c r="W556" s="345" t="s">
        <v>4556</v>
      </c>
      <c r="X556" s="345" t="s">
        <v>4557</v>
      </c>
      <c r="Y556" s="345" t="s">
        <v>4558</v>
      </c>
      <c r="Z556" s="345" t="s">
        <v>4559</v>
      </c>
      <c r="AA556" s="110" t="str">
        <f t="shared" si="1044"/>
        <v>/Users/asano/Desktop/data_sample/images/1month/ラルム/グレードーナツ/thumbnail.jpg</v>
      </c>
      <c r="AB556" s="110" t="str">
        <f t="shared" si="1045"/>
        <v>/Users/asano/Desktop/data_sample/images/1month/ラルム/グレードーナツ/lens.jpg</v>
      </c>
      <c r="AC556" s="110" t="str">
        <f t="shared" si="1046"/>
        <v>/Users/asano/Desktop/data_sample/images/1month/ラルム/グレードーナツ/黒目/black.jpg</v>
      </c>
      <c r="AD556" s="110" t="str">
        <f t="shared" si="1047"/>
        <v>/Users/asano/Desktop/data_sample/images/1month/ラルム/グレードーナツ/茶目/brown.jpg</v>
      </c>
      <c r="AE556" s="110" t="str">
        <f t="shared" ref="AE556:AF556" si="1145">IFERROR(XLOOKUP($E556&amp;$F556,import!$A:$A,import!I:I),""
)</f>
        <v/>
      </c>
      <c r="AF556" s="110" t="str">
        <f t="shared" si="1145"/>
        <v/>
      </c>
      <c r="AG556" s="119" t="str">
        <f>IFERROR(__xludf.DUMMYFUNCTION(" IF(
  ISNUMBER(S556),
  ""度なし（±0.00）〜""&amp;IF(ABS(S556)&lt;100, TEXT(S556, ""0.00""), """"),
  IFERROR(""度なし（±0.00）〜""&amp;
    TEXT(
      VALUE(REGEXEXTRACT(ASC(TO_TEXT(S556)),
        ""(?:^|[^0-9])([+-]?\d{1,2}(?:\.\d+)?)(?:[^0-9]|$)""
      )),
      ""0.00"""&amp;"
    ),
    ""度なしのみ""
  )
)
"),"度なしのみ")</f>
        <v>度なしのみ</v>
      </c>
      <c r="AH556" s="347"/>
      <c r="AI556" s="347"/>
      <c r="AJ556" s="110"/>
      <c r="AK556" s="110" t="s">
        <v>4487</v>
      </c>
      <c r="AL556" s="110" t="str">
        <f t="shared" si="453"/>
        <v>#REF!</v>
      </c>
      <c r="AM556" s="110"/>
      <c r="AN556" s="110" t="str">
        <f t="shared" si="84"/>
        <v>NG</v>
      </c>
      <c r="AO556" s="343">
        <v>8.0</v>
      </c>
      <c r="AP556" s="110"/>
      <c r="AQ556" s="343">
        <v>8.0</v>
      </c>
      <c r="AR556" s="110"/>
    </row>
    <row r="557">
      <c r="A557" s="333" t="b">
        <v>1</v>
      </c>
      <c r="B557" s="349" t="b">
        <v>1</v>
      </c>
      <c r="C557" s="350" t="str">
        <f t="shared" si="66"/>
        <v>-</v>
      </c>
      <c r="D557" s="110" t="s">
        <v>4469</v>
      </c>
      <c r="E557" s="110"/>
      <c r="F557" s="110"/>
      <c r="G557" s="335">
        <v>4715.0</v>
      </c>
      <c r="H557" s="336" t="s">
        <v>2566</v>
      </c>
      <c r="I557" s="110" t="s">
        <v>4419</v>
      </c>
      <c r="J557" s="380" t="s">
        <v>4488</v>
      </c>
      <c r="K557" s="380" t="s">
        <v>292</v>
      </c>
      <c r="L557" s="382">
        <v>1650.0</v>
      </c>
      <c r="M557" s="383" t="s">
        <v>4547</v>
      </c>
      <c r="N557" s="384" t="str">
        <f t="shared" si="455"/>
        <v>#REF!</v>
      </c>
      <c r="O557" s="385">
        <v>14.2</v>
      </c>
      <c r="P557" s="386">
        <v>13.4</v>
      </c>
      <c r="Q557" s="387">
        <v>8.7</v>
      </c>
      <c r="R557" s="385">
        <v>38.0</v>
      </c>
      <c r="S557" s="380" t="s">
        <v>1303</v>
      </c>
      <c r="T55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TRIM(TRANSPOSE(SPLIT(S557,"",""))), 0))
        ),
      ""シリコン"",""シリコー"&amp;"ンハイドロゲル素材"")
    )
  ),
"""")
"),"UVカット")</f>
        <v>UVカット</v>
      </c>
      <c r="U557" s="371" t="s">
        <v>3043</v>
      </c>
      <c r="V557" s="119" t="str">
        <f t="shared" si="1043"/>
        <v>/Users/asano/Desktop/data_sample/Links/bandle.jpg</v>
      </c>
      <c r="W557" s="345" t="s">
        <v>4560</v>
      </c>
      <c r="X557" s="345" t="s">
        <v>4561</v>
      </c>
      <c r="Y557" s="345" t="s">
        <v>4562</v>
      </c>
      <c r="Z557" s="345" t="s">
        <v>4563</v>
      </c>
      <c r="AA557" s="110" t="str">
        <f t="shared" si="1044"/>
        <v>/Users/asano/Desktop/data_sample/images/1month/ラルム/トリュフモカ/thumbnail.jpg</v>
      </c>
      <c r="AB557" s="110" t="str">
        <f t="shared" si="1045"/>
        <v>/Users/asano/Desktop/data_sample/images/1month/ラルム/トリュフモカ/lens.jpg</v>
      </c>
      <c r="AC557" s="110" t="str">
        <f t="shared" si="1046"/>
        <v>/Users/asano/Desktop/data_sample/images/1month/ラルム/トリュフモカ/黒目/black.jpg</v>
      </c>
      <c r="AD557" s="110" t="str">
        <f t="shared" si="1047"/>
        <v>/Users/asano/Desktop/data_sample/images/1month/ラルム/トリュフモカ/茶目/brown.jpg</v>
      </c>
      <c r="AE557" s="110" t="str">
        <f t="shared" ref="AE557:AF557" si="1146">IFERROR(XLOOKUP($E557&amp;$F557,import!$A:$A,import!I:I),""
)</f>
        <v/>
      </c>
      <c r="AF557" s="110" t="str">
        <f t="shared" si="1146"/>
        <v/>
      </c>
      <c r="AG557" s="119" t="str">
        <f>IFERROR(__xludf.DUMMYFUNCTION(" IF(
  ISNUMBER(S557),
  ""度なし（±0.00）〜""&amp;IF(ABS(S557)&lt;100, TEXT(S557, ""0.00""), """"),
  IFERROR(""度なし（±0.00）〜""&amp;
    TEXT(
      VALUE(REGEXEXTRACT(ASC(TO_TEXT(S557)),
        ""(?:^|[^0-9])([+-]?\d{1,2}(?:\.\d+)?)(?:[^0-9]|$)""
      )),
      ""0.00"""&amp;"
    ),
    ""度なしのみ""
  )
)
"),"度なしのみ")</f>
        <v>度なしのみ</v>
      </c>
      <c r="AH557" s="347"/>
      <c r="AI557" s="347"/>
      <c r="AJ557" s="110"/>
      <c r="AK557" s="110" t="s">
        <v>4493</v>
      </c>
      <c r="AL557" s="110" t="str">
        <f t="shared" si="453"/>
        <v>#REF!</v>
      </c>
      <c r="AM557" s="110"/>
      <c r="AN557" s="110" t="str">
        <f t="shared" si="84"/>
        <v>NG</v>
      </c>
      <c r="AO557" s="343">
        <v>8.0</v>
      </c>
      <c r="AP557" s="110"/>
      <c r="AQ557" s="343">
        <v>8.0</v>
      </c>
      <c r="AR557" s="110"/>
    </row>
    <row r="558">
      <c r="A558" s="333" t="b">
        <v>1</v>
      </c>
      <c r="B558" s="349" t="b">
        <v>1</v>
      </c>
      <c r="C558" s="350" t="str">
        <f t="shared" si="66"/>
        <v>-</v>
      </c>
      <c r="D558" s="110" t="s">
        <v>4469</v>
      </c>
      <c r="E558" s="110"/>
      <c r="F558" s="110"/>
      <c r="G558" s="335">
        <v>4716.0</v>
      </c>
      <c r="H558" s="336" t="s">
        <v>2566</v>
      </c>
      <c r="I558" s="110" t="s">
        <v>4419</v>
      </c>
      <c r="J558" s="380" t="s">
        <v>4494</v>
      </c>
      <c r="K558" s="380" t="s">
        <v>292</v>
      </c>
      <c r="L558" s="382">
        <v>1650.0</v>
      </c>
      <c r="M558" s="383" t="s">
        <v>4547</v>
      </c>
      <c r="N558" s="384" t="str">
        <f t="shared" si="455"/>
        <v>#REF!</v>
      </c>
      <c r="O558" s="385">
        <v>14.2</v>
      </c>
      <c r="P558" s="386">
        <v>13.6</v>
      </c>
      <c r="Q558" s="387">
        <v>8.7</v>
      </c>
      <c r="R558" s="385">
        <v>38.0</v>
      </c>
      <c r="S558" s="380" t="s">
        <v>3842</v>
      </c>
      <c r="T55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TRIM(TRANSPOSE(SPLIT(S558,"",""))), 0))
        ),
      ""シリコン"",""シリコー"&amp;"ンハイドロゲル素材"")
    )
  ),
"""")
"),"UVカット")</f>
        <v>UVカット</v>
      </c>
      <c r="U558" s="371" t="s">
        <v>3043</v>
      </c>
      <c r="V558" s="119" t="str">
        <f t="shared" si="1043"/>
        <v>/Users/asano/Desktop/data_sample/Links/bandle.jpg</v>
      </c>
      <c r="W558" s="345" t="s">
        <v>4564</v>
      </c>
      <c r="X558" s="345" t="s">
        <v>4565</v>
      </c>
      <c r="Y558" s="345" t="s">
        <v>4566</v>
      </c>
      <c r="Z558" s="345" t="s">
        <v>4567</v>
      </c>
      <c r="AA558" s="110" t="str">
        <f t="shared" si="1044"/>
        <v>/Users/asano/Desktop/data_sample/images/1month/ラルム/バターココア/thumbnail.jpg</v>
      </c>
      <c r="AB558" s="110" t="str">
        <f t="shared" si="1045"/>
        <v>/Users/asano/Desktop/data_sample/images/1month/ラルム/バターココア/lens.jpg</v>
      </c>
      <c r="AC558" s="110" t="str">
        <f t="shared" si="1046"/>
        <v>/Users/asano/Desktop/data_sample/images/1month/ラルム/バターココア/黒目/black.jpg</v>
      </c>
      <c r="AD558" s="110" t="str">
        <f t="shared" si="1047"/>
        <v>/Users/asano/Desktop/data_sample/images/1month/ラルム/バターココア/茶目/brown.jpg</v>
      </c>
      <c r="AE558" s="110" t="str">
        <f t="shared" ref="AE558:AF558" si="1147">IFERROR(XLOOKUP($E558&amp;$F558,import!$A:$A,import!I:I),""
)</f>
        <v/>
      </c>
      <c r="AF558" s="110" t="str">
        <f t="shared" si="1147"/>
        <v/>
      </c>
      <c r="AG558" s="119" t="str">
        <f>IFERROR(__xludf.DUMMYFUNCTION(" IF(
  ISNUMBER(S558),
  ""度なし（±0.00）〜""&amp;IF(ABS(S558)&lt;100, TEXT(S558, ""0.00""), """"),
  IFERROR(""度なし（±0.00）〜""&amp;
    TEXT(
      VALUE(REGEXEXTRACT(ASC(TO_TEXT(S558)),
        ""(?:^|[^0-9])([+-]?\d{1,2}(?:\.\d+)?)(?:[^0-9]|$)""
      )),
      ""0.00"""&amp;"
    ),
    ""度なしのみ""
  )
)
"),"度なし（±0.00）〜10.00")</f>
        <v>度なし（±0.00）〜10.00</v>
      </c>
      <c r="AH558" s="347"/>
      <c r="AI558" s="347"/>
      <c r="AJ558" s="110"/>
      <c r="AK558" s="110" t="s">
        <v>4499</v>
      </c>
      <c r="AL558" s="110" t="str">
        <f t="shared" si="453"/>
        <v>#REF!</v>
      </c>
      <c r="AM558" s="110"/>
      <c r="AN558" s="110" t="str">
        <f t="shared" si="84"/>
        <v>NG</v>
      </c>
      <c r="AO558" s="343">
        <v>12.0</v>
      </c>
      <c r="AP558" s="110"/>
      <c r="AQ558" s="343">
        <v>12.0</v>
      </c>
      <c r="AR558" s="110"/>
    </row>
    <row r="559">
      <c r="A559" s="333" t="b">
        <v>1</v>
      </c>
      <c r="B559" s="349" t="b">
        <v>1</v>
      </c>
      <c r="C559" s="350" t="str">
        <f t="shared" si="66"/>
        <v>-</v>
      </c>
      <c r="D559" s="110" t="s">
        <v>4469</v>
      </c>
      <c r="E559" s="110"/>
      <c r="F559" s="110"/>
      <c r="G559" s="335">
        <v>4717.0</v>
      </c>
      <c r="H559" s="336" t="s">
        <v>2566</v>
      </c>
      <c r="I559" s="110" t="s">
        <v>4419</v>
      </c>
      <c r="J559" s="380" t="s">
        <v>4500</v>
      </c>
      <c r="K559" s="380" t="s">
        <v>292</v>
      </c>
      <c r="L559" s="382">
        <v>1650.0</v>
      </c>
      <c r="M559" s="383" t="s">
        <v>4547</v>
      </c>
      <c r="N559" s="384" t="str">
        <f t="shared" si="455"/>
        <v>#REF!</v>
      </c>
      <c r="O559" s="385">
        <v>14.5</v>
      </c>
      <c r="P559" s="386">
        <v>14.0</v>
      </c>
      <c r="Q559" s="387">
        <v>8.6</v>
      </c>
      <c r="R559" s="385">
        <v>38.0</v>
      </c>
      <c r="S559" s="380" t="s">
        <v>1303</v>
      </c>
      <c r="T55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TRIM(TRANSPOSE(SPLIT(S559,"",""))), 0))
        ),
      ""シリコン"",""シリコー"&amp;"ンハイドロゲル素材"")
    )
  ),
"""")
"),"UVカット")</f>
        <v>UVカット</v>
      </c>
      <c r="U559" s="371" t="s">
        <v>3043</v>
      </c>
      <c r="V559" s="119" t="str">
        <f t="shared" si="1043"/>
        <v>/Users/asano/Desktop/data_sample/Links/bandle.jpg</v>
      </c>
      <c r="W559" s="345" t="s">
        <v>4568</v>
      </c>
      <c r="X559" s="345" t="s">
        <v>4569</v>
      </c>
      <c r="Y559" s="345" t="s">
        <v>4570</v>
      </c>
      <c r="Z559" s="345" t="s">
        <v>4571</v>
      </c>
      <c r="AA559" s="110" t="str">
        <f t="shared" si="1044"/>
        <v>/Users/asano/Desktop/data_sample/images/1month/ラルム/はちみつバウム/thumbnail.jpg</v>
      </c>
      <c r="AB559" s="110" t="str">
        <f t="shared" si="1045"/>
        <v>/Users/asano/Desktop/data_sample/images/1month/ラルム/はちみつバウム/lens.jpg</v>
      </c>
      <c r="AC559" s="110" t="str">
        <f t="shared" si="1046"/>
        <v>/Users/asano/Desktop/data_sample/images/1month/ラルム/はちみつバウム/黒目/black.jpg</v>
      </c>
      <c r="AD559" s="110" t="str">
        <f t="shared" si="1047"/>
        <v>/Users/asano/Desktop/data_sample/images/1month/ラルム/はちみつバウム/茶目/brown.jpg</v>
      </c>
      <c r="AE559" s="110" t="str">
        <f t="shared" ref="AE559:AF559" si="1148">IFERROR(XLOOKUP($E559&amp;$F559,import!$A:$A,import!I:I),""
)</f>
        <v/>
      </c>
      <c r="AF559" s="110" t="str">
        <f t="shared" si="1148"/>
        <v/>
      </c>
      <c r="AG559" s="119" t="str">
        <f>IFERROR(__xludf.DUMMYFUNCTION(" IF(
  ISNUMBER(S559),
  ""度なし（±0.00）〜""&amp;IF(ABS(S559)&lt;100, TEXT(S559, ""0.00""), """"),
  IFERROR(""度なし（±0.00）〜""&amp;
    TEXT(
      VALUE(REGEXEXTRACT(ASC(TO_TEXT(S559)),
        ""(?:^|[^0-9])([+-]?\d{1,2}(?:\.\d+)?)(?:[^0-9]|$)""
      )),
      ""0.00"""&amp;"
    ),
    ""度なしのみ""
  )
)
"),"度なしのみ")</f>
        <v>度なしのみ</v>
      </c>
      <c r="AH559" s="347"/>
      <c r="AI559" s="347"/>
      <c r="AJ559" s="110"/>
      <c r="AK559" s="110" t="s">
        <v>4505</v>
      </c>
      <c r="AL559" s="110" t="str">
        <f t="shared" si="453"/>
        <v>#REF!</v>
      </c>
      <c r="AM559" s="110"/>
      <c r="AN559" s="110" t="str">
        <f t="shared" si="84"/>
        <v>NG</v>
      </c>
      <c r="AO559" s="343">
        <v>8.0</v>
      </c>
      <c r="AP559" s="110"/>
      <c r="AQ559" s="343">
        <v>8.0</v>
      </c>
      <c r="AR559" s="110"/>
    </row>
    <row r="560">
      <c r="A560" s="333" t="b">
        <v>1</v>
      </c>
      <c r="B560" s="349" t="b">
        <v>1</v>
      </c>
      <c r="C560" s="350" t="str">
        <f t="shared" si="66"/>
        <v>-</v>
      </c>
      <c r="D560" s="110" t="s">
        <v>4469</v>
      </c>
      <c r="E560" s="110"/>
      <c r="F560" s="110"/>
      <c r="G560" s="335">
        <v>4718.0</v>
      </c>
      <c r="H560" s="336" t="s">
        <v>2566</v>
      </c>
      <c r="I560" s="110" t="s">
        <v>4419</v>
      </c>
      <c r="J560" s="380" t="s">
        <v>4506</v>
      </c>
      <c r="K560" s="380" t="s">
        <v>292</v>
      </c>
      <c r="L560" s="382">
        <v>1650.0</v>
      </c>
      <c r="M560" s="383" t="s">
        <v>4547</v>
      </c>
      <c r="N560" s="384" t="str">
        <f t="shared" si="455"/>
        <v>#REF!</v>
      </c>
      <c r="O560" s="385">
        <v>14.5</v>
      </c>
      <c r="P560" s="386">
        <v>13.8</v>
      </c>
      <c r="Q560" s="386">
        <v>8.6</v>
      </c>
      <c r="R560" s="385">
        <v>38.0</v>
      </c>
      <c r="S560" s="380" t="s">
        <v>1303</v>
      </c>
      <c r="T56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TRIM(TRANSPOSE(SPLIT(S560,"",""))), 0))
        ),
      ""シリコン"",""シリコー"&amp;"ンハイドロゲル素材"")
    )
  ),
"""")
"),"UVカット")</f>
        <v>UVカット</v>
      </c>
      <c r="U560" s="371" t="s">
        <v>3043</v>
      </c>
      <c r="V560" s="119" t="str">
        <f t="shared" si="1043"/>
        <v>/Users/asano/Desktop/data_sample/Links/bandle.jpg</v>
      </c>
      <c r="W560" s="345" t="s">
        <v>4572</v>
      </c>
      <c r="X560" s="345" t="s">
        <v>4573</v>
      </c>
      <c r="Y560" s="345" t="s">
        <v>4574</v>
      </c>
      <c r="Z560" s="345" t="s">
        <v>4575</v>
      </c>
      <c r="AA560" s="110" t="str">
        <f t="shared" si="1044"/>
        <v>/Users/asano/Desktop/data_sample/images/1month/ラルム/ピーチマカロン/thumbnail.jpg</v>
      </c>
      <c r="AB560" s="110" t="str">
        <f t="shared" si="1045"/>
        <v>/Users/asano/Desktop/data_sample/images/1month/ラルム/ピーチマカロン/lens.jpg</v>
      </c>
      <c r="AC560" s="110" t="str">
        <f t="shared" si="1046"/>
        <v>/Users/asano/Desktop/data_sample/images/1month/ラルム/ピーチマカロン/黒目/black.jpg</v>
      </c>
      <c r="AD560" s="110" t="str">
        <f t="shared" si="1047"/>
        <v>/Users/asano/Desktop/data_sample/images/1month/ラルム/ピーチマカロン/茶目/brown.jpg</v>
      </c>
      <c r="AE560" s="110" t="str">
        <f t="shared" ref="AE560:AF560" si="1149">IFERROR(XLOOKUP($E560&amp;$F560,import!$A:$A,import!I:I),""
)</f>
        <v/>
      </c>
      <c r="AF560" s="110" t="str">
        <f t="shared" si="1149"/>
        <v/>
      </c>
      <c r="AG560" s="119" t="str">
        <f>IFERROR(__xludf.DUMMYFUNCTION(" IF(
  ISNUMBER(S560),
  ""度なし（±0.00）〜""&amp;IF(ABS(S560)&lt;100, TEXT(S560, ""0.00""), """"),
  IFERROR(""度なし（±0.00）〜""&amp;
    TEXT(
      VALUE(REGEXEXTRACT(ASC(TO_TEXT(S560)),
        ""(?:^|[^0-9])([+-]?\d{1,2}(?:\.\d+)?)(?:[^0-9]|$)""
      )),
      ""0.00"""&amp;"
    ),
    ""度なしのみ""
  )
)
"),"度なしのみ")</f>
        <v>度なしのみ</v>
      </c>
      <c r="AH560" s="347"/>
      <c r="AI560" s="347"/>
      <c r="AJ560" s="110"/>
      <c r="AK560" s="110" t="s">
        <v>4511</v>
      </c>
      <c r="AL560" s="110" t="str">
        <f t="shared" si="453"/>
        <v>#REF!</v>
      </c>
      <c r="AM560" s="110"/>
      <c r="AN560" s="110" t="str">
        <f t="shared" si="84"/>
        <v>NG</v>
      </c>
      <c r="AO560" s="343">
        <v>8.0</v>
      </c>
      <c r="AP560" s="110"/>
      <c r="AQ560" s="343">
        <v>8.0</v>
      </c>
      <c r="AR560" s="110"/>
    </row>
    <row r="561">
      <c r="A561" s="333" t="b">
        <v>1</v>
      </c>
      <c r="B561" s="349" t="b">
        <v>1</v>
      </c>
      <c r="C561" s="350" t="str">
        <f t="shared" si="66"/>
        <v>-</v>
      </c>
      <c r="D561" s="110" t="s">
        <v>4469</v>
      </c>
      <c r="E561" s="110"/>
      <c r="F561" s="110"/>
      <c r="G561" s="335">
        <v>4719.0</v>
      </c>
      <c r="H561" s="336" t="s">
        <v>2566</v>
      </c>
      <c r="I561" s="110" t="s">
        <v>4419</v>
      </c>
      <c r="J561" s="380" t="s">
        <v>4518</v>
      </c>
      <c r="K561" s="380" t="s">
        <v>292</v>
      </c>
      <c r="L561" s="382">
        <v>1650.0</v>
      </c>
      <c r="M561" s="383" t="s">
        <v>4547</v>
      </c>
      <c r="N561" s="384" t="str">
        <f t="shared" si="455"/>
        <v>#REF!</v>
      </c>
      <c r="O561" s="385">
        <v>14.5</v>
      </c>
      <c r="P561" s="386">
        <v>13.8</v>
      </c>
      <c r="Q561" s="386">
        <v>8.6</v>
      </c>
      <c r="R561" s="385">
        <v>38.0</v>
      </c>
      <c r="S561" s="380" t="s">
        <v>1303</v>
      </c>
      <c r="T56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TRIM(TRANSPOSE(SPLIT(S561,"",""))), 0))
        ),
      ""シリコン"",""シリコー"&amp;"ンハイドロゲル素材"")
    )
  ),
"""")
"),"UVカット")</f>
        <v>UVカット</v>
      </c>
      <c r="U561" s="371" t="s">
        <v>3043</v>
      </c>
      <c r="V561" s="119" t="str">
        <f t="shared" si="1043"/>
        <v>/Users/asano/Desktop/data_sample/Links/bandle.jpg</v>
      </c>
      <c r="W561" s="345" t="s">
        <v>4576</v>
      </c>
      <c r="X561" s="345" t="s">
        <v>4577</v>
      </c>
      <c r="Y561" s="345" t="s">
        <v>4578</v>
      </c>
      <c r="Z561" s="345" t="s">
        <v>4579</v>
      </c>
      <c r="AA561" s="110" t="str">
        <f t="shared" si="1044"/>
        <v>/Users/asano/Desktop/data_sample/images/1month/ラルム/ベロアチョコ/thumbnail.jpg</v>
      </c>
      <c r="AB561" s="110" t="str">
        <f t="shared" si="1045"/>
        <v>/Users/asano/Desktop/data_sample/images/1month/ラルム/ベロアチョコ/lens.jpg</v>
      </c>
      <c r="AC561" s="110" t="str">
        <f t="shared" si="1046"/>
        <v>/Users/asano/Desktop/data_sample/images/1month/ラルム/ベロアチョコ/黒目/black.jpg</v>
      </c>
      <c r="AD561" s="110" t="str">
        <f t="shared" si="1047"/>
        <v>/Users/asano/Desktop/data_sample/images/1month/ラルム/ベロアチョコ/茶目/brown.jpg</v>
      </c>
      <c r="AE561" s="110" t="str">
        <f t="shared" ref="AE561:AF561" si="1150">IFERROR(XLOOKUP($E561&amp;$F561,import!$A:$A,import!I:I),""
)</f>
        <v/>
      </c>
      <c r="AF561" s="110" t="str">
        <f t="shared" si="1150"/>
        <v/>
      </c>
      <c r="AG561" s="119" t="str">
        <f>IFERROR(__xludf.DUMMYFUNCTION(" IF(
  ISNUMBER(S561),
  ""度なし（±0.00）〜""&amp;IF(ABS(S561)&lt;100, TEXT(S561, ""0.00""), """"),
  IFERROR(""度なし（±0.00）〜""&amp;
    TEXT(
      VALUE(REGEXEXTRACT(ASC(TO_TEXT(S561)),
        ""(?:^|[^0-9])([+-]?\d{1,2}(?:\.\d+)?)(?:[^0-9]|$)""
      )),
      ""0.00"""&amp;"
    ),
    ""度なしのみ""
  )
)
"),"度なしのみ")</f>
        <v>度なしのみ</v>
      </c>
      <c r="AH561" s="347"/>
      <c r="AI561" s="347"/>
      <c r="AJ561" s="110"/>
      <c r="AK561" s="110" t="s">
        <v>4523</v>
      </c>
      <c r="AL561" s="110" t="str">
        <f t="shared" si="453"/>
        <v>#REF!</v>
      </c>
      <c r="AM561" s="110"/>
      <c r="AN561" s="110" t="str">
        <f t="shared" si="84"/>
        <v>NG</v>
      </c>
      <c r="AO561" s="343">
        <v>8.0</v>
      </c>
      <c r="AP561" s="110"/>
      <c r="AQ561" s="343">
        <v>8.0</v>
      </c>
      <c r="AR561" s="110"/>
    </row>
    <row r="562">
      <c r="A562" s="333" t="b">
        <v>1</v>
      </c>
      <c r="B562" s="349" t="b">
        <v>1</v>
      </c>
      <c r="C562" s="350" t="str">
        <f t="shared" si="66"/>
        <v>-</v>
      </c>
      <c r="D562" s="110" t="s">
        <v>4469</v>
      </c>
      <c r="E562" s="110"/>
      <c r="F562" s="110"/>
      <c r="G562" s="335">
        <v>4720.0</v>
      </c>
      <c r="H562" s="336" t="s">
        <v>2566</v>
      </c>
      <c r="I562" s="110" t="s">
        <v>4419</v>
      </c>
      <c r="J562" s="380" t="s">
        <v>4524</v>
      </c>
      <c r="K562" s="380" t="s">
        <v>292</v>
      </c>
      <c r="L562" s="382">
        <v>1650.0</v>
      </c>
      <c r="M562" s="383" t="s">
        <v>4547</v>
      </c>
      <c r="N562" s="384" t="str">
        <f t="shared" si="455"/>
        <v>#REF!</v>
      </c>
      <c r="O562" s="385">
        <v>14.5</v>
      </c>
      <c r="P562" s="386">
        <v>14.0</v>
      </c>
      <c r="Q562" s="387">
        <v>8.6</v>
      </c>
      <c r="R562" s="385">
        <v>38.0</v>
      </c>
      <c r="S562" s="380" t="s">
        <v>3842</v>
      </c>
      <c r="T56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TRIM(TRANSPOSE(SPLIT(S562,"",""))), 0))
        ),
      ""シリコン"",""シリコー"&amp;"ンハイドロゲル素材"")
    )
  ),
"""")
"),"UVカット")</f>
        <v>UVカット</v>
      </c>
      <c r="U562" s="371" t="s">
        <v>3043</v>
      </c>
      <c r="V562" s="119" t="str">
        <f t="shared" si="1043"/>
        <v>/Users/asano/Desktop/data_sample/Links/bandle.jpg</v>
      </c>
      <c r="W562" s="345" t="s">
        <v>4580</v>
      </c>
      <c r="X562" s="345" t="s">
        <v>4581</v>
      </c>
      <c r="Y562" s="345" t="s">
        <v>4582</v>
      </c>
      <c r="Z562" s="345" t="s">
        <v>4583</v>
      </c>
      <c r="AA562" s="110" t="str">
        <f t="shared" si="1044"/>
        <v>/Users/asano/Desktop/data_sample/images/1month/ラルム/マロンドーナツ/thumbnail.jpg</v>
      </c>
      <c r="AB562" s="110" t="str">
        <f t="shared" si="1045"/>
        <v>/Users/asano/Desktop/data_sample/images/1month/ラルム/マロンドーナツ/lens.jpg</v>
      </c>
      <c r="AC562" s="110" t="str">
        <f t="shared" si="1046"/>
        <v>/Users/asano/Desktop/data_sample/images/1month/ラルム/マロンドーナツ/黒目/black.jpg</v>
      </c>
      <c r="AD562" s="110" t="str">
        <f t="shared" si="1047"/>
        <v>/Users/asano/Desktop/data_sample/images/1month/ラルム/マロンドーナツ/茶目/brown.jpg</v>
      </c>
      <c r="AE562" s="110" t="str">
        <f t="shared" ref="AE562:AF562" si="1151">IFERROR(XLOOKUP($E562&amp;$F562,import!$A:$A,import!I:I),""
)</f>
        <v/>
      </c>
      <c r="AF562" s="110" t="str">
        <f t="shared" si="1151"/>
        <v/>
      </c>
      <c r="AG562" s="119" t="str">
        <f>IFERROR(__xludf.DUMMYFUNCTION(" IF(
  ISNUMBER(S562),
  ""度なし（±0.00）〜""&amp;IF(ABS(S562)&lt;100, TEXT(S562, ""0.00""), """"),
  IFERROR(""度なし（±0.00）〜""&amp;
    TEXT(
      VALUE(REGEXEXTRACT(ASC(TO_TEXT(S562)),
        ""(?:^|[^0-9])([+-]?\d{1,2}(?:\.\d+)?)(?:[^0-9]|$)""
      )),
      ""0.00"""&amp;"
    ),
    ""度なしのみ""
  )
)
"),"度なし（±0.00）〜10.00")</f>
        <v>度なし（±0.00）〜10.00</v>
      </c>
      <c r="AH562" s="347"/>
      <c r="AI562" s="347"/>
      <c r="AJ562" s="110"/>
      <c r="AK562" s="110" t="s">
        <v>4529</v>
      </c>
      <c r="AL562" s="110" t="str">
        <f t="shared" si="453"/>
        <v>#REF!</v>
      </c>
      <c r="AM562" s="110"/>
      <c r="AN562" s="110" t="str">
        <f t="shared" si="84"/>
        <v>NG</v>
      </c>
      <c r="AO562" s="343">
        <v>12.0</v>
      </c>
      <c r="AP562" s="110"/>
      <c r="AQ562" s="343">
        <v>12.0</v>
      </c>
      <c r="AR562" s="110"/>
    </row>
    <row r="563">
      <c r="A563" s="333" t="b">
        <v>1</v>
      </c>
      <c r="B563" s="349" t="b">
        <v>1</v>
      </c>
      <c r="C563" s="350" t="str">
        <f t="shared" si="66"/>
        <v>-</v>
      </c>
      <c r="D563" s="110" t="s">
        <v>4469</v>
      </c>
      <c r="E563" s="110"/>
      <c r="F563" s="110"/>
      <c r="G563" s="335">
        <v>4721.0</v>
      </c>
      <c r="H563" s="336" t="s">
        <v>2566</v>
      </c>
      <c r="I563" s="110" t="s">
        <v>4419</v>
      </c>
      <c r="J563" s="380" t="s">
        <v>859</v>
      </c>
      <c r="K563" s="380" t="s">
        <v>292</v>
      </c>
      <c r="L563" s="382">
        <v>1650.0</v>
      </c>
      <c r="M563" s="383" t="s">
        <v>4547</v>
      </c>
      <c r="N563" s="384" t="str">
        <f t="shared" si="455"/>
        <v>#REF!</v>
      </c>
      <c r="O563" s="385">
        <v>14.2</v>
      </c>
      <c r="P563" s="386">
        <v>13.6</v>
      </c>
      <c r="Q563" s="387">
        <v>8.7</v>
      </c>
      <c r="R563" s="385">
        <v>38.0</v>
      </c>
      <c r="S563" s="380" t="s">
        <v>1303</v>
      </c>
      <c r="T56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TRIM(TRANSPOSE(SPLIT(S563,"",""))), 0))
        ),
      ""シリコン"",""シリコー"&amp;"ンハイドロゲル素材"")
    )
  ),
"""")
"),"UVカット")</f>
        <v>UVカット</v>
      </c>
      <c r="U563" s="371" t="s">
        <v>3043</v>
      </c>
      <c r="V563" s="119" t="str">
        <f t="shared" si="1043"/>
        <v>/Users/asano/Desktop/data_sample/Links/bandle.jpg</v>
      </c>
      <c r="W563" s="345" t="s">
        <v>4584</v>
      </c>
      <c r="X563" s="345" t="s">
        <v>4585</v>
      </c>
      <c r="Y563" s="105" t="s">
        <v>4586</v>
      </c>
      <c r="Z563" s="105" t="s">
        <v>4587</v>
      </c>
      <c r="AA563" s="110" t="str">
        <f t="shared" si="1044"/>
        <v>/Users/asano/Desktop/data_sample/images/1month/ラルム/ミルクブラウン/thumbnail.jpg</v>
      </c>
      <c r="AB563" s="110" t="str">
        <f t="shared" si="1045"/>
        <v>/Users/asano/Desktop/data_sample/images/1month/ラルム/ミルクブラウン/lens.jpg</v>
      </c>
      <c r="AC563" s="110" t="str">
        <f t="shared" si="1046"/>
        <v>/Users/asano/Desktop/data_sample/images/1month/ラルム/ミルクブラウン/黒目/black.jpg</v>
      </c>
      <c r="AD563" s="110" t="str">
        <f t="shared" si="1047"/>
        <v>/Users/asano/Desktop/data_sample/images/1month/ラルム/ミルクブラウン/茶目/brown.jpg</v>
      </c>
      <c r="AE563" s="110" t="str">
        <f t="shared" ref="AE563:AF563" si="1152">IFERROR(XLOOKUP($E563&amp;$F563,import!$A:$A,import!I:I),""
)</f>
        <v/>
      </c>
      <c r="AF563" s="110" t="str">
        <f t="shared" si="1152"/>
        <v/>
      </c>
      <c r="AG563" s="119" t="str">
        <f>IFERROR(__xludf.DUMMYFUNCTION(" IF(
  ISNUMBER(S563),
  ""度なし（±0.00）〜""&amp;IF(ABS(S563)&lt;100, TEXT(S563, ""0.00""), """"),
  IFERROR(""度なし（±0.00）〜""&amp;
    TEXT(
      VALUE(REGEXEXTRACT(ASC(TO_TEXT(S563)),
        ""(?:^|[^0-9])([+-]?\d{1,2}(?:\.\d+)?)(?:[^0-9]|$)""
      )),
      ""0.00"""&amp;"
    ),
    ""度なしのみ""
  )
)
"),"度なしのみ")</f>
        <v>度なしのみ</v>
      </c>
      <c r="AH563" s="347"/>
      <c r="AI563" s="347"/>
      <c r="AJ563" s="110"/>
      <c r="AK563" s="110" t="s">
        <v>4540</v>
      </c>
      <c r="AL563" s="110" t="str">
        <f t="shared" si="453"/>
        <v>#REF!</v>
      </c>
      <c r="AM563" s="110"/>
      <c r="AN563" s="110" t="str">
        <f t="shared" si="84"/>
        <v>NG</v>
      </c>
      <c r="AO563" s="343">
        <v>8.0</v>
      </c>
      <c r="AP563" s="110"/>
      <c r="AQ563" s="343">
        <v>8.0</v>
      </c>
      <c r="AR563" s="110"/>
    </row>
    <row r="564">
      <c r="A564" s="332" t="b">
        <v>1</v>
      </c>
      <c r="B564" s="349" t="b">
        <v>1</v>
      </c>
      <c r="C564" s="350" t="str">
        <f t="shared" si="66"/>
        <v>-</v>
      </c>
      <c r="D564" s="110"/>
      <c r="E564" s="110" t="s">
        <v>4588</v>
      </c>
      <c r="F564" s="110" t="s">
        <v>4589</v>
      </c>
      <c r="G564" s="335">
        <v>4722.0</v>
      </c>
      <c r="H564" s="336" t="s">
        <v>2566</v>
      </c>
      <c r="I564" s="110" t="s">
        <v>4590</v>
      </c>
      <c r="J564" s="110" t="s">
        <v>4591</v>
      </c>
      <c r="K564" s="337" t="s">
        <v>170</v>
      </c>
      <c r="L564" s="338" t="str">
        <f t="shared" ref="L564:L668" si="1155">XLOOKUP($E564&amp;$F564,import!$A:$A,import!G:G)</f>
        <v>#REF!</v>
      </c>
      <c r="M564" s="339" t="str">
        <f>IFERROR(__xludf.DUMMYFUNCTION("REGEXEXTRACT(
  XLOOKUP($E564&amp;$F564, import!$A:$A, import!C:C),
  ""/(\d+)""
)
"),"#REF!")</f>
        <v>#REF!</v>
      </c>
      <c r="N564" s="340" t="str">
        <f t="shared" si="455"/>
        <v>#REF!</v>
      </c>
      <c r="O564" s="341" t="str">
        <f t="shared" ref="O564:Q564" si="1153">VALUE(SUBSTITUTE(XLOOKUP($E564&amp;$F564,import!$A:$A,import!M:M),"mm",""))
</f>
        <v>#REF!</v>
      </c>
      <c r="P564" s="342" t="str">
        <f t="shared" si="1153"/>
        <v>#REF!</v>
      </c>
      <c r="Q564" s="343" t="str">
        <f t="shared" si="1153"/>
        <v>#REF!</v>
      </c>
      <c r="R564" s="341" t="str">
        <f t="shared" ref="R564:R650" si="1157">VALUE(SUBSTITUTE(XLOOKUP($E564&amp;$F564,import!$A:$A,import!AA:AA),"%","")) 
</f>
        <v>#REF!</v>
      </c>
      <c r="S564" s="110" t="s">
        <v>955</v>
      </c>
      <c r="T564" s="110" t="s">
        <v>956</v>
      </c>
      <c r="U564" s="354" t="str">
        <f t="shared" ref="U564:U575" si="1158">LET(pb,TRIM($H564),brand,TRIM($I564),d,LOWER(TRIM($K564)),dur,SWITCH(d,"1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564" s="119" t="str">
        <f t="shared" si="1043"/>
        <v>/Users/asano/Desktop/data_sample/Links/bandle.jpg</v>
      </c>
      <c r="W564" s="345" t="s">
        <v>4592</v>
      </c>
      <c r="X564" s="345" t="s">
        <v>4593</v>
      </c>
      <c r="Y564" s="345" t="s">
        <v>4594</v>
      </c>
      <c r="Z564" s="345" t="s">
        <v>4595</v>
      </c>
      <c r="AA564" s="110" t="str">
        <f t="shared" si="1044"/>
        <v>/Users/asano/Desktop/data_sample/images/1day/メロット/うるみドロップ/thumbnail.jpg</v>
      </c>
      <c r="AB564" s="110" t="str">
        <f t="shared" si="1045"/>
        <v>/Users/asano/Desktop/data_sample/images/1day/メロット/うるみドロップ/lens.jpg</v>
      </c>
      <c r="AC564" s="110" t="str">
        <f t="shared" si="1046"/>
        <v>/Users/asano/Desktop/data_sample/images/1day/メロット/うるみドロップ/黒目/black.jpg</v>
      </c>
      <c r="AD564" s="110" t="str">
        <f t="shared" si="1047"/>
        <v>/Users/asano/Desktop/data_sample/images/1day/メロット/うるみドロップ/茶目/brown.jpg</v>
      </c>
      <c r="AE564" s="346" t="str">
        <f t="shared" ref="AE564:AF564" si="1154">IFERROR(XLOOKUP($E564&amp;$F564,import!$A:$A,import!I:I),""
)</f>
        <v/>
      </c>
      <c r="AF564" s="346" t="str">
        <f t="shared" si="1154"/>
        <v/>
      </c>
      <c r="AG564" s="119" t="str">
        <f>IFERROR(__xludf.DUMMYFUNCTION(" IF(
  ISNUMBER(S564),
  ""度なし（±0.00）〜""&amp;IF(ABS(S564)&lt;100, TEXT(S564, ""0.00""), """"),
  IFERROR(""度なし（±0.00）〜""&amp;
    TEXT(
      VALUE(REGEXEXTRACT(ASC(TO_TEXT(S564)),
        ""(?:^|[^0-9])([+-]?\d{1,2}(?:\.\d+)?)(?:[^0-9]|$)""
      )),
      ""0.00"""&amp;"
    ),
    ""度なしのみ""
  )
)
"),"度なし（±0.00）〜8.00")</f>
        <v>度なし（±0.00）〜8.00</v>
      </c>
      <c r="AH564" s="347"/>
      <c r="AI564" s="347"/>
      <c r="AJ564" s="110"/>
      <c r="AK564" s="110" t="s">
        <v>4596</v>
      </c>
      <c r="AL564" s="110" t="str">
        <f t="shared" si="453"/>
        <v>#REF!</v>
      </c>
      <c r="AM564" s="110"/>
      <c r="AN564" s="110" t="str">
        <f t="shared" si="84"/>
        <v>NG</v>
      </c>
      <c r="AO564" s="343">
        <v>12.0</v>
      </c>
      <c r="AP564" s="110"/>
      <c r="AQ564" s="343">
        <v>12.0</v>
      </c>
      <c r="AR564" s="110"/>
    </row>
    <row r="565">
      <c r="A565" s="333" t="b">
        <v>1</v>
      </c>
      <c r="B565" s="349" t="b">
        <v>1</v>
      </c>
      <c r="C565" s="350" t="str">
        <f t="shared" si="66"/>
        <v>-</v>
      </c>
      <c r="D565" s="110"/>
      <c r="E565" s="110" t="s">
        <v>4588</v>
      </c>
      <c r="F565" s="110" t="s">
        <v>4597</v>
      </c>
      <c r="G565" s="335">
        <v>4723.0</v>
      </c>
      <c r="H565" s="336" t="s">
        <v>2566</v>
      </c>
      <c r="I565" s="110" t="s">
        <v>4590</v>
      </c>
      <c r="J565" s="110" t="s">
        <v>4598</v>
      </c>
      <c r="K565" s="337" t="s">
        <v>170</v>
      </c>
      <c r="L565" s="338" t="str">
        <f t="shared" si="1155"/>
        <v>#REF!</v>
      </c>
      <c r="M565" s="339" t="str">
        <f>IFERROR(__xludf.DUMMYFUNCTION("REGEXEXTRACT(
  XLOOKUP($E565&amp;$F565, import!$A:$A, import!C:C),
  ""/(\d+)""
)
"),"#REF!")</f>
        <v>#REF!</v>
      </c>
      <c r="N565" s="340" t="str">
        <f t="shared" si="455"/>
        <v>#REF!</v>
      </c>
      <c r="O565" s="341" t="str">
        <f t="shared" ref="O565:Q565" si="1156">VALUE(SUBSTITUTE(XLOOKUP($E565&amp;$F565,import!$A:$A,import!M:M),"mm",""))
</f>
        <v>#REF!</v>
      </c>
      <c r="P565" s="342" t="str">
        <f t="shared" si="1156"/>
        <v>#REF!</v>
      </c>
      <c r="Q565" s="343" t="str">
        <f t="shared" si="1156"/>
        <v>#REF!</v>
      </c>
      <c r="R565" s="341" t="str">
        <f t="shared" si="1157"/>
        <v>#REF!</v>
      </c>
      <c r="S565" s="110" t="s">
        <v>956</v>
      </c>
      <c r="T565" s="110" t="s">
        <v>956</v>
      </c>
      <c r="U565" s="354" t="str">
        <f t="shared" si="1158"/>
        <v>#REF!</v>
      </c>
      <c r="V565" s="119" t="str">
        <f t="shared" si="1043"/>
        <v>/Users/asano/Desktop/data_sample/Links/bandle.jpg</v>
      </c>
      <c r="W565" s="345" t="s">
        <v>4599</v>
      </c>
      <c r="X565" s="345" t="s">
        <v>4600</v>
      </c>
      <c r="Y565" s="345" t="s">
        <v>4601</v>
      </c>
      <c r="Z565" s="345" t="s">
        <v>4602</v>
      </c>
      <c r="AA565" s="110" t="str">
        <f t="shared" si="1044"/>
        <v>/Users/asano/Desktop/data_sample/images/1day/メロット/オンリーマイン/thumbnail.jpg</v>
      </c>
      <c r="AB565" s="110" t="str">
        <f t="shared" si="1045"/>
        <v>/Users/asano/Desktop/data_sample/images/1day/メロット/オンリーマイン/lens.jpg</v>
      </c>
      <c r="AC565" s="110" t="str">
        <f t="shared" si="1046"/>
        <v>/Users/asano/Desktop/data_sample/images/1day/メロット/オンリーマイン/黒目/black.jpg</v>
      </c>
      <c r="AD565" s="110" t="str">
        <f t="shared" si="1047"/>
        <v>/Users/asano/Desktop/data_sample/images/1day/メロット/オンリーマイン/茶目/brown.jpg</v>
      </c>
      <c r="AE565" s="346" t="str">
        <f t="shared" ref="AE565:AF565" si="1159">IFERROR(XLOOKUP($E565&amp;$F564,import!$A:$A,import!I:I),""
)</f>
        <v/>
      </c>
      <c r="AF565" s="346" t="str">
        <f t="shared" si="1159"/>
        <v/>
      </c>
      <c r="AG565" s="119" t="str">
        <f>IFERROR(__xludf.DUMMYFUNCTION(" IF(
  ISNUMBER(S565),
  ""度なし（±0.00）〜""&amp;IF(ABS(S565)&lt;100, TEXT(S565, ""0.00""), """"),
  IFERROR(""度なし（±0.00）〜""&amp;
    TEXT(
      VALUE(REGEXEXTRACT(ASC(TO_TEXT(S565)),
        ""(?:^|[^0-9])([+-]?\d{1,2}(?:\.\d+)?)(?:[^0-9]|$)""
      )),
      ""0.00"""&amp;"
    ),
    ""度なしのみ""
  )
)
"),"度なしのみ")</f>
        <v>度なしのみ</v>
      </c>
      <c r="AH565" s="347"/>
      <c r="AI565" s="347"/>
      <c r="AJ565" s="110"/>
      <c r="AK565" s="110" t="s">
        <v>4603</v>
      </c>
      <c r="AL565" s="110" t="str">
        <f t="shared" si="453"/>
        <v>#REF!</v>
      </c>
      <c r="AM565" s="110"/>
      <c r="AN565" s="110" t="str">
        <f t="shared" si="84"/>
        <v>NG</v>
      </c>
      <c r="AO565" s="343">
        <v>8.0</v>
      </c>
      <c r="AP565" s="110"/>
      <c r="AQ565" s="343">
        <v>8.0</v>
      </c>
      <c r="AR565" s="110"/>
    </row>
    <row r="566">
      <c r="A566" s="332" t="b">
        <v>1</v>
      </c>
      <c r="B566" s="349" t="b">
        <v>1</v>
      </c>
      <c r="C566" s="350" t="str">
        <f t="shared" si="66"/>
        <v>-</v>
      </c>
      <c r="D566" s="110"/>
      <c r="E566" s="110" t="s">
        <v>4588</v>
      </c>
      <c r="F566" s="110" t="s">
        <v>4604</v>
      </c>
      <c r="G566" s="335">
        <v>4724.0</v>
      </c>
      <c r="H566" s="336" t="s">
        <v>2566</v>
      </c>
      <c r="I566" s="110" t="s">
        <v>4590</v>
      </c>
      <c r="J566" s="110" t="s">
        <v>4605</v>
      </c>
      <c r="K566" s="337" t="s">
        <v>170</v>
      </c>
      <c r="L566" s="338" t="str">
        <f t="shared" si="1155"/>
        <v>#REF!</v>
      </c>
      <c r="M566" s="339" t="str">
        <f>IFERROR(__xludf.DUMMYFUNCTION("REGEXEXTRACT(
  XLOOKUP($E566&amp;$F566, import!$A:$A, import!C:C),
  ""/(\d+)""
)
"),"#REF!")</f>
        <v>#REF!</v>
      </c>
      <c r="N566" s="340" t="str">
        <f t="shared" si="455"/>
        <v>#REF!</v>
      </c>
      <c r="O566" s="341" t="str">
        <f t="shared" ref="O566:Q566" si="1160">VALUE(SUBSTITUTE(XLOOKUP($E566&amp;$F566,import!$A:$A,import!M:M),"mm",""))
</f>
        <v>#REF!</v>
      </c>
      <c r="P566" s="342" t="str">
        <f t="shared" si="1160"/>
        <v>#REF!</v>
      </c>
      <c r="Q566" s="343" t="str">
        <f t="shared" si="1160"/>
        <v>#REF!</v>
      </c>
      <c r="R566" s="341" t="str">
        <f t="shared" si="1157"/>
        <v>#REF!</v>
      </c>
      <c r="S566" s="110" t="s">
        <v>955</v>
      </c>
      <c r="T566" s="110" t="s">
        <v>956</v>
      </c>
      <c r="U566" s="354" t="str">
        <f t="shared" si="1158"/>
        <v>#REF!</v>
      </c>
      <c r="V566" s="119" t="str">
        <f t="shared" si="1043"/>
        <v>/Users/asano/Desktop/data_sample/Links/bandle.jpg</v>
      </c>
      <c r="W566" s="105" t="s">
        <v>4606</v>
      </c>
      <c r="X566" s="345" t="s">
        <v>4607</v>
      </c>
      <c r="Y566" s="345" t="s">
        <v>4608</v>
      </c>
      <c r="Z566" s="345" t="s">
        <v>4609</v>
      </c>
      <c r="AA566" s="110" t="str">
        <f t="shared" si="1044"/>
        <v>/Users/asano/Desktop/data_sample/images/1day/メロット/キャットリング/thumbnail.jpg</v>
      </c>
      <c r="AB566" s="110" t="str">
        <f t="shared" si="1045"/>
        <v>/Users/asano/Desktop/data_sample/images/1day/メロット/キャットリング/lens.jpg</v>
      </c>
      <c r="AC566" s="110" t="str">
        <f t="shared" si="1046"/>
        <v>/Users/asano/Desktop/data_sample/images/1day/メロット/キャットリング/黒目/black.jpg</v>
      </c>
      <c r="AD566" s="110" t="str">
        <f t="shared" si="1047"/>
        <v>/Users/asano/Desktop/data_sample/images/1day/メロット/キャットリング/茶目/brown.jpg</v>
      </c>
      <c r="AE566" s="346" t="str">
        <f t="shared" ref="AE566:AF566" si="1161">IFERROR(XLOOKUP($E566&amp;$F566,import!$A:$A,import!I:I),""
)</f>
        <v/>
      </c>
      <c r="AF566" s="346" t="str">
        <f t="shared" si="1161"/>
        <v/>
      </c>
      <c r="AG566" s="119" t="str">
        <f>IFERROR(__xludf.DUMMYFUNCTION(" IF(
  ISNUMBER(S566),
  ""度なし（±0.00）〜""&amp;IF(ABS(S566)&lt;100, TEXT(S566, ""0.00""), """"),
  IFERROR(""度なし（±0.00）〜""&amp;
    TEXT(
      VALUE(REGEXEXTRACT(ASC(TO_TEXT(S566)),
        ""(?:^|[^0-9])([+-]?\d{1,2}(?:\.\d+)?)(?:[^0-9]|$)""
      )),
      ""0.00"""&amp;"
    ),
    ""度なしのみ""
  )
)
"),"度なし（±0.00）〜8.00")</f>
        <v>度なし（±0.00）〜8.00</v>
      </c>
      <c r="AH566" s="347"/>
      <c r="AI566" s="347"/>
      <c r="AJ566" s="110"/>
      <c r="AK566" s="110" t="s">
        <v>4610</v>
      </c>
      <c r="AL566" s="110" t="str">
        <f t="shared" si="453"/>
        <v>#REF!</v>
      </c>
      <c r="AM566" s="110"/>
      <c r="AN566" s="110" t="str">
        <f t="shared" si="84"/>
        <v>NG</v>
      </c>
      <c r="AO566" s="343">
        <v>12.0</v>
      </c>
      <c r="AP566" s="110"/>
      <c r="AQ566" s="343">
        <v>12.0</v>
      </c>
      <c r="AR566" s="110"/>
    </row>
    <row r="567">
      <c r="A567" s="333" t="b">
        <v>1</v>
      </c>
      <c r="B567" s="349" t="b">
        <v>1</v>
      </c>
      <c r="C567" s="350" t="str">
        <f t="shared" si="66"/>
        <v>-</v>
      </c>
      <c r="D567" s="110"/>
      <c r="E567" s="110" t="s">
        <v>4588</v>
      </c>
      <c r="F567" s="110" t="s">
        <v>4611</v>
      </c>
      <c r="G567" s="335">
        <v>4725.0</v>
      </c>
      <c r="H567" s="336" t="s">
        <v>2566</v>
      </c>
      <c r="I567" s="110" t="s">
        <v>4590</v>
      </c>
      <c r="J567" s="110" t="s">
        <v>4612</v>
      </c>
      <c r="K567" s="337" t="s">
        <v>170</v>
      </c>
      <c r="L567" s="338" t="str">
        <f t="shared" si="1155"/>
        <v>#REF!</v>
      </c>
      <c r="M567" s="339" t="str">
        <f>IFERROR(__xludf.DUMMYFUNCTION("REGEXEXTRACT(
  XLOOKUP($E567&amp;$F567, import!$A:$A, import!C:C),
  ""/(\d+)""
)
"),"#REF!")</f>
        <v>#REF!</v>
      </c>
      <c r="N567" s="340" t="str">
        <f t="shared" si="455"/>
        <v>#REF!</v>
      </c>
      <c r="O567" s="341" t="str">
        <f t="shared" ref="O567:Q567" si="1162">VALUE(SUBSTITUTE(XLOOKUP($E567&amp;$F567,import!$A:$A,import!M:M),"mm",""))
</f>
        <v>#REF!</v>
      </c>
      <c r="P567" s="342" t="str">
        <f t="shared" si="1162"/>
        <v>#REF!</v>
      </c>
      <c r="Q567" s="343" t="str">
        <f t="shared" si="1162"/>
        <v>#REF!</v>
      </c>
      <c r="R567" s="341" t="str">
        <f t="shared" si="1157"/>
        <v>#REF!</v>
      </c>
      <c r="S567" s="110" t="s">
        <v>956</v>
      </c>
      <c r="T567" s="110" t="s">
        <v>956</v>
      </c>
      <c r="U567" s="354" t="str">
        <f t="shared" si="1158"/>
        <v>#REF!</v>
      </c>
      <c r="V567" s="119" t="str">
        <f t="shared" si="1043"/>
        <v>/Users/asano/Desktop/data_sample/Links/bandle.jpg</v>
      </c>
      <c r="W567" s="345" t="s">
        <v>4613</v>
      </c>
      <c r="X567" s="345" t="s">
        <v>4614</v>
      </c>
      <c r="Y567" s="345" t="s">
        <v>4615</v>
      </c>
      <c r="Z567" s="345" t="s">
        <v>4616</v>
      </c>
      <c r="AA567" s="110" t="str">
        <f t="shared" si="1044"/>
        <v>/Users/asano/Desktop/data_sample/images/1day/メロット/クライミューズ/thumbnail.jpg</v>
      </c>
      <c r="AB567" s="110" t="str">
        <f t="shared" si="1045"/>
        <v>/Users/asano/Desktop/data_sample/images/1day/メロット/クライミューズ/lens.jpg</v>
      </c>
      <c r="AC567" s="110" t="str">
        <f t="shared" si="1046"/>
        <v>/Users/asano/Desktop/data_sample/images/1day/メロット/クライミューズ/黒目/black.jpg</v>
      </c>
      <c r="AD567" s="110" t="str">
        <f t="shared" si="1047"/>
        <v>/Users/asano/Desktop/data_sample/images/1day/メロット/クライミューズ/茶目/brown.jpg</v>
      </c>
      <c r="AE567" s="346" t="str">
        <f t="shared" ref="AE567:AF567" si="1163">IFERROR(XLOOKUP($E567&amp;$F568,import!$A:$A,import!I:I),""
)</f>
        <v/>
      </c>
      <c r="AF567" s="346" t="str">
        <f t="shared" si="1163"/>
        <v/>
      </c>
      <c r="AG567" s="119" t="str">
        <f>IFERROR(__xludf.DUMMYFUNCTION(" IF(
  ISNUMBER(S567),
  ""度なし（±0.00）〜""&amp;IF(ABS(S567)&lt;100, TEXT(S567, ""0.00""), """"),
  IFERROR(""度なし（±0.00）〜""&amp;
    TEXT(
      VALUE(REGEXEXTRACT(ASC(TO_TEXT(S567)),
        ""(?:^|[^0-9])([+-]?\d{1,2}(?:\.\d+)?)(?:[^0-9]|$)""
      )),
      ""0.00"""&amp;"
    ),
    ""度なしのみ""
  )
)
"),"度なしのみ")</f>
        <v>度なしのみ</v>
      </c>
      <c r="AH567" s="347"/>
      <c r="AI567" s="347"/>
      <c r="AJ567" s="110"/>
      <c r="AK567" s="110" t="s">
        <v>4617</v>
      </c>
      <c r="AL567" s="110" t="str">
        <f t="shared" si="453"/>
        <v>#REF!</v>
      </c>
      <c r="AM567" s="110"/>
      <c r="AN567" s="110" t="str">
        <f t="shared" si="84"/>
        <v>NG</v>
      </c>
      <c r="AO567" s="343">
        <v>8.0</v>
      </c>
      <c r="AP567" s="110"/>
      <c r="AQ567" s="343">
        <v>8.0</v>
      </c>
      <c r="AR567" s="110"/>
    </row>
    <row r="568">
      <c r="A568" s="332" t="b">
        <v>1</v>
      </c>
      <c r="B568" s="349" t="b">
        <v>1</v>
      </c>
      <c r="C568" s="350" t="str">
        <f t="shared" si="66"/>
        <v>-</v>
      </c>
      <c r="D568" s="110"/>
      <c r="E568" s="110" t="s">
        <v>4588</v>
      </c>
      <c r="F568" s="110" t="s">
        <v>4618</v>
      </c>
      <c r="G568" s="335">
        <v>4726.0</v>
      </c>
      <c r="H568" s="336" t="s">
        <v>2566</v>
      </c>
      <c r="I568" s="110" t="s">
        <v>4590</v>
      </c>
      <c r="J568" s="110" t="s">
        <v>4619</v>
      </c>
      <c r="K568" s="337" t="s">
        <v>170</v>
      </c>
      <c r="L568" s="338" t="str">
        <f t="shared" si="1155"/>
        <v>#REF!</v>
      </c>
      <c r="M568" s="339" t="str">
        <f>IFERROR(__xludf.DUMMYFUNCTION("REGEXEXTRACT(
  XLOOKUP($E568&amp;$F568, import!$A:$A, import!C:C),
  ""/(\d+)""
)
"),"#REF!")</f>
        <v>#REF!</v>
      </c>
      <c r="N568" s="340" t="str">
        <f t="shared" si="455"/>
        <v>#REF!</v>
      </c>
      <c r="O568" s="341" t="str">
        <f t="shared" ref="O568:Q568" si="1164">VALUE(SUBSTITUTE(XLOOKUP($E568&amp;$F568,import!$A:$A,import!M:M),"mm",""))
</f>
        <v>#REF!</v>
      </c>
      <c r="P568" s="342" t="str">
        <f t="shared" si="1164"/>
        <v>#REF!</v>
      </c>
      <c r="Q568" s="343" t="str">
        <f t="shared" si="1164"/>
        <v>#REF!</v>
      </c>
      <c r="R568" s="341" t="str">
        <f t="shared" si="1157"/>
        <v>#REF!</v>
      </c>
      <c r="S568" s="110" t="s">
        <v>955</v>
      </c>
      <c r="T568" s="110" t="s">
        <v>956</v>
      </c>
      <c r="U568" s="354" t="str">
        <f t="shared" si="1158"/>
        <v>#REF!</v>
      </c>
      <c r="V568" s="119" t="str">
        <f t="shared" si="1043"/>
        <v>/Users/asano/Desktop/data_sample/Links/bandle.jpg</v>
      </c>
      <c r="W568" s="345" t="s">
        <v>4620</v>
      </c>
      <c r="X568" s="345" t="s">
        <v>4621</v>
      </c>
      <c r="Y568" s="345" t="s">
        <v>4622</v>
      </c>
      <c r="Z568" s="345" t="s">
        <v>4623</v>
      </c>
      <c r="AA568" s="110" t="str">
        <f t="shared" si="1044"/>
        <v>/Users/asano/Desktop/data_sample/images/1day/メロット/シークレットベア/thumbnail.jpg</v>
      </c>
      <c r="AB568" s="110" t="str">
        <f t="shared" si="1045"/>
        <v>/Users/asano/Desktop/data_sample/images/1day/メロット/シークレットベア/lens.jpg</v>
      </c>
      <c r="AC568" s="110" t="str">
        <f t="shared" si="1046"/>
        <v>/Users/asano/Desktop/data_sample/images/1day/メロット/シークレットベア/黒目/black.jpg</v>
      </c>
      <c r="AD568" s="110" t="str">
        <f t="shared" si="1047"/>
        <v>/Users/asano/Desktop/data_sample/images/1day/メロット/シークレットベア/茶目/brown.jpg</v>
      </c>
      <c r="AE568" s="346" t="str">
        <f t="shared" ref="AE568:AF568" si="1165">IFERROR(XLOOKUP($E568&amp;$F568,import!$A:$A,import!I:I),""
)</f>
        <v/>
      </c>
      <c r="AF568" s="346" t="str">
        <f t="shared" si="1165"/>
        <v/>
      </c>
      <c r="AG568" s="119" t="str">
        <f>IFERROR(__xludf.DUMMYFUNCTION(" IF(
  ISNUMBER(S568),
  ""度なし（±0.00）〜""&amp;IF(ABS(S568)&lt;100, TEXT(S568, ""0.00""), """"),
  IFERROR(""度なし（±0.00）〜""&amp;
    TEXT(
      VALUE(REGEXEXTRACT(ASC(TO_TEXT(S568)),
        ""(?:^|[^0-9])([+-]?\d{1,2}(?:\.\d+)?)(?:[^0-9]|$)""
      )),
      ""0.00"""&amp;"
    ),
    ""度なしのみ""
  )
)
"),"度なし（±0.00）〜8.00")</f>
        <v>度なし（±0.00）〜8.00</v>
      </c>
      <c r="AH568" s="347"/>
      <c r="AI568" s="347"/>
      <c r="AJ568" s="110"/>
      <c r="AK568" s="110" t="s">
        <v>4624</v>
      </c>
      <c r="AL568" s="110" t="str">
        <f t="shared" si="453"/>
        <v>#REF!</v>
      </c>
      <c r="AM568" s="110"/>
      <c r="AN568" s="110" t="str">
        <f t="shared" si="84"/>
        <v>NG</v>
      </c>
      <c r="AO568" s="343">
        <v>12.0</v>
      </c>
      <c r="AP568" s="110"/>
      <c r="AQ568" s="343">
        <v>12.0</v>
      </c>
      <c r="AR568" s="110"/>
    </row>
    <row r="569">
      <c r="A569" s="332" t="b">
        <v>1</v>
      </c>
      <c r="B569" s="349" t="b">
        <v>1</v>
      </c>
      <c r="C569" s="350" t="str">
        <f t="shared" si="66"/>
        <v>-</v>
      </c>
      <c r="D569" s="110"/>
      <c r="E569" s="110" t="s">
        <v>4588</v>
      </c>
      <c r="F569" s="110" t="s">
        <v>4625</v>
      </c>
      <c r="G569" s="335">
        <v>4727.0</v>
      </c>
      <c r="H569" s="336" t="s">
        <v>2566</v>
      </c>
      <c r="I569" s="110" t="s">
        <v>4590</v>
      </c>
      <c r="J569" s="110" t="s">
        <v>4626</v>
      </c>
      <c r="K569" s="337" t="s">
        <v>170</v>
      </c>
      <c r="L569" s="338" t="str">
        <f t="shared" si="1155"/>
        <v>#REF!</v>
      </c>
      <c r="M569" s="339" t="str">
        <f>IFERROR(__xludf.DUMMYFUNCTION("REGEXEXTRACT(
  XLOOKUP($E569&amp;$F569, import!$A:$A, import!C:C),
  ""/(\d+)""
)
"),"#REF!")</f>
        <v>#REF!</v>
      </c>
      <c r="N569" s="340" t="str">
        <f t="shared" si="455"/>
        <v>#REF!</v>
      </c>
      <c r="O569" s="341" t="str">
        <f t="shared" ref="O569:Q569" si="1166">VALUE(SUBSTITUTE(XLOOKUP($E569&amp;$F569,import!$A:$A,import!M:M),"mm",""))
</f>
        <v>#REF!</v>
      </c>
      <c r="P569" s="342" t="str">
        <f t="shared" si="1166"/>
        <v>#REF!</v>
      </c>
      <c r="Q569" s="343" t="str">
        <f t="shared" si="1166"/>
        <v>#REF!</v>
      </c>
      <c r="R569" s="341" t="str">
        <f t="shared" si="1157"/>
        <v>#REF!</v>
      </c>
      <c r="S569" s="110" t="s">
        <v>955</v>
      </c>
      <c r="T569" s="110" t="s">
        <v>956</v>
      </c>
      <c r="U569" s="354" t="str">
        <f t="shared" si="1158"/>
        <v>#REF!</v>
      </c>
      <c r="V569" s="119" t="str">
        <f t="shared" si="1043"/>
        <v>/Users/asano/Desktop/data_sample/Links/bandle.jpg</v>
      </c>
      <c r="W569" s="345" t="s">
        <v>4627</v>
      </c>
      <c r="X569" s="345" t="s">
        <v>4628</v>
      </c>
      <c r="Y569" s="345" t="s">
        <v>4629</v>
      </c>
      <c r="Z569" s="345" t="s">
        <v>4630</v>
      </c>
      <c r="AA569" s="110" t="str">
        <f t="shared" si="1044"/>
        <v>/Users/asano/Desktop/data_sample/images/1day/メロット/ダーリンフィグ/thumbnail.jpg</v>
      </c>
      <c r="AB569" s="110" t="str">
        <f t="shared" si="1045"/>
        <v>/Users/asano/Desktop/data_sample/images/1day/メロット/ダーリンフィグ/lens.jpg</v>
      </c>
      <c r="AC569" s="110" t="str">
        <f t="shared" si="1046"/>
        <v>/Users/asano/Desktop/data_sample/images/1day/メロット/ダーリンフィグ/黒目/black.jpg</v>
      </c>
      <c r="AD569" s="110" t="str">
        <f t="shared" si="1047"/>
        <v>/Users/asano/Desktop/data_sample/images/1day/メロット/ダーリンフィグ/茶目/brown.jpg</v>
      </c>
      <c r="AE569" s="346" t="str">
        <f t="shared" ref="AE569:AF569" si="1167">IFERROR(XLOOKUP($E569&amp;$F569,import!$A:$A,import!I:I),""
)</f>
        <v/>
      </c>
      <c r="AF569" s="346" t="str">
        <f t="shared" si="1167"/>
        <v/>
      </c>
      <c r="AG569" s="119" t="str">
        <f>IFERROR(__xludf.DUMMYFUNCTION(" IF(
  ISNUMBER(S569),
  ""度なし（±0.00）〜""&amp;IF(ABS(S569)&lt;100, TEXT(S569, ""0.00""), """"),
  IFERROR(""度なし（±0.00）〜""&amp;
    TEXT(
      VALUE(REGEXEXTRACT(ASC(TO_TEXT(S569)),
        ""(?:^|[^0-9])([+-]?\d{1,2}(?:\.\d+)?)(?:[^0-9]|$)""
      )),
      ""0.00"""&amp;"
    ),
    ""度なしのみ""
  )
)
"),"度なし（±0.00）〜8.00")</f>
        <v>度なし（±0.00）〜8.00</v>
      </c>
      <c r="AH569" s="347"/>
      <c r="AI569" s="347"/>
      <c r="AJ569" s="110"/>
      <c r="AK569" s="110" t="s">
        <v>4631</v>
      </c>
      <c r="AL569" s="110" t="str">
        <f t="shared" si="453"/>
        <v>#REF!</v>
      </c>
      <c r="AM569" s="110"/>
      <c r="AN569" s="110" t="str">
        <f t="shared" si="84"/>
        <v>NG</v>
      </c>
      <c r="AO569" s="343">
        <v>12.0</v>
      </c>
      <c r="AP569" s="110"/>
      <c r="AQ569" s="343">
        <v>12.0</v>
      </c>
      <c r="AR569" s="110"/>
    </row>
    <row r="570">
      <c r="A570" s="332" t="b">
        <v>1</v>
      </c>
      <c r="B570" s="349" t="b">
        <v>1</v>
      </c>
      <c r="C570" s="350" t="str">
        <f t="shared" si="66"/>
        <v>-</v>
      </c>
      <c r="D570" s="110"/>
      <c r="E570" s="110" t="s">
        <v>4588</v>
      </c>
      <c r="F570" s="110" t="s">
        <v>4632</v>
      </c>
      <c r="G570" s="335">
        <v>4728.0</v>
      </c>
      <c r="H570" s="336" t="s">
        <v>2566</v>
      </c>
      <c r="I570" s="110" t="s">
        <v>4590</v>
      </c>
      <c r="J570" s="110" t="s">
        <v>4633</v>
      </c>
      <c r="K570" s="337" t="s">
        <v>170</v>
      </c>
      <c r="L570" s="338" t="str">
        <f t="shared" si="1155"/>
        <v>#REF!</v>
      </c>
      <c r="M570" s="339" t="str">
        <f>IFERROR(__xludf.DUMMYFUNCTION("REGEXEXTRACT(
  XLOOKUP($E570&amp;$F570, import!$A:$A, import!C:C),
  ""/(\d+)""
)
"),"#REF!")</f>
        <v>#REF!</v>
      </c>
      <c r="N570" s="340" t="str">
        <f t="shared" si="455"/>
        <v>#REF!</v>
      </c>
      <c r="O570" s="341" t="str">
        <f t="shared" ref="O570:Q570" si="1168">VALUE(SUBSTITUTE(XLOOKUP($E570&amp;$F570,import!$A:$A,import!M:M),"mm",""))
</f>
        <v>#REF!</v>
      </c>
      <c r="P570" s="342" t="str">
        <f t="shared" si="1168"/>
        <v>#REF!</v>
      </c>
      <c r="Q570" s="343" t="str">
        <f t="shared" si="1168"/>
        <v>#REF!</v>
      </c>
      <c r="R570" s="341" t="str">
        <f t="shared" si="1157"/>
        <v>#REF!</v>
      </c>
      <c r="S570" s="110" t="s">
        <v>955</v>
      </c>
      <c r="T570" s="110" t="s">
        <v>956</v>
      </c>
      <c r="U570" s="354" t="str">
        <f t="shared" si="1158"/>
        <v>#REF!</v>
      </c>
      <c r="V570" s="119" t="str">
        <f t="shared" si="1043"/>
        <v>/Users/asano/Desktop/data_sample/Links/bandle.jpg</v>
      </c>
      <c r="W570" s="345" t="s">
        <v>4634</v>
      </c>
      <c r="X570" s="345" t="s">
        <v>4635</v>
      </c>
      <c r="Y570" s="345" t="s">
        <v>4636</v>
      </c>
      <c r="Z570" s="345" t="s">
        <v>4637</v>
      </c>
      <c r="AA570" s="110" t="str">
        <f t="shared" si="1044"/>
        <v>/Users/asano/Desktop/data_sample/images/1day/メロット/パールリング/thumbnail.jpg</v>
      </c>
      <c r="AB570" s="110" t="str">
        <f t="shared" si="1045"/>
        <v>/Users/asano/Desktop/data_sample/images/1day/メロット/パールリング/lens.jpg</v>
      </c>
      <c r="AC570" s="110" t="str">
        <f t="shared" si="1046"/>
        <v>/Users/asano/Desktop/data_sample/images/1day/メロット/パールリング/黒目/black.jpg</v>
      </c>
      <c r="AD570" s="110" t="str">
        <f t="shared" si="1047"/>
        <v>/Users/asano/Desktop/data_sample/images/1day/メロット/パールリング/茶目/brown.jpg</v>
      </c>
      <c r="AE570" s="346" t="str">
        <f t="shared" ref="AE570:AF570" si="1169">IFERROR(XLOOKUP($E570&amp;$F570,import!$A:$A,import!I:I),""
)</f>
        <v/>
      </c>
      <c r="AF570" s="346" t="str">
        <f t="shared" si="1169"/>
        <v/>
      </c>
      <c r="AG570" s="119" t="str">
        <f>IFERROR(__xludf.DUMMYFUNCTION(" IF(
  ISNUMBER(S570),
  ""度なし（±0.00）〜""&amp;IF(ABS(S570)&lt;100, TEXT(S570, ""0.00""), """"),
  IFERROR(""度なし（±0.00）〜""&amp;
    TEXT(
      VALUE(REGEXEXTRACT(ASC(TO_TEXT(S570)),
        ""(?:^|[^0-9])([+-]?\d{1,2}(?:\.\d+)?)(?:[^0-9]|$)""
      )),
      ""0.00"""&amp;"
    ),
    ""度なしのみ""
  )
)
"),"度なし（±0.00）〜8.00")</f>
        <v>度なし（±0.00）〜8.00</v>
      </c>
      <c r="AH570" s="347"/>
      <c r="AI570" s="347"/>
      <c r="AJ570" s="110"/>
      <c r="AK570" s="110" t="s">
        <v>4638</v>
      </c>
      <c r="AL570" s="110" t="str">
        <f t="shared" si="453"/>
        <v>#REF!</v>
      </c>
      <c r="AM570" s="110"/>
      <c r="AN570" s="110" t="str">
        <f t="shared" si="84"/>
        <v>NG</v>
      </c>
      <c r="AO570" s="343">
        <v>12.0</v>
      </c>
      <c r="AP570" s="110"/>
      <c r="AQ570" s="343">
        <v>12.0</v>
      </c>
      <c r="AR570" s="110"/>
    </row>
    <row r="571">
      <c r="A571" s="332" t="b">
        <v>1</v>
      </c>
      <c r="B571" s="349" t="b">
        <v>1</v>
      </c>
      <c r="C571" s="350" t="str">
        <f t="shared" si="66"/>
        <v>-</v>
      </c>
      <c r="D571" s="110"/>
      <c r="E571" s="110" t="s">
        <v>4588</v>
      </c>
      <c r="F571" s="110" t="s">
        <v>4639</v>
      </c>
      <c r="G571" s="335">
        <v>4729.0</v>
      </c>
      <c r="H571" s="336" t="s">
        <v>2566</v>
      </c>
      <c r="I571" s="110" t="s">
        <v>4590</v>
      </c>
      <c r="J571" s="110" t="s">
        <v>4640</v>
      </c>
      <c r="K571" s="337" t="s">
        <v>170</v>
      </c>
      <c r="L571" s="338" t="str">
        <f t="shared" si="1155"/>
        <v>#REF!</v>
      </c>
      <c r="M571" s="339" t="str">
        <f>IFERROR(__xludf.DUMMYFUNCTION("REGEXEXTRACT(
  XLOOKUP($E571&amp;$F571, import!$A:$A, import!C:C),
  ""/(\d+)""
)
"),"#REF!")</f>
        <v>#REF!</v>
      </c>
      <c r="N571" s="340" t="str">
        <f t="shared" si="455"/>
        <v>#REF!</v>
      </c>
      <c r="O571" s="341" t="str">
        <f t="shared" ref="O571:Q571" si="1170">VALUE(SUBSTITUTE(XLOOKUP($E571&amp;$F571,import!$A:$A,import!M:M),"mm",""))
</f>
        <v>#REF!</v>
      </c>
      <c r="P571" s="342" t="str">
        <f t="shared" si="1170"/>
        <v>#REF!</v>
      </c>
      <c r="Q571" s="343" t="str">
        <f t="shared" si="1170"/>
        <v>#REF!</v>
      </c>
      <c r="R571" s="341" t="str">
        <f t="shared" si="1157"/>
        <v>#REF!</v>
      </c>
      <c r="S571" s="110" t="s">
        <v>955</v>
      </c>
      <c r="T571" s="110" t="s">
        <v>956</v>
      </c>
      <c r="U571" s="354" t="str">
        <f t="shared" si="1158"/>
        <v>#REF!</v>
      </c>
      <c r="V571" s="119" t="str">
        <f t="shared" si="1043"/>
        <v>/Users/asano/Desktop/data_sample/Links/bandle.jpg</v>
      </c>
      <c r="W571" s="345" t="s">
        <v>4641</v>
      </c>
      <c r="X571" s="345" t="s">
        <v>4642</v>
      </c>
      <c r="Y571" s="345" t="s">
        <v>4643</v>
      </c>
      <c r="Z571" s="345" t="s">
        <v>4644</v>
      </c>
      <c r="AA571" s="110" t="str">
        <f t="shared" si="1044"/>
        <v>/Users/asano/Desktop/data_sample/images/1day/メロット/ビーブロンド/thumbnail.jpg</v>
      </c>
      <c r="AB571" s="110" t="str">
        <f t="shared" si="1045"/>
        <v>/Users/asano/Desktop/data_sample/images/1day/メロット/ビーブロンド/lens.jpg</v>
      </c>
      <c r="AC571" s="110" t="str">
        <f t="shared" si="1046"/>
        <v>/Users/asano/Desktop/data_sample/images/1day/メロット/ビーブロンド/黒目/black.jpg</v>
      </c>
      <c r="AD571" s="110" t="str">
        <f t="shared" si="1047"/>
        <v>/Users/asano/Desktop/data_sample/images/1day/メロット/ビーブロンド/茶目/brown.jpg</v>
      </c>
      <c r="AE571" s="346" t="str">
        <f t="shared" ref="AE571:AF571" si="1171">IFERROR(XLOOKUP($E571&amp;$F571,import!$A:$A,import!I:I),""
)</f>
        <v/>
      </c>
      <c r="AF571" s="346" t="str">
        <f t="shared" si="1171"/>
        <v/>
      </c>
      <c r="AG571" s="119" t="str">
        <f>IFERROR(__xludf.DUMMYFUNCTION(" IF(
  ISNUMBER(S571),
  ""度なし（±0.00）〜""&amp;IF(ABS(S571)&lt;100, TEXT(S571, ""0.00""), """"),
  IFERROR(""度なし（±0.00）〜""&amp;
    TEXT(
      VALUE(REGEXEXTRACT(ASC(TO_TEXT(S571)),
        ""(?:^|[^0-9])([+-]?\d{1,2}(?:\.\d+)?)(?:[^0-9]|$)""
      )),
      ""0.00"""&amp;"
    ),
    ""度なしのみ""
  )
)
"),"度なし（±0.00）〜8.00")</f>
        <v>度なし（±0.00）〜8.00</v>
      </c>
      <c r="AH571" s="347"/>
      <c r="AI571" s="347"/>
      <c r="AJ571" s="110"/>
      <c r="AK571" s="110" t="s">
        <v>4645</v>
      </c>
      <c r="AL571" s="110" t="str">
        <f t="shared" si="453"/>
        <v>#REF!</v>
      </c>
      <c r="AM571" s="110"/>
      <c r="AN571" s="110" t="str">
        <f t="shared" si="84"/>
        <v>NG</v>
      </c>
      <c r="AO571" s="343">
        <v>12.0</v>
      </c>
      <c r="AP571" s="110"/>
      <c r="AQ571" s="343">
        <v>12.0</v>
      </c>
      <c r="AR571" s="110"/>
    </row>
    <row r="572">
      <c r="A572" s="332" t="b">
        <v>1</v>
      </c>
      <c r="B572" s="349" t="b">
        <v>1</v>
      </c>
      <c r="C572" s="350" t="str">
        <f t="shared" si="66"/>
        <v>-</v>
      </c>
      <c r="D572" s="110"/>
      <c r="E572" s="110" t="s">
        <v>4588</v>
      </c>
      <c r="F572" s="110" t="s">
        <v>4646</v>
      </c>
      <c r="G572" s="335">
        <v>4730.0</v>
      </c>
      <c r="H572" s="336" t="s">
        <v>2566</v>
      </c>
      <c r="I572" s="110" t="s">
        <v>4590</v>
      </c>
      <c r="J572" s="110" t="s">
        <v>4647</v>
      </c>
      <c r="K572" s="337" t="s">
        <v>170</v>
      </c>
      <c r="L572" s="338" t="str">
        <f t="shared" si="1155"/>
        <v>#REF!</v>
      </c>
      <c r="M572" s="339" t="str">
        <f>IFERROR(__xludf.DUMMYFUNCTION("REGEXEXTRACT(
  XLOOKUP($E572&amp;$F572, import!$A:$A, import!C:C),
  ""/(\d+)""
)
"),"#REF!")</f>
        <v>#REF!</v>
      </c>
      <c r="N572" s="340" t="str">
        <f t="shared" si="455"/>
        <v>#REF!</v>
      </c>
      <c r="O572" s="341" t="str">
        <f t="shared" ref="O572:Q572" si="1172">VALUE(SUBSTITUTE(XLOOKUP($E572&amp;$F572,import!$A:$A,import!M:M),"mm",""))
</f>
        <v>#REF!</v>
      </c>
      <c r="P572" s="342" t="str">
        <f t="shared" si="1172"/>
        <v>#REF!</v>
      </c>
      <c r="Q572" s="343" t="str">
        <f t="shared" si="1172"/>
        <v>#REF!</v>
      </c>
      <c r="R572" s="341" t="str">
        <f t="shared" si="1157"/>
        <v>#REF!</v>
      </c>
      <c r="S572" s="110" t="s">
        <v>955</v>
      </c>
      <c r="T572" s="110" t="s">
        <v>956</v>
      </c>
      <c r="U572" s="354" t="str">
        <f t="shared" si="1158"/>
        <v>#REF!</v>
      </c>
      <c r="V572" s="119" t="str">
        <f t="shared" si="1043"/>
        <v>/Users/asano/Desktop/data_sample/Links/bandle.jpg</v>
      </c>
      <c r="W572" s="345" t="s">
        <v>4648</v>
      </c>
      <c r="X572" s="345" t="s">
        <v>4649</v>
      </c>
      <c r="Y572" s="345" t="s">
        <v>4650</v>
      </c>
      <c r="Z572" s="345" t="s">
        <v>4651</v>
      </c>
      <c r="AA572" s="110" t="str">
        <f t="shared" si="1044"/>
        <v>/Users/asano/Desktop/data_sample/images/1day/メロット/ヒロインルール/thumbnail.jpg</v>
      </c>
      <c r="AB572" s="110" t="str">
        <f t="shared" si="1045"/>
        <v>/Users/asano/Desktop/data_sample/images/1day/メロット/ヒロインルール/lens.jpg</v>
      </c>
      <c r="AC572" s="110" t="str">
        <f t="shared" si="1046"/>
        <v>/Users/asano/Desktop/data_sample/images/1day/メロット/ヒロインルール/黒目/black.jpg</v>
      </c>
      <c r="AD572" s="110" t="str">
        <f t="shared" si="1047"/>
        <v>/Users/asano/Desktop/data_sample/images/1day/メロット/ヒロインルール/茶目/brown.jpg</v>
      </c>
      <c r="AE572" s="346" t="str">
        <f t="shared" ref="AE572:AF572" si="1173">IFERROR(XLOOKUP($E572&amp;$F572,import!$A:$A,import!I:I),""
)</f>
        <v/>
      </c>
      <c r="AF572" s="346" t="str">
        <f t="shared" si="1173"/>
        <v/>
      </c>
      <c r="AG572" s="119" t="str">
        <f>IFERROR(__xludf.DUMMYFUNCTION(" IF(
  ISNUMBER(S572),
  ""度なし（±0.00）〜""&amp;IF(ABS(S572)&lt;100, TEXT(S572, ""0.00""), """"),
  IFERROR(""度なし（±0.00）〜""&amp;
    TEXT(
      VALUE(REGEXEXTRACT(ASC(TO_TEXT(S572)),
        ""(?:^|[^0-9])([+-]?\d{1,2}(?:\.\d+)?)(?:[^0-9]|$)""
      )),
      ""0.00"""&amp;"
    ),
    ""度なしのみ""
  )
)
"),"度なし（±0.00）〜8.00")</f>
        <v>度なし（±0.00）〜8.00</v>
      </c>
      <c r="AH572" s="347"/>
      <c r="AI572" s="347"/>
      <c r="AJ572" s="110"/>
      <c r="AK572" s="110" t="s">
        <v>4652</v>
      </c>
      <c r="AL572" s="110" t="str">
        <f t="shared" si="453"/>
        <v>#REF!</v>
      </c>
      <c r="AM572" s="110"/>
      <c r="AN572" s="110" t="str">
        <f t="shared" si="84"/>
        <v>NG</v>
      </c>
      <c r="AO572" s="343">
        <v>12.0</v>
      </c>
      <c r="AP572" s="110"/>
      <c r="AQ572" s="343">
        <v>12.0</v>
      </c>
      <c r="AR572" s="110"/>
    </row>
    <row r="573">
      <c r="A573" s="332" t="b">
        <v>1</v>
      </c>
      <c r="B573" s="349" t="b">
        <v>1</v>
      </c>
      <c r="C573" s="350" t="str">
        <f t="shared" si="66"/>
        <v>-</v>
      </c>
      <c r="D573" s="110"/>
      <c r="E573" s="110" t="s">
        <v>4588</v>
      </c>
      <c r="F573" s="110" t="s">
        <v>4653</v>
      </c>
      <c r="G573" s="335">
        <v>4731.0</v>
      </c>
      <c r="H573" s="336" t="s">
        <v>2566</v>
      </c>
      <c r="I573" s="110" t="s">
        <v>4590</v>
      </c>
      <c r="J573" s="110" t="s">
        <v>4654</v>
      </c>
      <c r="K573" s="337" t="s">
        <v>170</v>
      </c>
      <c r="L573" s="338" t="str">
        <f t="shared" si="1155"/>
        <v>#REF!</v>
      </c>
      <c r="M573" s="339" t="str">
        <f>IFERROR(__xludf.DUMMYFUNCTION("REGEXEXTRACT(
  XLOOKUP($E573&amp;$F573, import!$A:$A, import!C:C),
  ""/(\d+)""
)
"),"#REF!")</f>
        <v>#REF!</v>
      </c>
      <c r="N573" s="340" t="str">
        <f t="shared" si="455"/>
        <v>#REF!</v>
      </c>
      <c r="O573" s="341" t="str">
        <f t="shared" ref="O573:Q573" si="1174">VALUE(SUBSTITUTE(XLOOKUP($E573&amp;$F573,import!$A:$A,import!M:M),"mm",""))
</f>
        <v>#REF!</v>
      </c>
      <c r="P573" s="342" t="str">
        <f t="shared" si="1174"/>
        <v>#REF!</v>
      </c>
      <c r="Q573" s="343" t="str">
        <f t="shared" si="1174"/>
        <v>#REF!</v>
      </c>
      <c r="R573" s="341" t="str">
        <f t="shared" si="1157"/>
        <v>#REF!</v>
      </c>
      <c r="S573" s="110" t="s">
        <v>955</v>
      </c>
      <c r="T573" s="110" t="s">
        <v>956</v>
      </c>
      <c r="U573" s="354" t="str">
        <f t="shared" si="1158"/>
        <v>#REF!</v>
      </c>
      <c r="V573" s="119" t="str">
        <f t="shared" si="1043"/>
        <v>/Users/asano/Desktop/data_sample/Links/bandle.jpg</v>
      </c>
      <c r="W573" s="345" t="s">
        <v>4655</v>
      </c>
      <c r="X573" s="345" t="s">
        <v>4656</v>
      </c>
      <c r="Y573" s="345" t="s">
        <v>4657</v>
      </c>
      <c r="Z573" s="345" t="s">
        <v>4658</v>
      </c>
      <c r="AA573" s="110" t="str">
        <f t="shared" si="1044"/>
        <v>/Users/asano/Desktop/data_sample/images/1day/メロット/ミルクパフ/thumbnail.jpg</v>
      </c>
      <c r="AB573" s="110" t="str">
        <f t="shared" si="1045"/>
        <v>/Users/asano/Desktop/data_sample/images/1day/メロット/ミルクパフ/lens.jpg</v>
      </c>
      <c r="AC573" s="110" t="str">
        <f t="shared" si="1046"/>
        <v>/Users/asano/Desktop/data_sample/images/1day/メロット/ミルクパフ/黒目/black.jpg</v>
      </c>
      <c r="AD573" s="110" t="str">
        <f t="shared" si="1047"/>
        <v>/Users/asano/Desktop/data_sample/images/1day/メロット/ミルクパフ/茶目/brown.jpg</v>
      </c>
      <c r="AE573" s="346" t="str">
        <f t="shared" ref="AE573:AF573" si="1175">IFERROR(XLOOKUP($E573&amp;$F573,import!$A:$A,import!I:I),""
)</f>
        <v/>
      </c>
      <c r="AF573" s="346" t="str">
        <f t="shared" si="1175"/>
        <v/>
      </c>
      <c r="AG573" s="119" t="str">
        <f>IFERROR(__xludf.DUMMYFUNCTION(" IF(
  ISNUMBER(S573),
  ""度なし（±0.00）〜""&amp;IF(ABS(S573)&lt;100, TEXT(S573, ""0.00""), """"),
  IFERROR(""度なし（±0.00）〜""&amp;
    TEXT(
      VALUE(REGEXEXTRACT(ASC(TO_TEXT(S573)),
        ""(?:^|[^0-9])([+-]?\d{1,2}(?:\.\d+)?)(?:[^0-9]|$)""
      )),
      ""0.00"""&amp;"
    ),
    ""度なしのみ""
  )
)
"),"度なし（±0.00）〜8.00")</f>
        <v>度なし（±0.00）〜8.00</v>
      </c>
      <c r="AH573" s="347"/>
      <c r="AI573" s="347"/>
      <c r="AJ573" s="110"/>
      <c r="AK573" s="110" t="s">
        <v>4659</v>
      </c>
      <c r="AL573" s="110" t="str">
        <f t="shared" si="453"/>
        <v>#REF!</v>
      </c>
      <c r="AM573" s="110"/>
      <c r="AN573" s="110" t="str">
        <f t="shared" si="84"/>
        <v>NG</v>
      </c>
      <c r="AO573" s="343">
        <v>12.0</v>
      </c>
      <c r="AP573" s="110"/>
      <c r="AQ573" s="343">
        <v>12.0</v>
      </c>
      <c r="AR573" s="110"/>
    </row>
    <row r="574">
      <c r="A574" s="332" t="b">
        <v>1</v>
      </c>
      <c r="B574" s="349" t="b">
        <v>1</v>
      </c>
      <c r="C574" s="350" t="str">
        <f t="shared" si="66"/>
        <v>-</v>
      </c>
      <c r="D574" s="110"/>
      <c r="E574" s="110" t="s">
        <v>4588</v>
      </c>
      <c r="F574" s="110" t="s">
        <v>4660</v>
      </c>
      <c r="G574" s="335">
        <v>4732.0</v>
      </c>
      <c r="H574" s="336" t="s">
        <v>2566</v>
      </c>
      <c r="I574" s="110" t="s">
        <v>4590</v>
      </c>
      <c r="J574" s="110" t="s">
        <v>4661</v>
      </c>
      <c r="K574" s="337" t="s">
        <v>170</v>
      </c>
      <c r="L574" s="338" t="str">
        <f t="shared" si="1155"/>
        <v>#REF!</v>
      </c>
      <c r="M574" s="339" t="str">
        <f>IFERROR(__xludf.DUMMYFUNCTION("REGEXEXTRACT(
  XLOOKUP($E574&amp;$F574, import!$A:$A, import!C:C),
  ""/(\d+)""
)
"),"#REF!")</f>
        <v>#REF!</v>
      </c>
      <c r="N574" s="340" t="str">
        <f t="shared" si="455"/>
        <v>#REF!</v>
      </c>
      <c r="O574" s="341" t="str">
        <f t="shared" ref="O574:Q574" si="1176">VALUE(SUBSTITUTE(XLOOKUP($E574&amp;$F574,import!$A:$A,import!M:M),"mm",""))
</f>
        <v>#REF!</v>
      </c>
      <c r="P574" s="342" t="str">
        <f t="shared" si="1176"/>
        <v>#REF!</v>
      </c>
      <c r="Q574" s="343" t="str">
        <f t="shared" si="1176"/>
        <v>#REF!</v>
      </c>
      <c r="R574" s="341" t="str">
        <f t="shared" si="1157"/>
        <v>#REF!</v>
      </c>
      <c r="S574" s="110" t="s">
        <v>955</v>
      </c>
      <c r="T574" s="110" t="s">
        <v>956</v>
      </c>
      <c r="U574" s="354" t="str">
        <f t="shared" si="1158"/>
        <v>#REF!</v>
      </c>
      <c r="V574" s="119" t="str">
        <f t="shared" si="1043"/>
        <v>/Users/asano/Desktop/data_sample/Links/bandle.jpg</v>
      </c>
      <c r="W574" s="345" t="s">
        <v>4662</v>
      </c>
      <c r="X574" s="345" t="s">
        <v>4663</v>
      </c>
      <c r="Y574" s="345" t="s">
        <v>4664</v>
      </c>
      <c r="Z574" s="345" t="s">
        <v>4665</v>
      </c>
      <c r="AA574" s="110" t="str">
        <f t="shared" si="1044"/>
        <v>/Users/asano/Desktop/data_sample/images/1day/メロット/モアレディ/thumbnail.jpg</v>
      </c>
      <c r="AB574" s="110" t="str">
        <f t="shared" si="1045"/>
        <v>/Users/asano/Desktop/data_sample/images/1day/メロット/モアレディ/lens.jpg</v>
      </c>
      <c r="AC574" s="110" t="str">
        <f t="shared" si="1046"/>
        <v>/Users/asano/Desktop/data_sample/images/1day/メロット/モアレディ/黒目/black.jpg</v>
      </c>
      <c r="AD574" s="110" t="str">
        <f t="shared" si="1047"/>
        <v>/Users/asano/Desktop/data_sample/images/1day/メロット/モアレディ/茶目/brown.jpg</v>
      </c>
      <c r="AE574" s="346" t="str">
        <f t="shared" ref="AE574:AF574" si="1177">IFERROR(XLOOKUP($E574&amp;$F574,import!$A:$A,import!I:I),""
)</f>
        <v/>
      </c>
      <c r="AF574" s="346" t="str">
        <f t="shared" si="1177"/>
        <v/>
      </c>
      <c r="AG574" s="119" t="str">
        <f>IFERROR(__xludf.DUMMYFUNCTION(" IF(
  ISNUMBER(S574),
  ""度なし（±0.00）〜""&amp;IF(ABS(S574)&lt;100, TEXT(S574, ""0.00""), """"),
  IFERROR(""度なし（±0.00）〜""&amp;
    TEXT(
      VALUE(REGEXEXTRACT(ASC(TO_TEXT(S574)),
        ""(?:^|[^0-9])([+-]?\d{1,2}(?:\.\d+)?)(?:[^0-9]|$)""
      )),
      ""0.00"""&amp;"
    ),
    ""度なしのみ""
  )
)
"),"度なし（±0.00）〜8.00")</f>
        <v>度なし（±0.00）〜8.00</v>
      </c>
      <c r="AH574" s="347"/>
      <c r="AI574" s="347"/>
      <c r="AJ574" s="110"/>
      <c r="AK574" s="110" t="s">
        <v>4666</v>
      </c>
      <c r="AL574" s="110" t="str">
        <f t="shared" si="453"/>
        <v>#REF!</v>
      </c>
      <c r="AM574" s="110"/>
      <c r="AN574" s="110" t="str">
        <f t="shared" si="84"/>
        <v>NG</v>
      </c>
      <c r="AO574" s="343">
        <v>12.0</v>
      </c>
      <c r="AP574" s="110" t="s">
        <v>953</v>
      </c>
      <c r="AQ574" s="343">
        <v>18.0</v>
      </c>
      <c r="AR574" s="110"/>
    </row>
    <row r="575">
      <c r="A575" s="332" t="b">
        <v>1</v>
      </c>
      <c r="B575" s="349" t="b">
        <v>1</v>
      </c>
      <c r="C575" s="350" t="str">
        <f t="shared" si="66"/>
        <v>-</v>
      </c>
      <c r="D575" s="110"/>
      <c r="E575" s="110" t="s">
        <v>4588</v>
      </c>
      <c r="F575" s="110" t="s">
        <v>4667</v>
      </c>
      <c r="G575" s="335">
        <v>4733.0</v>
      </c>
      <c r="H575" s="336" t="s">
        <v>2566</v>
      </c>
      <c r="I575" s="110" t="s">
        <v>4590</v>
      </c>
      <c r="J575" s="110" t="s">
        <v>4668</v>
      </c>
      <c r="K575" s="337" t="s">
        <v>170</v>
      </c>
      <c r="L575" s="338" t="str">
        <f t="shared" si="1155"/>
        <v>#REF!</v>
      </c>
      <c r="M575" s="339" t="str">
        <f>IFERROR(__xludf.DUMMYFUNCTION("REGEXEXTRACT(
  XLOOKUP($E575&amp;$F575, import!$A:$A, import!C:C),
  ""/(\d+)""
)
"),"#REF!")</f>
        <v>#REF!</v>
      </c>
      <c r="N575" s="340" t="str">
        <f t="shared" si="455"/>
        <v>#REF!</v>
      </c>
      <c r="O575" s="341" t="str">
        <f t="shared" ref="O575:Q575" si="1178">VALUE(SUBSTITUTE(XLOOKUP($E575&amp;$F575,import!$A:$A,import!M:M),"mm",""))
</f>
        <v>#REF!</v>
      </c>
      <c r="P575" s="342" t="str">
        <f t="shared" si="1178"/>
        <v>#REF!</v>
      </c>
      <c r="Q575" s="343" t="str">
        <f t="shared" si="1178"/>
        <v>#REF!</v>
      </c>
      <c r="R575" s="341" t="str">
        <f t="shared" si="1157"/>
        <v>#REF!</v>
      </c>
      <c r="S575" s="110" t="s">
        <v>955</v>
      </c>
      <c r="T575" s="110" t="s">
        <v>956</v>
      </c>
      <c r="U575" s="354" t="str">
        <f t="shared" si="1158"/>
        <v>#REF!</v>
      </c>
      <c r="V575" s="119" t="str">
        <f t="shared" si="1043"/>
        <v>/Users/asano/Desktop/data_sample/Links/bandle.jpg</v>
      </c>
      <c r="W575" s="345" t="s">
        <v>4669</v>
      </c>
      <c r="X575" s="345" t="s">
        <v>4670</v>
      </c>
      <c r="Y575" s="345" t="s">
        <v>4671</v>
      </c>
      <c r="Z575" s="345" t="s">
        <v>4672</v>
      </c>
      <c r="AA575" s="110" t="str">
        <f t="shared" si="1044"/>
        <v>/Users/asano/Desktop/data_sample/images/1day/メロット/ロマンティックローズ/thumbnail.jpg</v>
      </c>
      <c r="AB575" s="110" t="str">
        <f t="shared" si="1045"/>
        <v>/Users/asano/Desktop/data_sample/images/1day/メロット/ロマンティックローズ/lens.jpg</v>
      </c>
      <c r="AC575" s="110" t="str">
        <f t="shared" si="1046"/>
        <v>/Users/asano/Desktop/data_sample/images/1day/メロット/ロマンティックローズ/黒目/black.jpg</v>
      </c>
      <c r="AD575" s="110" t="str">
        <f t="shared" si="1047"/>
        <v>/Users/asano/Desktop/data_sample/images/1day/メロット/ロマンティックローズ/茶目/brown.jpg</v>
      </c>
      <c r="AE575" s="346" t="str">
        <f t="shared" ref="AE575:AF575" si="1179">IFERROR(XLOOKUP($E575&amp;$F575,import!$A:$A,import!I:I),""
)</f>
        <v/>
      </c>
      <c r="AF575" s="346" t="str">
        <f t="shared" si="1179"/>
        <v/>
      </c>
      <c r="AG575" s="119" t="str">
        <f>IFERROR(__xludf.DUMMYFUNCTION(" IF(
  ISNUMBER(S575),
  ""度なし（±0.00）〜""&amp;IF(ABS(S575)&lt;100, TEXT(S575, ""0.00""), """"),
  IFERROR(""度なし（±0.00）〜""&amp;
    TEXT(
      VALUE(REGEXEXTRACT(ASC(TO_TEXT(S575)),
        ""(?:^|[^0-9])([+-]?\d{1,2}(?:\.\d+)?)(?:[^0-9]|$)""
      )),
      ""0.00"""&amp;"
    ),
    ""度なしのみ""
  )
)
"),"度なし（±0.00）〜8.00")</f>
        <v>度なし（±0.00）〜8.00</v>
      </c>
      <c r="AH575" s="347"/>
      <c r="AI575" s="347"/>
      <c r="AJ575" s="110"/>
      <c r="AK575" s="110" t="s">
        <v>4673</v>
      </c>
      <c r="AL575" s="110" t="str">
        <f t="shared" si="453"/>
        <v>#REF!</v>
      </c>
      <c r="AM575" s="110"/>
      <c r="AN575" s="110" t="str">
        <f t="shared" si="84"/>
        <v>NG</v>
      </c>
      <c r="AO575" s="343">
        <v>12.0</v>
      </c>
      <c r="AP575" s="110"/>
      <c r="AQ575" s="343">
        <v>12.0</v>
      </c>
      <c r="AR575" s="110"/>
    </row>
    <row r="576">
      <c r="A576" s="333" t="b">
        <v>1</v>
      </c>
      <c r="B576" s="349" t="b">
        <v>1</v>
      </c>
      <c r="C576" s="350" t="str">
        <f t="shared" si="66"/>
        <v>-</v>
      </c>
      <c r="D576" s="110"/>
      <c r="E576" s="110" t="s">
        <v>4674</v>
      </c>
      <c r="F576" s="110" t="s">
        <v>4675</v>
      </c>
      <c r="G576" s="335">
        <v>4734.0</v>
      </c>
      <c r="H576" s="110" t="s">
        <v>2566</v>
      </c>
      <c r="I576" s="110" t="s">
        <v>4676</v>
      </c>
      <c r="J576" s="110" t="s">
        <v>4677</v>
      </c>
      <c r="K576" s="110" t="s">
        <v>292</v>
      </c>
      <c r="L576" s="338" t="str">
        <f t="shared" si="1155"/>
        <v>#REF!</v>
      </c>
      <c r="M576" s="339" t="str">
        <f>IFERROR(__xludf.DUMMYFUNCTION("REGEXEXTRACT(
  XLOOKUP($E576&amp;$F576, import!$A:$A, import!C:C),
  ""/(\d+)""
)
"),"#REF!")</f>
        <v>#REF!</v>
      </c>
      <c r="N576" s="340" t="str">
        <f t="shared" si="455"/>
        <v>#REF!</v>
      </c>
      <c r="O576" s="341" t="str">
        <f t="shared" ref="O576:Q576" si="1180">VALUE(SUBSTITUTE(XLOOKUP($E576&amp;$F576,import!$A:$A,import!M:M),"mm",""))
</f>
        <v>#REF!</v>
      </c>
      <c r="P576" s="342" t="str">
        <f t="shared" si="1180"/>
        <v>#REF!</v>
      </c>
      <c r="Q576" s="343" t="str">
        <f t="shared" si="1180"/>
        <v>#REF!</v>
      </c>
      <c r="R576" s="341" t="str">
        <f t="shared" si="1157"/>
        <v>#REF!</v>
      </c>
      <c r="S576" s="110" t="s">
        <v>1303</v>
      </c>
      <c r="T57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TRIM(TRANSPOSE(SPLIT(S576,"",""))), 0))
        ),
      ""シリコン"",""シリコー"&amp;"ンハイドロゲル素材"")
    )
  ),
"""")
"),"UVカット")</f>
        <v>UVカット</v>
      </c>
      <c r="U576" s="371" t="s">
        <v>3043</v>
      </c>
      <c r="V576" s="119" t="str">
        <f t="shared" si="1043"/>
        <v>/Users/asano/Desktop/data_sample/Links/bandle.jpg</v>
      </c>
      <c r="W576" s="345" t="s">
        <v>4678</v>
      </c>
      <c r="X576" s="345" t="s">
        <v>4679</v>
      </c>
      <c r="Y576" s="345" t="s">
        <v>4680</v>
      </c>
      <c r="Z576" s="345" t="s">
        <v>4681</v>
      </c>
      <c r="AA576" s="110" t="str">
        <f t="shared" si="1044"/>
        <v>/Users/asano/Desktop/data_sample/images/1month/フルーリー/お月見だんご/thumbnail.jpg</v>
      </c>
      <c r="AB576" s="110" t="str">
        <f t="shared" si="1045"/>
        <v>/Users/asano/Desktop/data_sample/images/1month/フルーリー/お月見だんご/lens.jpg</v>
      </c>
      <c r="AC576" s="110" t="str">
        <f t="shared" si="1046"/>
        <v>/Users/asano/Desktop/data_sample/images/1month/フルーリー/お月見だんご/黒目/black.jpg</v>
      </c>
      <c r="AD576" s="110" t="str">
        <f t="shared" si="1047"/>
        <v>/Users/asano/Desktop/data_sample/images/1month/フルーリー/お月見だんご/茶目/brown.jpg</v>
      </c>
      <c r="AE576" s="346" t="str">
        <f t="shared" ref="AE576:AF576" si="1181">IFERROR(XLOOKUP($E576&amp;$F576,import!$A:$A,import!I:I),""
)</f>
        <v/>
      </c>
      <c r="AF576" s="346" t="str">
        <f t="shared" si="1181"/>
        <v/>
      </c>
      <c r="AG576" s="119" t="str">
        <f>IFERROR(__xludf.DUMMYFUNCTION(" IF(
  ISNUMBER(S576),
  ""度なし（±0.00）〜""&amp;IF(ABS(S576)&lt;100, TEXT(S576, ""0.00""), """"),
  IFERROR(""度なし（±0.00）〜""&amp;
    TEXT(
      VALUE(REGEXEXTRACT(ASC(TO_TEXT(S576)),
        ""(?:^|[^0-9])([+-]?\d{1,2}(?:\.\d+)?)(?:[^0-9]|$)""
      )),
      ""0.00"""&amp;"
    ),
    ""度なしのみ""
  )
)
"),"度なしのみ")</f>
        <v>度なしのみ</v>
      </c>
      <c r="AH576" s="347"/>
      <c r="AI576" s="347"/>
      <c r="AJ576" s="110"/>
      <c r="AK576" s="110" t="s">
        <v>4682</v>
      </c>
      <c r="AL576" s="110" t="str">
        <f t="shared" si="453"/>
        <v>#REF!</v>
      </c>
      <c r="AM576" s="110"/>
      <c r="AN576" s="110" t="str">
        <f t="shared" si="84"/>
        <v>NG</v>
      </c>
      <c r="AO576" s="343">
        <v>8.0</v>
      </c>
      <c r="AP576" s="110"/>
      <c r="AQ576" s="343">
        <v>8.0</v>
      </c>
      <c r="AR576" s="110"/>
    </row>
    <row r="577">
      <c r="A577" s="333" t="b">
        <v>1</v>
      </c>
      <c r="B577" s="349" t="b">
        <v>1</v>
      </c>
      <c r="C577" s="350" t="str">
        <f t="shared" si="66"/>
        <v>-</v>
      </c>
      <c r="D577" s="110"/>
      <c r="E577" s="110" t="s">
        <v>4674</v>
      </c>
      <c r="F577" s="110" t="s">
        <v>4683</v>
      </c>
      <c r="G577" s="335">
        <v>4735.0</v>
      </c>
      <c r="H577" s="110" t="s">
        <v>2566</v>
      </c>
      <c r="I577" s="110" t="s">
        <v>4676</v>
      </c>
      <c r="J577" s="110" t="s">
        <v>4684</v>
      </c>
      <c r="K577" s="110" t="s">
        <v>292</v>
      </c>
      <c r="L577" s="338" t="str">
        <f t="shared" si="1155"/>
        <v>#REF!</v>
      </c>
      <c r="M577" s="339" t="str">
        <f>IFERROR(__xludf.DUMMYFUNCTION("REGEXEXTRACT(
  XLOOKUP($E577&amp;$F577, import!$A:$A, import!C:C),
  ""/(\d+)""
)
"),"#REF!")</f>
        <v>#REF!</v>
      </c>
      <c r="N577" s="340" t="str">
        <f t="shared" si="455"/>
        <v>#REF!</v>
      </c>
      <c r="O577" s="341" t="str">
        <f t="shared" ref="O577:Q577" si="1182">VALUE(SUBSTITUTE(XLOOKUP($E577&amp;$F577,import!$A:$A,import!M:M),"mm",""))
</f>
        <v>#REF!</v>
      </c>
      <c r="P577" s="342" t="str">
        <f t="shared" si="1182"/>
        <v>#REF!</v>
      </c>
      <c r="Q577" s="343" t="str">
        <f t="shared" si="1182"/>
        <v>#REF!</v>
      </c>
      <c r="R577" s="341" t="str">
        <f t="shared" si="1157"/>
        <v>#REF!</v>
      </c>
      <c r="S577" s="110" t="s">
        <v>1303</v>
      </c>
      <c r="T57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TRIM(TRANSPOSE(SPLIT(S577,"",""))), 0))
        ),
      ""シリコン"",""シリコー"&amp;"ンハイドロゲル素材"")
    )
  ),
"""")
"),"UVカット")</f>
        <v>UVカット</v>
      </c>
      <c r="U577" s="371" t="s">
        <v>3043</v>
      </c>
      <c r="V577" s="119" t="str">
        <f t="shared" si="1043"/>
        <v>/Users/asano/Desktop/data_sample/Links/bandle.jpg</v>
      </c>
      <c r="W577" s="345" t="s">
        <v>4685</v>
      </c>
      <c r="X577" s="345" t="s">
        <v>4686</v>
      </c>
      <c r="Y577" s="345" t="s">
        <v>4687</v>
      </c>
      <c r="Z577" s="345" t="s">
        <v>4688</v>
      </c>
      <c r="AA577" s="110" t="str">
        <f t="shared" si="1044"/>
        <v>/Users/asano/Desktop/data_sample/images/1month/フルーリー/スイカソーダ/thumbnail.jpg</v>
      </c>
      <c r="AB577" s="110" t="str">
        <f t="shared" si="1045"/>
        <v>/Users/asano/Desktop/data_sample/images/1month/フルーリー/スイカソーダ/lens.jpg</v>
      </c>
      <c r="AC577" s="110" t="str">
        <f t="shared" si="1046"/>
        <v>/Users/asano/Desktop/data_sample/images/1month/フルーリー/スイカソーダ/黒目/black.jpg</v>
      </c>
      <c r="AD577" s="110" t="str">
        <f t="shared" si="1047"/>
        <v>/Users/asano/Desktop/data_sample/images/1month/フルーリー/スイカソーダ/茶目/brown.jpg</v>
      </c>
      <c r="AE577" s="346" t="str">
        <f t="shared" ref="AE577:AF577" si="1183">IFERROR(XLOOKUP($E577&amp;$F577,import!$A:$A,import!I:I),""
)</f>
        <v/>
      </c>
      <c r="AF577" s="346" t="str">
        <f t="shared" si="1183"/>
        <v/>
      </c>
      <c r="AG577" s="119" t="str">
        <f>IFERROR(__xludf.DUMMYFUNCTION(" IF(
  ISNUMBER(S577),
  ""度なし（±0.00）〜""&amp;IF(ABS(S577)&lt;100, TEXT(S577, ""0.00""), """"),
  IFERROR(""度なし（±0.00）〜""&amp;
    TEXT(
      VALUE(REGEXEXTRACT(ASC(TO_TEXT(S577)),
        ""(?:^|[^0-9])([+-]?\d{1,2}(?:\.\d+)?)(?:[^0-9]|$)""
      )),
      ""0.00"""&amp;"
    ),
    ""度なしのみ""
  )
)
"),"度なしのみ")</f>
        <v>度なしのみ</v>
      </c>
      <c r="AH577" s="347"/>
      <c r="AI577" s="347"/>
      <c r="AJ577" s="110"/>
      <c r="AK577" s="110" t="s">
        <v>4689</v>
      </c>
      <c r="AL577" s="110" t="str">
        <f t="shared" si="453"/>
        <v>#REF!</v>
      </c>
      <c r="AM577" s="110"/>
      <c r="AN577" s="110" t="str">
        <f t="shared" si="84"/>
        <v>NG</v>
      </c>
      <c r="AO577" s="343">
        <v>8.0</v>
      </c>
      <c r="AP577" s="110"/>
      <c r="AQ577" s="343">
        <v>8.0</v>
      </c>
      <c r="AR577" s="110"/>
    </row>
    <row r="578">
      <c r="A578" s="333" t="b">
        <v>1</v>
      </c>
      <c r="B578" s="349" t="b">
        <v>1</v>
      </c>
      <c r="C578" s="350" t="str">
        <f t="shared" si="66"/>
        <v>-</v>
      </c>
      <c r="D578" s="110"/>
      <c r="E578" s="110" t="s">
        <v>4674</v>
      </c>
      <c r="F578" s="110" t="s">
        <v>4690</v>
      </c>
      <c r="G578" s="335">
        <v>4736.0</v>
      </c>
      <c r="H578" s="110" t="s">
        <v>2566</v>
      </c>
      <c r="I578" s="110" t="s">
        <v>4676</v>
      </c>
      <c r="J578" s="110" t="s">
        <v>4691</v>
      </c>
      <c r="K578" s="110" t="s">
        <v>292</v>
      </c>
      <c r="L578" s="338" t="str">
        <f t="shared" si="1155"/>
        <v>#REF!</v>
      </c>
      <c r="M578" s="339" t="str">
        <f>IFERROR(__xludf.DUMMYFUNCTION("REGEXEXTRACT(
  XLOOKUP($E578&amp;$F578, import!$A:$A, import!C:C),
  ""/(\d+)""
)
"),"#REF!")</f>
        <v>#REF!</v>
      </c>
      <c r="N578" s="340" t="str">
        <f t="shared" si="455"/>
        <v>#REF!</v>
      </c>
      <c r="O578" s="341" t="str">
        <f t="shared" ref="O578:Q578" si="1184">VALUE(SUBSTITUTE(XLOOKUP($E578&amp;$F578,import!$A:$A,import!M:M),"mm",""))
</f>
        <v>#REF!</v>
      </c>
      <c r="P578" s="342" t="str">
        <f t="shared" si="1184"/>
        <v>#REF!</v>
      </c>
      <c r="Q578" s="343" t="str">
        <f t="shared" si="1184"/>
        <v>#REF!</v>
      </c>
      <c r="R578" s="341" t="str">
        <f t="shared" si="1157"/>
        <v>#REF!</v>
      </c>
      <c r="S578" s="110" t="s">
        <v>1303</v>
      </c>
      <c r="T57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TRIM(TRANSPOSE(SPLIT(S578,"",""))), 0))
        ),
      ""シリコン"",""シリコー"&amp;"ンハイドロゲル素材"")
    )
  ),
"""")
"),"UVカット")</f>
        <v>UVカット</v>
      </c>
      <c r="U578" s="371" t="s">
        <v>3043</v>
      </c>
      <c r="V578" s="119" t="str">
        <f t="shared" si="1043"/>
        <v>/Users/asano/Desktop/data_sample/Links/bandle.jpg</v>
      </c>
      <c r="W578" s="345" t="s">
        <v>4692</v>
      </c>
      <c r="X578" s="345" t="s">
        <v>4693</v>
      </c>
      <c r="Y578" s="345" t="s">
        <v>4694</v>
      </c>
      <c r="Z578" s="345" t="s">
        <v>4695</v>
      </c>
      <c r="AA578" s="110" t="str">
        <f t="shared" si="1044"/>
        <v>/Users/asano/Desktop/data_sample/images/1month/フルーリー/トゥンカロン/thumbnail.jpg</v>
      </c>
      <c r="AB578" s="110" t="str">
        <f t="shared" si="1045"/>
        <v>/Users/asano/Desktop/data_sample/images/1month/フルーリー/トゥンカロン/lens.jpg</v>
      </c>
      <c r="AC578" s="110" t="str">
        <f t="shared" si="1046"/>
        <v>/Users/asano/Desktop/data_sample/images/1month/フルーリー/トゥンカロン/黒目/black.jpg</v>
      </c>
      <c r="AD578" s="110" t="str">
        <f t="shared" si="1047"/>
        <v>/Users/asano/Desktop/data_sample/images/1month/フルーリー/トゥンカロン/茶目/brown.jpg</v>
      </c>
      <c r="AE578" s="346" t="str">
        <f t="shared" ref="AE578:AF578" si="1185">IFERROR(XLOOKUP($E578&amp;$F578,import!$A:$A,import!I:I),""
)</f>
        <v/>
      </c>
      <c r="AF578" s="346" t="str">
        <f t="shared" si="1185"/>
        <v/>
      </c>
      <c r="AG578" s="119" t="str">
        <f>IFERROR(__xludf.DUMMYFUNCTION(" IF(
  ISNUMBER(S578),
  ""度なし（±0.00）〜""&amp;IF(ABS(S578)&lt;100, TEXT(S578, ""0.00""), """"),
  IFERROR(""度なし（±0.00）〜""&amp;
    TEXT(
      VALUE(REGEXEXTRACT(ASC(TO_TEXT(S578)),
        ""(?:^|[^0-9])([+-]?\d{1,2}(?:\.\d+)?)(?:[^0-9]|$)""
      )),
      ""0.00"""&amp;"
    ),
    ""度なしのみ""
  )
)
"),"度なしのみ")</f>
        <v>度なしのみ</v>
      </c>
      <c r="AH578" s="347"/>
      <c r="AI578" s="347"/>
      <c r="AJ578" s="110"/>
      <c r="AK578" s="110" t="s">
        <v>4696</v>
      </c>
      <c r="AL578" s="110" t="str">
        <f t="shared" si="453"/>
        <v>#REF!</v>
      </c>
      <c r="AM578" s="110"/>
      <c r="AN578" s="110" t="str">
        <f t="shared" si="84"/>
        <v>NG</v>
      </c>
      <c r="AO578" s="343">
        <v>8.0</v>
      </c>
      <c r="AP578" s="110"/>
      <c r="AQ578" s="343">
        <v>8.0</v>
      </c>
      <c r="AR578" s="110"/>
    </row>
    <row r="579">
      <c r="A579" s="333" t="b">
        <v>1</v>
      </c>
      <c r="B579" s="349" t="b">
        <v>1</v>
      </c>
      <c r="C579" s="350" t="str">
        <f t="shared" si="66"/>
        <v>-</v>
      </c>
      <c r="D579" s="110"/>
      <c r="E579" s="110" t="s">
        <v>4697</v>
      </c>
      <c r="F579" s="110" t="s">
        <v>4698</v>
      </c>
      <c r="G579" s="335">
        <v>4737.0</v>
      </c>
      <c r="H579" s="110" t="s">
        <v>2566</v>
      </c>
      <c r="I579" s="110" t="s">
        <v>4676</v>
      </c>
      <c r="J579" s="110" t="s">
        <v>4699</v>
      </c>
      <c r="K579" s="110" t="s">
        <v>292</v>
      </c>
      <c r="L579" s="338" t="str">
        <f t="shared" si="1155"/>
        <v>#REF!</v>
      </c>
      <c r="M579" s="339" t="str">
        <f>IFERROR(__xludf.DUMMYFUNCTION("REGEXEXTRACT(
  XLOOKUP($E579&amp;$F579, import!$A:$A, import!C:C),
  ""/(\d+)""
)
"),"#REF!")</f>
        <v>#REF!</v>
      </c>
      <c r="N579" s="340" t="str">
        <f t="shared" si="455"/>
        <v>#REF!</v>
      </c>
      <c r="O579" s="341" t="str">
        <f t="shared" ref="O579:Q579" si="1186">VALUE(SUBSTITUTE(XLOOKUP($E579&amp;$F579,import!$A:$A,import!M:M),"mm",""))
</f>
        <v>#REF!</v>
      </c>
      <c r="P579" s="342" t="str">
        <f t="shared" si="1186"/>
        <v>#REF!</v>
      </c>
      <c r="Q579" s="343" t="str">
        <f t="shared" si="1186"/>
        <v>#REF!</v>
      </c>
      <c r="R579" s="341" t="str">
        <f t="shared" si="1157"/>
        <v>#REF!</v>
      </c>
      <c r="S579" s="110" t="str">
        <f t="array" ref="S579">XLOOKUP($E579&amp;$F579,import!$A:$A,import!T:T)</f>
        <v>#REF!</v>
      </c>
      <c r="T57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TRIM(TRANSPOSE(SPLIT(S579,"",""))), 0))
        ),
      ""シリコン"",""シリコー"&amp;"ンハイドロゲル素材"")
    )
  ),
"""")
"),"")</f>
        <v/>
      </c>
      <c r="U579" s="371" t="s">
        <v>3043</v>
      </c>
      <c r="V579" s="119" t="str">
        <f t="shared" si="1043"/>
        <v>/Users/asano/Desktop/data_sample/Links/bandle.jpg</v>
      </c>
      <c r="W579" s="345" t="s">
        <v>4700</v>
      </c>
      <c r="X579" s="345" t="s">
        <v>4701</v>
      </c>
      <c r="Y579" s="345" t="s">
        <v>4702</v>
      </c>
      <c r="Z579" s="345" t="s">
        <v>4703</v>
      </c>
      <c r="AA579" s="110" t="str">
        <f t="shared" si="1044"/>
        <v>/Users/asano/Desktop/data_sample/images/1month/フルーリー/もっとキマグレネコ/thumbnail.jpg</v>
      </c>
      <c r="AB579" s="110" t="str">
        <f t="shared" si="1045"/>
        <v>/Users/asano/Desktop/data_sample/images/1month/フルーリー/もっとキマグレネコ/lens.jpg</v>
      </c>
      <c r="AC579" s="110" t="str">
        <f t="shared" si="1046"/>
        <v>/Users/asano/Desktop/data_sample/images/1month/フルーリー/もっとキマグレネコ/黒目/black.jpg</v>
      </c>
      <c r="AD579" s="110" t="str">
        <f t="shared" si="1047"/>
        <v>/Users/asano/Desktop/data_sample/images/1month/フルーリー/もっとキマグレネコ/茶目/brown.jpg</v>
      </c>
      <c r="AE579" s="346" t="str">
        <f t="shared" ref="AE579:AF579" si="1187">IFERROR(XLOOKUP($E579&amp;$F579,import!$A:$A,import!I:I),""
)</f>
        <v/>
      </c>
      <c r="AF579" s="346" t="str">
        <f t="shared" si="1187"/>
        <v/>
      </c>
      <c r="AG579" s="119" t="str">
        <f>IFERROR(__xludf.DUMMYFUNCTION(" IF(
  ISNUMBER(S579),
  ""度なし（±0.00）〜""&amp;IF(ABS(S579)&lt;100, TEXT(S579, ""0.00""), """"),
  IFERROR(""度なし（±0.00）〜""&amp;
    TEXT(
      VALUE(REGEXEXTRACT(ASC(TO_TEXT(S579)),
        ""(?:^|[^0-9])([+-]?\d{1,2}(?:\.\d+)?)(?:[^0-9]|$)""
      )),
      ""0.00"""&amp;"
    ),
    ""度なしのみ""
  )
)
"),"度なしのみ")</f>
        <v>度なしのみ</v>
      </c>
      <c r="AH579" s="347"/>
      <c r="AI579" s="347"/>
      <c r="AJ579" s="110"/>
      <c r="AK579" s="352" t="s">
        <v>4704</v>
      </c>
      <c r="AL579" s="110" t="str">
        <f t="shared" si="453"/>
        <v>#REF!</v>
      </c>
      <c r="AM579" s="110"/>
      <c r="AN579" s="110" t="str">
        <f t="shared" si="84"/>
        <v>NG</v>
      </c>
      <c r="AO579" s="343">
        <v>12.0</v>
      </c>
      <c r="AP579" s="110"/>
      <c r="AQ579" s="343">
        <v>12.0</v>
      </c>
      <c r="AR579" s="110"/>
    </row>
    <row r="580">
      <c r="A580" s="333" t="b">
        <v>1</v>
      </c>
      <c r="B580" s="349" t="b">
        <v>1</v>
      </c>
      <c r="C580" s="350" t="str">
        <f t="shared" si="66"/>
        <v>-</v>
      </c>
      <c r="D580" s="110"/>
      <c r="E580" s="110" t="s">
        <v>4697</v>
      </c>
      <c r="F580" s="110" t="s">
        <v>4705</v>
      </c>
      <c r="G580" s="335">
        <v>4738.0</v>
      </c>
      <c r="H580" s="110" t="s">
        <v>2566</v>
      </c>
      <c r="I580" s="110" t="s">
        <v>4676</v>
      </c>
      <c r="J580" s="110" t="s">
        <v>4706</v>
      </c>
      <c r="K580" s="110" t="s">
        <v>292</v>
      </c>
      <c r="L580" s="338" t="str">
        <f t="shared" si="1155"/>
        <v>#REF!</v>
      </c>
      <c r="M580" s="339" t="str">
        <f>IFERROR(__xludf.DUMMYFUNCTION("REGEXEXTRACT(
  XLOOKUP($E580&amp;$F580, import!$A:$A, import!C:C),
  ""/(\d+)""
)
"),"#REF!")</f>
        <v>#REF!</v>
      </c>
      <c r="N580" s="340" t="str">
        <f t="shared" si="455"/>
        <v>#REF!</v>
      </c>
      <c r="O580" s="341" t="str">
        <f t="shared" ref="O580:Q580" si="1188">VALUE(SUBSTITUTE(XLOOKUP($E580&amp;$F580,import!$A:$A,import!M:M),"mm",""))
</f>
        <v>#REF!</v>
      </c>
      <c r="P580" s="342" t="str">
        <f t="shared" si="1188"/>
        <v>#REF!</v>
      </c>
      <c r="Q580" s="343" t="str">
        <f t="shared" si="1188"/>
        <v>#REF!</v>
      </c>
      <c r="R580" s="341" t="str">
        <f t="shared" si="1157"/>
        <v>#REF!</v>
      </c>
      <c r="S580" s="110" t="s">
        <v>1303</v>
      </c>
      <c r="T58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TRIM(TRANSPOSE(SPLIT(S580,"",""))), 0))
        ),
      ""シリコン"",""シリコー"&amp;"ンハイドロゲル素材"")
    )
  ),
"""")
"),"UVカット")</f>
        <v>UVカット</v>
      </c>
      <c r="U580" s="371" t="s">
        <v>3043</v>
      </c>
      <c r="V580" s="119" t="str">
        <f t="shared" si="1043"/>
        <v>/Users/asano/Desktop/data_sample/Links/bandle.jpg</v>
      </c>
      <c r="W580" s="345" t="s">
        <v>4707</v>
      </c>
      <c r="X580" s="345" t="s">
        <v>4708</v>
      </c>
      <c r="Y580" s="345" t="s">
        <v>4709</v>
      </c>
      <c r="Z580" s="345" t="s">
        <v>4710</v>
      </c>
      <c r="AA580" s="110" t="str">
        <f t="shared" si="1044"/>
        <v>/Users/asano/Desktop/data_sample/images/1month/フルーリー/もっとぽんぽこたぬき/thumbnail.jpg</v>
      </c>
      <c r="AB580" s="110" t="str">
        <f t="shared" si="1045"/>
        <v>/Users/asano/Desktop/data_sample/images/1month/フルーリー/もっとぽんぽこたぬき/lens.jpg</v>
      </c>
      <c r="AC580" s="110" t="str">
        <f t="shared" si="1046"/>
        <v>/Users/asano/Desktop/data_sample/images/1month/フルーリー/もっとぽんぽこたぬき/黒目/black.jpg</v>
      </c>
      <c r="AD580" s="110" t="str">
        <f t="shared" si="1047"/>
        <v>/Users/asano/Desktop/data_sample/images/1month/フルーリー/もっとぽんぽこたぬき/茶目/brown.jpg</v>
      </c>
      <c r="AE580" s="346" t="str">
        <f t="shared" ref="AE580:AF580" si="1189">IFERROR(XLOOKUP($E580&amp;$F580,import!$A:$A,import!I:I),""
)</f>
        <v/>
      </c>
      <c r="AF580" s="346" t="str">
        <f t="shared" si="1189"/>
        <v/>
      </c>
      <c r="AG580" s="119" t="str">
        <f>IFERROR(__xludf.DUMMYFUNCTION(" IF(
  ISNUMBER(S580),
  ""度なし（±0.00）〜""&amp;IF(ABS(S580)&lt;100, TEXT(S580, ""0.00""), """"),
  IFERROR(""度なし（±0.00）〜""&amp;
    TEXT(
      VALUE(REGEXEXTRACT(ASC(TO_TEXT(S580)),
        ""(?:^|[^0-9])([+-]?\d{1,2}(?:\.\d+)?)(?:[^0-9]|$)""
      )),
      ""0.00"""&amp;"
    ),
    ""度なしのみ""
  )
)
"),"度なしのみ")</f>
        <v>度なしのみ</v>
      </c>
      <c r="AH580" s="347"/>
      <c r="AI580" s="347"/>
      <c r="AJ580" s="110"/>
      <c r="AK580" s="110" t="s">
        <v>4711</v>
      </c>
      <c r="AL580" s="110" t="str">
        <f t="shared" si="453"/>
        <v>#REF!</v>
      </c>
      <c r="AM580" s="110"/>
      <c r="AN580" s="110" t="str">
        <f t="shared" si="84"/>
        <v>NG</v>
      </c>
      <c r="AO580" s="343">
        <v>8.0</v>
      </c>
      <c r="AP580" s="110"/>
      <c r="AQ580" s="343">
        <v>8.0</v>
      </c>
      <c r="AR580" s="110"/>
    </row>
    <row r="581">
      <c r="A581" s="333" t="b">
        <v>1</v>
      </c>
      <c r="B581" s="349" t="b">
        <v>1</v>
      </c>
      <c r="C581" s="350" t="str">
        <f t="shared" si="66"/>
        <v>-</v>
      </c>
      <c r="D581" s="110"/>
      <c r="E581" s="110" t="s">
        <v>4697</v>
      </c>
      <c r="F581" s="110" t="s">
        <v>4712</v>
      </c>
      <c r="G581" s="335">
        <v>4739.0</v>
      </c>
      <c r="H581" s="110" t="s">
        <v>2566</v>
      </c>
      <c r="I581" s="110" t="s">
        <v>4676</v>
      </c>
      <c r="J581" s="110" t="s">
        <v>4713</v>
      </c>
      <c r="K581" s="110" t="s">
        <v>292</v>
      </c>
      <c r="L581" s="338" t="str">
        <f t="shared" si="1155"/>
        <v>#REF!</v>
      </c>
      <c r="M581" s="339" t="str">
        <f>IFERROR(__xludf.DUMMYFUNCTION("REGEXEXTRACT(
  XLOOKUP($E581&amp;$F581, import!$A:$A, import!C:C),
  ""/(\d+)""
)
"),"#REF!")</f>
        <v>#REF!</v>
      </c>
      <c r="N581" s="340" t="str">
        <f t="shared" si="455"/>
        <v>#REF!</v>
      </c>
      <c r="O581" s="341" t="str">
        <f t="shared" ref="O581:Q581" si="1190">VALUE(SUBSTITUTE(XLOOKUP($E581&amp;$F581,import!$A:$A,import!M:M),"mm",""))
</f>
        <v>#REF!</v>
      </c>
      <c r="P581" s="342" t="str">
        <f t="shared" si="1190"/>
        <v>#REF!</v>
      </c>
      <c r="Q581" s="343" t="str">
        <f t="shared" si="1190"/>
        <v>#REF!</v>
      </c>
      <c r="R581" s="341" t="str">
        <f t="shared" si="1157"/>
        <v>#REF!</v>
      </c>
      <c r="S581" s="110" t="s">
        <v>1303</v>
      </c>
      <c r="T58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TRIM(TRANSPOSE(SPLIT(S581,"",""))), 0))
        ),
      ""シリコン"",""シリコー"&amp;"ンハイドロゲル素材"")
    )
  ),
"""")
"),"UVカット")</f>
        <v>UVカット</v>
      </c>
      <c r="U581" s="371" t="s">
        <v>3043</v>
      </c>
      <c r="V581" s="119" t="str">
        <f t="shared" si="1043"/>
        <v>/Users/asano/Desktop/data_sample/Links/bandle.jpg</v>
      </c>
      <c r="W581" s="345" t="s">
        <v>4714</v>
      </c>
      <c r="X581" s="345" t="s">
        <v>4715</v>
      </c>
      <c r="Y581" s="345" t="s">
        <v>4716</v>
      </c>
      <c r="Z581" s="345" t="s">
        <v>4717</v>
      </c>
      <c r="AA581" s="110" t="str">
        <f t="shared" si="1044"/>
        <v>/Users/asano/Desktop/data_sample/images/1month/フルーリー/もっと愛されうさぎ/thumbnail.jpg</v>
      </c>
      <c r="AB581" s="110" t="str">
        <f t="shared" si="1045"/>
        <v>/Users/asano/Desktop/data_sample/images/1month/フルーリー/もっと愛されうさぎ/lens.jpg</v>
      </c>
      <c r="AC581" s="110" t="str">
        <f t="shared" si="1046"/>
        <v>/Users/asano/Desktop/data_sample/images/1month/フルーリー/もっと愛されうさぎ/黒目/black.jpg</v>
      </c>
      <c r="AD581" s="110" t="str">
        <f t="shared" si="1047"/>
        <v>/Users/asano/Desktop/data_sample/images/1month/フルーリー/もっと愛されうさぎ/茶目/brown.jpg</v>
      </c>
      <c r="AE581" s="346" t="str">
        <f t="shared" ref="AE581:AF581" si="1191">IFERROR(XLOOKUP($E581&amp;$F581,import!$A:$A,import!I:I),""
)</f>
        <v/>
      </c>
      <c r="AF581" s="346" t="str">
        <f t="shared" si="1191"/>
        <v/>
      </c>
      <c r="AG581" s="119" t="str">
        <f>IFERROR(__xludf.DUMMYFUNCTION(" IF(
  ISNUMBER(S581),
  ""度なし（±0.00）〜""&amp;IF(ABS(S581)&lt;100, TEXT(S581, ""0.00""), """"),
  IFERROR(""度なし（±0.00）〜""&amp;
    TEXT(
      VALUE(REGEXEXTRACT(ASC(TO_TEXT(S581)),
        ""(?:^|[^0-9])([+-]?\d{1,2}(?:\.\d+)?)(?:[^0-9]|$)""
      )),
      ""0.00"""&amp;"
    ),
    ""度なしのみ""
  )
)
"),"度なしのみ")</f>
        <v>度なしのみ</v>
      </c>
      <c r="AH581" s="347"/>
      <c r="AI581" s="347"/>
      <c r="AJ581" s="110"/>
      <c r="AK581" s="110" t="s">
        <v>4718</v>
      </c>
      <c r="AL581" s="110" t="str">
        <f t="shared" si="453"/>
        <v>#REF!</v>
      </c>
      <c r="AM581" s="110"/>
      <c r="AN581" s="110" t="str">
        <f t="shared" si="84"/>
        <v>NG</v>
      </c>
      <c r="AO581" s="343">
        <v>8.0</v>
      </c>
      <c r="AP581" s="110"/>
      <c r="AQ581" s="343">
        <v>8.0</v>
      </c>
      <c r="AR581" s="110"/>
    </row>
    <row r="582">
      <c r="A582" s="333" t="b">
        <v>1</v>
      </c>
      <c r="B582" s="357" t="b">
        <v>1</v>
      </c>
      <c r="C582" s="350" t="str">
        <f t="shared" si="66"/>
        <v>-</v>
      </c>
      <c r="D582" s="110"/>
      <c r="E582" s="110" t="s">
        <v>4697</v>
      </c>
      <c r="F582" s="110" t="s">
        <v>4719</v>
      </c>
      <c r="G582" s="335">
        <v>4740.0</v>
      </c>
      <c r="H582" s="110" t="s">
        <v>2566</v>
      </c>
      <c r="I582" s="110" t="s">
        <v>4676</v>
      </c>
      <c r="J582" s="110" t="s">
        <v>4720</v>
      </c>
      <c r="K582" s="110" t="s">
        <v>292</v>
      </c>
      <c r="L582" s="338" t="str">
        <f t="shared" si="1155"/>
        <v>#REF!</v>
      </c>
      <c r="M582" s="339" t="str">
        <f>IFERROR(__xludf.DUMMYFUNCTION("REGEXEXTRACT(
  XLOOKUP($E582&amp;$F582, import!$A:$A, import!C:C),
  ""/(\d+)""
)
"),"#REF!")</f>
        <v>#REF!</v>
      </c>
      <c r="N582" s="340" t="str">
        <f t="shared" si="455"/>
        <v>#REF!</v>
      </c>
      <c r="O582" s="341" t="str">
        <f t="shared" ref="O582:Q582" si="1192">VALUE(SUBSTITUTE(XLOOKUP($E582&amp;$F582,import!$A:$A,import!M:M),"mm",""))
</f>
        <v>#REF!</v>
      </c>
      <c r="P582" s="342" t="str">
        <f t="shared" si="1192"/>
        <v>#REF!</v>
      </c>
      <c r="Q582" s="343" t="str">
        <f t="shared" si="1192"/>
        <v>#REF!</v>
      </c>
      <c r="R582" s="341" t="str">
        <f t="shared" si="1157"/>
        <v>#REF!</v>
      </c>
      <c r="S582" s="110" t="s">
        <v>1303</v>
      </c>
      <c r="T58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TRIM(TRANSPOSE(SPLIT(S582,"",""))), 0))
        ),
      ""シリコン"",""シリコー"&amp;"ンハイドロゲル素材"")
    )
  ),
"""")
"),"UVカット")</f>
        <v>UVカット</v>
      </c>
      <c r="U582" s="371" t="s">
        <v>3043</v>
      </c>
      <c r="V582" s="119" t="str">
        <f t="shared" si="1043"/>
        <v>/Users/asano/Desktop/data_sample/Links/bandle.jpg</v>
      </c>
      <c r="W582" s="345" t="s">
        <v>4721</v>
      </c>
      <c r="X582" s="345" t="s">
        <v>4722</v>
      </c>
      <c r="Y582" s="345" t="s">
        <v>4723</v>
      </c>
      <c r="Z582" s="345" t="s">
        <v>4724</v>
      </c>
      <c r="AA582" s="110" t="str">
        <f t="shared" si="1044"/>
        <v>/Users/asano/Desktop/data_sample/images/1month/フルーリー/もっと褒められパンダ/thumbnail.jpg</v>
      </c>
      <c r="AB582" s="110" t="str">
        <f t="shared" si="1045"/>
        <v>/Users/asano/Desktop/data_sample/images/1month/フルーリー/もっと褒められパンダ/lens.jpg</v>
      </c>
      <c r="AC582" s="110" t="str">
        <f t="shared" si="1046"/>
        <v>/Users/asano/Desktop/data_sample/images/1month/フルーリー/もっと褒められパンダ/黒目/black.jpg</v>
      </c>
      <c r="AD582" s="110" t="str">
        <f t="shared" si="1047"/>
        <v>/Users/asano/Desktop/data_sample/images/1month/フルーリー/もっと褒められパンダ/茶目/brown.jpg</v>
      </c>
      <c r="AE582" s="346" t="str">
        <f t="shared" ref="AE582:AF582" si="1193">IFERROR(XLOOKUP($E582&amp;$F582,import!$A:$A,import!I:I),""
)</f>
        <v/>
      </c>
      <c r="AF582" s="346" t="str">
        <f t="shared" si="1193"/>
        <v/>
      </c>
      <c r="AG582" s="119" t="str">
        <f>IFERROR(__xludf.DUMMYFUNCTION(" IF(
  ISNUMBER(S582),
  ""度なし（±0.00）〜""&amp;IF(ABS(S582)&lt;100, TEXT(S582, ""0.00""), """"),
  IFERROR(""度なし（±0.00）〜""&amp;
    TEXT(
      VALUE(REGEXEXTRACT(ASC(TO_TEXT(S582)),
        ""(?:^|[^0-9])([+-]?\d{1,2}(?:\.\d+)?)(?:[^0-9]|$)""
      )),
      ""0.00"""&amp;"
    ),
    ""度なしのみ""
  )
)
"),"度なしのみ")</f>
        <v>度なしのみ</v>
      </c>
      <c r="AH582" s="347"/>
      <c r="AI582" s="347"/>
      <c r="AJ582" s="110"/>
      <c r="AK582" s="110" t="s">
        <v>4725</v>
      </c>
      <c r="AL582" s="110" t="str">
        <f t="shared" si="453"/>
        <v>#REF!</v>
      </c>
      <c r="AM582" s="110"/>
      <c r="AN582" s="110" t="str">
        <f t="shared" si="84"/>
        <v>NG</v>
      </c>
      <c r="AO582" s="343">
        <v>8.0</v>
      </c>
      <c r="AP582" s="110"/>
      <c r="AQ582" s="343">
        <v>8.0</v>
      </c>
      <c r="AR582" s="110"/>
    </row>
    <row r="583">
      <c r="A583" s="333" t="b">
        <v>1</v>
      </c>
      <c r="B583" s="349" t="b">
        <v>1</v>
      </c>
      <c r="C583" s="350" t="str">
        <f t="shared" si="66"/>
        <v>-</v>
      </c>
      <c r="D583" s="110"/>
      <c r="E583" s="110" t="s">
        <v>4674</v>
      </c>
      <c r="F583" s="110" t="s">
        <v>4726</v>
      </c>
      <c r="G583" s="335">
        <v>4741.0</v>
      </c>
      <c r="H583" s="336" t="s">
        <v>2566</v>
      </c>
      <c r="I583" s="110" t="s">
        <v>4676</v>
      </c>
      <c r="J583" s="110" t="s">
        <v>4727</v>
      </c>
      <c r="K583" s="110" t="s">
        <v>292</v>
      </c>
      <c r="L583" s="338" t="str">
        <f t="shared" si="1155"/>
        <v>#REF!</v>
      </c>
      <c r="M583" s="339" t="str">
        <f>IFERROR(__xludf.DUMMYFUNCTION("REGEXEXTRACT(
  XLOOKUP($E583&amp;$F583, import!$A:$A, import!C:C),
  ""/(\d+)""
)
"),"#REF!")</f>
        <v>#REF!</v>
      </c>
      <c r="N583" s="340" t="str">
        <f t="shared" si="455"/>
        <v>#REF!</v>
      </c>
      <c r="O583" s="341" t="str">
        <f t="shared" ref="O583:Q583" si="1194">VALUE(SUBSTITUTE(XLOOKUP($E583&amp;$F583,import!$A:$A,import!M:M),"mm",""))
</f>
        <v>#REF!</v>
      </c>
      <c r="P583" s="342" t="str">
        <f t="shared" si="1194"/>
        <v>#REF!</v>
      </c>
      <c r="Q583" s="343" t="str">
        <f t="shared" si="1194"/>
        <v>#REF!</v>
      </c>
      <c r="R583" s="341" t="str">
        <f t="shared" si="1157"/>
        <v>#REF!</v>
      </c>
      <c r="S583" s="110" t="s">
        <v>1303</v>
      </c>
      <c r="T58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TRIM(TRANSPOSE(SPLIT(S583,"",""))), 0))
        ),
      ""シリコン"",""シリコー"&amp;"ンハイドロゲル素材"")
    )
  ),
"""")
"),"UVカット")</f>
        <v>UVカット</v>
      </c>
      <c r="U583" s="371" t="s">
        <v>3043</v>
      </c>
      <c r="V583" s="119" t="str">
        <f t="shared" si="1043"/>
        <v>/Users/asano/Desktop/data_sample/Links/bandle.jpg</v>
      </c>
      <c r="W583" s="345" t="s">
        <v>4728</v>
      </c>
      <c r="X583" s="345" t="s">
        <v>4729</v>
      </c>
      <c r="Y583" s="345" t="s">
        <v>4730</v>
      </c>
      <c r="Z583" s="345" t="s">
        <v>4731</v>
      </c>
      <c r="AA583" s="110" t="str">
        <f t="shared" si="1044"/>
        <v>/Users/asano/Desktop/data_sample/images/1month/フルーリー/黒蜜ぷりん/thumbnail.jpg</v>
      </c>
      <c r="AB583" s="110" t="str">
        <f t="shared" si="1045"/>
        <v>/Users/asano/Desktop/data_sample/images/1month/フルーリー/黒蜜ぷりん/lens.jpg</v>
      </c>
      <c r="AC583" s="110" t="str">
        <f t="shared" si="1046"/>
        <v>/Users/asano/Desktop/data_sample/images/1month/フルーリー/黒蜜ぷりん/黒目/black.jpg</v>
      </c>
      <c r="AD583" s="110" t="str">
        <f t="shared" si="1047"/>
        <v>/Users/asano/Desktop/data_sample/images/1month/フルーリー/黒蜜ぷりん/茶目/brown.jpg</v>
      </c>
      <c r="AE583" s="346" t="str">
        <f t="shared" ref="AE583:AF583" si="1195">IFERROR(XLOOKUP($E583&amp;$F583,import!$A:$A,import!I:I),""
)</f>
        <v/>
      </c>
      <c r="AF583" s="346" t="str">
        <f t="shared" si="1195"/>
        <v/>
      </c>
      <c r="AG583" s="119" t="str">
        <f>IFERROR(__xludf.DUMMYFUNCTION(" IF(
  ISNUMBER(S583),
  ""度なし（±0.00）〜""&amp;IF(ABS(S583)&lt;100, TEXT(S583, ""0.00""), """"),
  IFERROR(""度なし（±0.00）〜""&amp;
    TEXT(
      VALUE(REGEXEXTRACT(ASC(TO_TEXT(S583)),
        ""(?:^|[^0-9])([+-]?\d{1,2}(?:\.\d+)?)(?:[^0-9]|$)""
      )),
      ""0.00"""&amp;"
    ),
    ""度なしのみ""
  )
)
"),"度なしのみ")</f>
        <v>度なしのみ</v>
      </c>
      <c r="AH583" s="347"/>
      <c r="AI583" s="347"/>
      <c r="AJ583" s="110"/>
      <c r="AK583" s="110" t="s">
        <v>4732</v>
      </c>
      <c r="AL583" s="110" t="str">
        <f t="shared" si="453"/>
        <v>#REF!</v>
      </c>
      <c r="AM583" s="110"/>
      <c r="AN583" s="110" t="str">
        <f t="shared" si="84"/>
        <v>NG</v>
      </c>
      <c r="AO583" s="343">
        <v>8.0</v>
      </c>
      <c r="AP583" s="110"/>
      <c r="AQ583" s="343">
        <v>8.0</v>
      </c>
      <c r="AR583" s="110"/>
    </row>
    <row r="584">
      <c r="A584" s="333" t="b">
        <v>1</v>
      </c>
      <c r="B584" s="349" t="b">
        <v>1</v>
      </c>
      <c r="C584" s="350" t="str">
        <f t="shared" si="66"/>
        <v>-</v>
      </c>
      <c r="D584" s="110"/>
      <c r="E584" s="110" t="s">
        <v>4733</v>
      </c>
      <c r="F584" s="110" t="s">
        <v>4734</v>
      </c>
      <c r="G584" s="335">
        <v>4742.0</v>
      </c>
      <c r="H584" s="110" t="s">
        <v>2566</v>
      </c>
      <c r="I584" s="110" t="s">
        <v>4676</v>
      </c>
      <c r="J584" s="110" t="s">
        <v>4735</v>
      </c>
      <c r="K584" s="337" t="s">
        <v>170</v>
      </c>
      <c r="L584" s="338" t="str">
        <f t="shared" si="1155"/>
        <v>#REF!</v>
      </c>
      <c r="M584" s="339" t="str">
        <f>IFERROR(__xludf.DUMMYFUNCTION("REGEXEXTRACT(
  XLOOKUP($E584&amp;$F584, import!$A:$A, import!C:C),
  ""/(\d+)""
)
"),"#REF!")</f>
        <v>#REF!</v>
      </c>
      <c r="N584" s="340" t="str">
        <f t="shared" si="455"/>
        <v>#REF!</v>
      </c>
      <c r="O584" s="341" t="str">
        <f t="shared" ref="O584:Q584" si="1196">VALUE(SUBSTITUTE(XLOOKUP($E584&amp;$F584,import!$A:$A,import!M:M),"mm",""))
</f>
        <v>#REF!</v>
      </c>
      <c r="P584" s="342" t="str">
        <f t="shared" si="1196"/>
        <v>#REF!</v>
      </c>
      <c r="Q584" s="343" t="str">
        <f t="shared" si="1196"/>
        <v>#REF!</v>
      </c>
      <c r="R584" s="341" t="str">
        <f t="shared" si="1157"/>
        <v>#REF!</v>
      </c>
      <c r="S584" s="110" t="s">
        <v>956</v>
      </c>
      <c r="T584" s="110" t="s">
        <v>956</v>
      </c>
      <c r="U584" s="354" t="str">
        <f t="shared" ref="U584:U596" si="1199">LET(pb,TRIM($H584),brand,TRIM($I584),d,LOWER(TRIM($K584)),dur,SWITCH(d,"1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584" s="119" t="str">
        <f t="shared" si="1043"/>
        <v>/Users/asano/Desktop/data_sample/Links/bandle.jpg</v>
      </c>
      <c r="W584" s="345" t="s">
        <v>4736</v>
      </c>
      <c r="X584" s="345" t="s">
        <v>4737</v>
      </c>
      <c r="Y584" s="345" t="s">
        <v>4738</v>
      </c>
      <c r="Z584" s="345" t="s">
        <v>4739</v>
      </c>
      <c r="AA584" s="110" t="str">
        <f t="shared" si="1044"/>
        <v>/Users/asano/Desktop/data_sample/images/1day/フルーリー/アルパカベイビー/thumbnail.jpg</v>
      </c>
      <c r="AB584" s="110" t="str">
        <f t="shared" si="1045"/>
        <v>/Users/asano/Desktop/data_sample/images/1day/フルーリー/アルパカベイビー/lens.jpg</v>
      </c>
      <c r="AC584" s="110" t="str">
        <f t="shared" si="1046"/>
        <v>/Users/asano/Desktop/data_sample/images/1day/フルーリー/アルパカベイビー/黒目/black.jpg</v>
      </c>
      <c r="AD584" s="110" t="str">
        <f t="shared" si="1047"/>
        <v>/Users/asano/Desktop/data_sample/images/1day/フルーリー/アルパカベイビー/茶目/brown.jpg</v>
      </c>
      <c r="AE584" s="346" t="str">
        <f t="shared" ref="AE584:AF584" si="1197">IFERROR(XLOOKUP($E584&amp;$F584,import!$A:$A,import!I:I),""
)</f>
        <v/>
      </c>
      <c r="AF584" s="346" t="str">
        <f t="shared" si="1197"/>
        <v/>
      </c>
      <c r="AG584" s="119" t="str">
        <f>IFERROR(__xludf.DUMMYFUNCTION(" IF(
  ISNUMBER(S584),
  ""度なし（±0.00）〜""&amp;IF(ABS(S584)&lt;100, TEXT(S584, ""0.00""), """"),
  IFERROR(""度なし（±0.00）〜""&amp;
    TEXT(
      VALUE(REGEXEXTRACT(ASC(TO_TEXT(S584)),
        ""(?:^|[^0-9])([+-]?\d{1,2}(?:\.\d+)?)(?:[^0-9]|$)""
      )),
      ""0.00"""&amp;"
    ),
    ""度なしのみ""
  )
)
"),"度なしのみ")</f>
        <v>度なしのみ</v>
      </c>
      <c r="AH584" s="347"/>
      <c r="AI584" s="347"/>
      <c r="AJ584" s="110"/>
      <c r="AK584" s="110" t="s">
        <v>4740</v>
      </c>
      <c r="AL584" s="110" t="str">
        <f t="shared" si="453"/>
        <v>#REF!</v>
      </c>
      <c r="AM584" s="110"/>
      <c r="AN584" s="110" t="str">
        <f t="shared" si="84"/>
        <v>NG</v>
      </c>
      <c r="AO584" s="343">
        <v>8.0</v>
      </c>
      <c r="AP584" s="110"/>
      <c r="AQ584" s="343">
        <v>8.0</v>
      </c>
      <c r="AR584" s="110"/>
    </row>
    <row r="585">
      <c r="A585" s="333" t="b">
        <v>1</v>
      </c>
      <c r="B585" s="349" t="b">
        <v>1</v>
      </c>
      <c r="C585" s="350" t="str">
        <f t="shared" si="66"/>
        <v>-</v>
      </c>
      <c r="D585" s="110"/>
      <c r="E585" s="110" t="s">
        <v>4741</v>
      </c>
      <c r="F585" s="110" t="s">
        <v>4742</v>
      </c>
      <c r="G585" s="335">
        <v>4743.0</v>
      </c>
      <c r="H585" s="110" t="s">
        <v>2566</v>
      </c>
      <c r="I585" s="110" t="s">
        <v>4676</v>
      </c>
      <c r="J585" s="110" t="s">
        <v>4743</v>
      </c>
      <c r="K585" s="337" t="s">
        <v>170</v>
      </c>
      <c r="L585" s="338" t="str">
        <f t="shared" si="1155"/>
        <v>#REF!</v>
      </c>
      <c r="M585" s="339" t="str">
        <f>IFERROR(__xludf.DUMMYFUNCTION("REGEXEXTRACT(
  XLOOKUP($E585&amp;$F585, import!$A:$A, import!C:C),
  ""/(\d+)""
)
"),"#REF!")</f>
        <v>#REF!</v>
      </c>
      <c r="N585" s="340" t="str">
        <f t="shared" si="455"/>
        <v>#REF!</v>
      </c>
      <c r="O585" s="341" t="str">
        <f t="shared" ref="O585:Q585" si="1198">VALUE(SUBSTITUTE(XLOOKUP($E585&amp;$F585,import!$A:$A,import!M:M),"mm",""))
</f>
        <v>#REF!</v>
      </c>
      <c r="P585" s="342" t="str">
        <f t="shared" si="1198"/>
        <v>#REF!</v>
      </c>
      <c r="Q585" s="343" t="str">
        <f t="shared" si="1198"/>
        <v>#REF!</v>
      </c>
      <c r="R585" s="341" t="str">
        <f t="shared" si="1157"/>
        <v>#REF!</v>
      </c>
      <c r="S585" s="110" t="s">
        <v>956</v>
      </c>
      <c r="T585" s="110" t="s">
        <v>956</v>
      </c>
      <c r="U585" s="354" t="str">
        <f t="shared" si="1199"/>
        <v>#REF!</v>
      </c>
      <c r="V585" s="119" t="str">
        <f t="shared" si="1043"/>
        <v>/Users/asano/Desktop/data_sample/Links/bandle.jpg</v>
      </c>
      <c r="W585" s="345" t="s">
        <v>4744</v>
      </c>
      <c r="X585" s="345" t="s">
        <v>4745</v>
      </c>
      <c r="Y585" s="345" t="s">
        <v>4746</v>
      </c>
      <c r="Z585" s="345" t="s">
        <v>4747</v>
      </c>
      <c r="AA585" s="110" t="str">
        <f t="shared" si="1044"/>
        <v>/Users/asano/Desktop/data_sample/images/1day/フルーリー/あざとあざらし/thumbnail.jpg</v>
      </c>
      <c r="AB585" s="110" t="str">
        <f t="shared" si="1045"/>
        <v>/Users/asano/Desktop/data_sample/images/1day/フルーリー/あざとあざらし/lens.jpg</v>
      </c>
      <c r="AC585" s="110" t="str">
        <f t="shared" si="1046"/>
        <v>/Users/asano/Desktop/data_sample/images/1day/フルーリー/あざとあざらし/黒目/black.jpg</v>
      </c>
      <c r="AD585" s="110" t="str">
        <f t="shared" si="1047"/>
        <v>/Users/asano/Desktop/data_sample/images/1day/フルーリー/あざとあざらし/茶目/brown.jpg</v>
      </c>
      <c r="AE585" s="346" t="str">
        <f t="shared" ref="AE585:AF585" si="1200">IFERROR(XLOOKUP($E585&amp;$F585,import!$A:$A,import!I:I),""
)</f>
        <v/>
      </c>
      <c r="AF585" s="346" t="str">
        <f t="shared" si="1200"/>
        <v/>
      </c>
      <c r="AG585" s="119" t="str">
        <f>IFERROR(__xludf.DUMMYFUNCTION(" IF(
  ISNUMBER(S585),
  ""度なし（±0.00）〜""&amp;IF(ABS(S585)&lt;100, TEXT(S585, ""0.00""), """"),
  IFERROR(""度なし（±0.00）〜""&amp;
    TEXT(
      VALUE(REGEXEXTRACT(ASC(TO_TEXT(S585)),
        ""(?:^|[^0-9])([+-]?\d{1,2}(?:\.\d+)?)(?:[^0-9]|$)""
      )),
      ""0.00"""&amp;"
    ),
    ""度なしのみ""
  )
)
"),"度なしのみ")</f>
        <v>度なしのみ</v>
      </c>
      <c r="AH585" s="347"/>
      <c r="AI585" s="347"/>
      <c r="AJ585" s="110"/>
      <c r="AK585" s="110" t="s">
        <v>4748</v>
      </c>
      <c r="AL585" s="110" t="str">
        <f t="shared" si="453"/>
        <v>#REF!</v>
      </c>
      <c r="AM585" s="110"/>
      <c r="AN585" s="110" t="str">
        <f t="shared" si="84"/>
        <v>NG</v>
      </c>
      <c r="AO585" s="343">
        <v>8.0</v>
      </c>
      <c r="AP585" s="110"/>
      <c r="AQ585" s="343">
        <v>8.0</v>
      </c>
      <c r="AR585" s="110"/>
    </row>
    <row r="586">
      <c r="A586" s="333" t="b">
        <v>1</v>
      </c>
      <c r="B586" s="349" t="b">
        <v>1</v>
      </c>
      <c r="C586" s="350" t="str">
        <f t="shared" si="66"/>
        <v>-</v>
      </c>
      <c r="D586" s="110"/>
      <c r="E586" s="110" t="s">
        <v>4741</v>
      </c>
      <c r="F586" s="110" t="s">
        <v>4749</v>
      </c>
      <c r="G586" s="335">
        <v>4744.0</v>
      </c>
      <c r="H586" s="110" t="s">
        <v>2566</v>
      </c>
      <c r="I586" s="110" t="s">
        <v>4676</v>
      </c>
      <c r="J586" s="110" t="s">
        <v>4750</v>
      </c>
      <c r="K586" s="337" t="s">
        <v>170</v>
      </c>
      <c r="L586" s="338" t="str">
        <f t="shared" si="1155"/>
        <v>#REF!</v>
      </c>
      <c r="M586" s="339" t="str">
        <f>IFERROR(__xludf.DUMMYFUNCTION("REGEXEXTRACT(
  XLOOKUP($E586&amp;$F586, import!$A:$A, import!C:C),
  ""/(\d+)""
)
"),"#REF!")</f>
        <v>#REF!</v>
      </c>
      <c r="N586" s="340" t="str">
        <f t="shared" si="455"/>
        <v>#REF!</v>
      </c>
      <c r="O586" s="341" t="str">
        <f t="shared" ref="O586:Q586" si="1201">VALUE(SUBSTITUTE(XLOOKUP($E586&amp;$F586,import!$A:$A,import!M:M),"mm",""))
</f>
        <v>#REF!</v>
      </c>
      <c r="P586" s="342" t="str">
        <f t="shared" si="1201"/>
        <v>#REF!</v>
      </c>
      <c r="Q586" s="343" t="str">
        <f t="shared" si="1201"/>
        <v>#REF!</v>
      </c>
      <c r="R586" s="341" t="str">
        <f t="shared" si="1157"/>
        <v>#REF!</v>
      </c>
      <c r="S586" s="110" t="s">
        <v>956</v>
      </c>
      <c r="T586" s="110" t="s">
        <v>956</v>
      </c>
      <c r="U586" s="354" t="str">
        <f t="shared" si="1199"/>
        <v>#REF!</v>
      </c>
      <c r="V586" s="119" t="str">
        <f t="shared" si="1043"/>
        <v>/Users/asano/Desktop/data_sample/Links/bandle.jpg</v>
      </c>
      <c r="W586" s="345" t="s">
        <v>4751</v>
      </c>
      <c r="X586" s="345" t="s">
        <v>4752</v>
      </c>
      <c r="Y586" s="345" t="s">
        <v>4753</v>
      </c>
      <c r="Z586" s="345" t="s">
        <v>4754</v>
      </c>
      <c r="AA586" s="110" t="str">
        <f t="shared" si="1044"/>
        <v>/Users/asano/Desktop/data_sample/images/1day/フルーリー/うるうるチワワ/thumbnail.jpg</v>
      </c>
      <c r="AB586" s="110" t="str">
        <f t="shared" si="1045"/>
        <v>/Users/asano/Desktop/data_sample/images/1day/フルーリー/うるうるチワワ/lens.jpg</v>
      </c>
      <c r="AC586" s="110" t="str">
        <f t="shared" si="1046"/>
        <v>/Users/asano/Desktop/data_sample/images/1day/フルーリー/うるうるチワワ/黒目/black.jpg</v>
      </c>
      <c r="AD586" s="110" t="str">
        <f t="shared" si="1047"/>
        <v>/Users/asano/Desktop/data_sample/images/1day/フルーリー/うるうるチワワ/茶目/brown.jpg</v>
      </c>
      <c r="AE586" s="346" t="str">
        <f t="shared" ref="AE586:AF586" si="1202">IFERROR(XLOOKUP($E586&amp;$F586,import!$A:$A,import!I:I),""
)</f>
        <v/>
      </c>
      <c r="AF586" s="346" t="str">
        <f t="shared" si="1202"/>
        <v/>
      </c>
      <c r="AG586" s="119" t="str">
        <f>IFERROR(__xludf.DUMMYFUNCTION(" IF(
  ISNUMBER(S586),
  ""度なし（±0.00）〜""&amp;IF(ABS(S586)&lt;100, TEXT(S586, ""0.00""), """"),
  IFERROR(""度なし（±0.00）〜""&amp;
    TEXT(
      VALUE(REGEXEXTRACT(ASC(TO_TEXT(S586)),
        ""(?:^|[^0-9])([+-]?\d{1,2}(?:\.\d+)?)(?:[^0-9]|$)""
      )),
      ""0.00"""&amp;"
    ),
    ""度なしのみ""
  )
)
"),"度なしのみ")</f>
        <v>度なしのみ</v>
      </c>
      <c r="AH586" s="347"/>
      <c r="AI586" s="347"/>
      <c r="AJ586" s="110"/>
      <c r="AK586" s="110" t="s">
        <v>4755</v>
      </c>
      <c r="AL586" s="110" t="str">
        <f t="shared" si="453"/>
        <v>#REF!</v>
      </c>
      <c r="AM586" s="110"/>
      <c r="AN586" s="110" t="str">
        <f t="shared" si="84"/>
        <v>NG</v>
      </c>
      <c r="AO586" s="343">
        <v>8.0</v>
      </c>
      <c r="AP586" s="110"/>
      <c r="AQ586" s="343">
        <v>8.0</v>
      </c>
      <c r="AR586" s="110"/>
    </row>
    <row r="587">
      <c r="A587" s="333" t="b">
        <v>1</v>
      </c>
      <c r="B587" s="349" t="b">
        <v>1</v>
      </c>
      <c r="C587" s="350" t="str">
        <f t="shared" si="66"/>
        <v>-</v>
      </c>
      <c r="D587" s="110"/>
      <c r="E587" s="110" t="s">
        <v>4741</v>
      </c>
      <c r="F587" s="110" t="s">
        <v>4756</v>
      </c>
      <c r="G587" s="335">
        <v>4745.0</v>
      </c>
      <c r="H587" s="110" t="s">
        <v>2566</v>
      </c>
      <c r="I587" s="110" t="s">
        <v>4676</v>
      </c>
      <c r="J587" s="110" t="s">
        <v>4757</v>
      </c>
      <c r="K587" s="337" t="s">
        <v>170</v>
      </c>
      <c r="L587" s="338" t="str">
        <f t="shared" si="1155"/>
        <v>#REF!</v>
      </c>
      <c r="M587" s="339" t="str">
        <f>IFERROR(__xludf.DUMMYFUNCTION("REGEXEXTRACT(
  XLOOKUP($E587&amp;$F587, import!$A:$A, import!C:C),
  ""/(\d+)""
)
"),"#REF!")</f>
        <v>#REF!</v>
      </c>
      <c r="N587" s="340" t="str">
        <f t="shared" si="455"/>
        <v>#REF!</v>
      </c>
      <c r="O587" s="341" t="str">
        <f t="shared" ref="O587:Q587" si="1203">VALUE(SUBSTITUTE(XLOOKUP($E587&amp;$F587,import!$A:$A,import!M:M),"mm",""))
</f>
        <v>#REF!</v>
      </c>
      <c r="P587" s="342" t="str">
        <f t="shared" si="1203"/>
        <v>#REF!</v>
      </c>
      <c r="Q587" s="343" t="str">
        <f t="shared" si="1203"/>
        <v>#REF!</v>
      </c>
      <c r="R587" s="341" t="str">
        <f t="shared" si="1157"/>
        <v>#REF!</v>
      </c>
      <c r="S587" s="110" t="s">
        <v>955</v>
      </c>
      <c r="T587" s="110" t="s">
        <v>956</v>
      </c>
      <c r="U587" s="354" t="str">
        <f t="shared" si="1199"/>
        <v>#REF!</v>
      </c>
      <c r="V587" s="119" t="str">
        <f t="shared" si="1043"/>
        <v>/Users/asano/Desktop/data_sample/Links/bandle.jpg</v>
      </c>
      <c r="W587" s="345" t="s">
        <v>4758</v>
      </c>
      <c r="X587" s="345" t="s">
        <v>4759</v>
      </c>
      <c r="Y587" s="345" t="s">
        <v>4760</v>
      </c>
      <c r="Z587" s="345" t="s">
        <v>4761</v>
      </c>
      <c r="AA587" s="110" t="str">
        <f t="shared" si="1044"/>
        <v>/Users/asano/Desktop/data_sample/images/1day/フルーリー/キマグレネコ/thumbnail.jpg</v>
      </c>
      <c r="AB587" s="110" t="str">
        <f t="shared" si="1045"/>
        <v>/Users/asano/Desktop/data_sample/images/1day/フルーリー/キマグレネコ/lens.jpg</v>
      </c>
      <c r="AC587" s="110" t="str">
        <f t="shared" si="1046"/>
        <v>/Users/asano/Desktop/data_sample/images/1day/フルーリー/キマグレネコ/黒目/black.jpg</v>
      </c>
      <c r="AD587" s="110" t="str">
        <f t="shared" si="1047"/>
        <v>/Users/asano/Desktop/data_sample/images/1day/フルーリー/キマグレネコ/茶目/brown.jpg</v>
      </c>
      <c r="AE587" s="346" t="str">
        <f t="shared" ref="AE587:AF587" si="1204">IFERROR(XLOOKUP($E587&amp;$F587,import!$A:$A,import!I:I),""
)</f>
        <v/>
      </c>
      <c r="AF587" s="346" t="str">
        <f t="shared" si="1204"/>
        <v/>
      </c>
      <c r="AG587" s="119" t="str">
        <f>IFERROR(__xludf.DUMMYFUNCTION(" IF(
  ISNUMBER(S587),
  ""度なし（±0.00）〜""&amp;IF(ABS(S587)&lt;100, TEXT(S587, ""0.00""), """"),
  IFERROR(""度なし（±0.00）〜""&amp;
    TEXT(
      VALUE(REGEXEXTRACT(ASC(TO_TEXT(S587)),
        ""(?:^|[^0-9])([+-]?\d{1,2}(?:\.\d+)?)(?:[^0-9]|$)""
      )),
      ""0.00"""&amp;"
    ),
    ""度なしのみ""
  )
)
"),"度なし（±0.00）〜8.00")</f>
        <v>度なし（±0.00）〜8.00</v>
      </c>
      <c r="AH587" s="347"/>
      <c r="AI587" s="347"/>
      <c r="AJ587" s="110"/>
      <c r="AK587" s="110" t="s">
        <v>4762</v>
      </c>
      <c r="AL587" s="110" t="str">
        <f t="shared" si="453"/>
        <v>#REF!</v>
      </c>
      <c r="AM587" s="110"/>
      <c r="AN587" s="110" t="str">
        <f t="shared" si="84"/>
        <v>NG</v>
      </c>
      <c r="AO587" s="343">
        <v>12.0</v>
      </c>
      <c r="AP587" s="110"/>
      <c r="AQ587" s="343">
        <v>12.0</v>
      </c>
      <c r="AR587" s="110"/>
    </row>
    <row r="588">
      <c r="A588" s="333" t="b">
        <v>1</v>
      </c>
      <c r="B588" s="349" t="b">
        <v>1</v>
      </c>
      <c r="C588" s="350" t="str">
        <f t="shared" si="66"/>
        <v>-</v>
      </c>
      <c r="D588" s="110"/>
      <c r="E588" s="110" t="s">
        <v>4741</v>
      </c>
      <c r="F588" s="110" t="s">
        <v>4763</v>
      </c>
      <c r="G588" s="335">
        <v>4746.0</v>
      </c>
      <c r="H588" s="110" t="s">
        <v>2566</v>
      </c>
      <c r="I588" s="110" t="s">
        <v>4676</v>
      </c>
      <c r="J588" s="110" t="s">
        <v>4764</v>
      </c>
      <c r="K588" s="337" t="s">
        <v>170</v>
      </c>
      <c r="L588" s="338" t="str">
        <f t="shared" si="1155"/>
        <v>#REF!</v>
      </c>
      <c r="M588" s="339" t="str">
        <f>IFERROR(__xludf.DUMMYFUNCTION("REGEXEXTRACT(
  XLOOKUP($E588&amp;$F588, import!$A:$A, import!C:C),
  ""/(\d+)""
)
"),"#REF!")</f>
        <v>#REF!</v>
      </c>
      <c r="N588" s="340" t="str">
        <f t="shared" si="455"/>
        <v>#REF!</v>
      </c>
      <c r="O588" s="341" t="str">
        <f t="shared" ref="O588:Q588" si="1205">VALUE(SUBSTITUTE(XLOOKUP($E588&amp;$F588,import!$A:$A,import!M:M),"mm",""))
</f>
        <v>#REF!</v>
      </c>
      <c r="P588" s="342" t="str">
        <f t="shared" si="1205"/>
        <v>#REF!</v>
      </c>
      <c r="Q588" s="343" t="str">
        <f t="shared" si="1205"/>
        <v>#REF!</v>
      </c>
      <c r="R588" s="341" t="str">
        <f t="shared" si="1157"/>
        <v>#REF!</v>
      </c>
      <c r="S588" s="110" t="s">
        <v>956</v>
      </c>
      <c r="T588" s="110" t="s">
        <v>956</v>
      </c>
      <c r="U588" s="354" t="str">
        <f t="shared" si="1199"/>
        <v>#REF!</v>
      </c>
      <c r="V588" s="119" t="str">
        <f t="shared" si="1043"/>
        <v>/Users/asano/Desktop/data_sample/Links/bandle.jpg</v>
      </c>
      <c r="W588" s="345" t="s">
        <v>4765</v>
      </c>
      <c r="X588" s="345" t="s">
        <v>4766</v>
      </c>
      <c r="Y588" s="345" t="s">
        <v>4767</v>
      </c>
      <c r="Z588" s="345" t="s">
        <v>4768</v>
      </c>
      <c r="AA588" s="110" t="str">
        <f t="shared" si="1044"/>
        <v>/Users/asano/Desktop/data_sample/images/1day/フルーリー/のんびりマンチカン/thumbnail.jpg</v>
      </c>
      <c r="AB588" s="110" t="str">
        <f t="shared" si="1045"/>
        <v>/Users/asano/Desktop/data_sample/images/1day/フルーリー/のんびりマンチカン/lens.jpg</v>
      </c>
      <c r="AC588" s="110" t="str">
        <f t="shared" si="1046"/>
        <v>/Users/asano/Desktop/data_sample/images/1day/フルーリー/のんびりマンチカン/黒目/black.jpg</v>
      </c>
      <c r="AD588" s="110" t="str">
        <f t="shared" si="1047"/>
        <v>/Users/asano/Desktop/data_sample/images/1day/フルーリー/のんびりマンチカン/茶目/brown.jpg</v>
      </c>
      <c r="AE588" s="346" t="str">
        <f t="shared" ref="AE588:AF588" si="1206">IFERROR(XLOOKUP($E588&amp;$F588,import!$A:$A,import!I:I),""
)</f>
        <v/>
      </c>
      <c r="AF588" s="346" t="str">
        <f t="shared" si="1206"/>
        <v/>
      </c>
      <c r="AG588" s="119" t="str">
        <f>IFERROR(__xludf.DUMMYFUNCTION(" IF(
  ISNUMBER(S588),
  ""度なし（±0.00）〜""&amp;IF(ABS(S588)&lt;100, TEXT(S588, ""0.00""), """"),
  IFERROR(""度なし（±0.00）〜""&amp;
    TEXT(
      VALUE(REGEXEXTRACT(ASC(TO_TEXT(S588)),
        ""(?:^|[^0-9])([+-]?\d{1,2}(?:\.\d+)?)(?:[^0-9]|$)""
      )),
      ""0.00"""&amp;"
    ),
    ""度なしのみ""
  )
)
"),"度なしのみ")</f>
        <v>度なしのみ</v>
      </c>
      <c r="AH588" s="347"/>
      <c r="AI588" s="347"/>
      <c r="AJ588" s="110"/>
      <c r="AK588" s="110" t="s">
        <v>4769</v>
      </c>
      <c r="AL588" s="110" t="str">
        <f t="shared" si="453"/>
        <v>#REF!</v>
      </c>
      <c r="AM588" s="110"/>
      <c r="AN588" s="110" t="str">
        <f t="shared" si="84"/>
        <v>NG</v>
      </c>
      <c r="AO588" s="343">
        <v>8.0</v>
      </c>
      <c r="AP588" s="110"/>
      <c r="AQ588" s="343">
        <v>8.0</v>
      </c>
      <c r="AR588" s="110"/>
    </row>
    <row r="589">
      <c r="A589" s="333" t="b">
        <v>1</v>
      </c>
      <c r="B589" s="349" t="b">
        <v>1</v>
      </c>
      <c r="C589" s="350" t="str">
        <f t="shared" si="66"/>
        <v>-</v>
      </c>
      <c r="D589" s="110"/>
      <c r="E589" s="110" t="s">
        <v>4741</v>
      </c>
      <c r="F589" s="110" t="s">
        <v>4770</v>
      </c>
      <c r="G589" s="335">
        <v>4747.0</v>
      </c>
      <c r="H589" s="110" t="s">
        <v>2566</v>
      </c>
      <c r="I589" s="110" t="s">
        <v>4676</v>
      </c>
      <c r="J589" s="110" t="s">
        <v>4771</v>
      </c>
      <c r="K589" s="337" t="s">
        <v>170</v>
      </c>
      <c r="L589" s="338" t="str">
        <f t="shared" si="1155"/>
        <v>#REF!</v>
      </c>
      <c r="M589" s="339" t="str">
        <f>IFERROR(__xludf.DUMMYFUNCTION("REGEXEXTRACT(
  XLOOKUP($E589&amp;$F589, import!$A:$A, import!C:C),
  ""/(\d+)""
)
"),"#REF!")</f>
        <v>#REF!</v>
      </c>
      <c r="N589" s="340" t="str">
        <f t="shared" si="455"/>
        <v>#REF!</v>
      </c>
      <c r="O589" s="341" t="str">
        <f t="shared" ref="O589:Q589" si="1207">VALUE(SUBSTITUTE(XLOOKUP($E589&amp;$F589,import!$A:$A,import!M:M),"mm",""))
</f>
        <v>#REF!</v>
      </c>
      <c r="P589" s="342" t="str">
        <f t="shared" si="1207"/>
        <v>#REF!</v>
      </c>
      <c r="Q589" s="343" t="str">
        <f t="shared" si="1207"/>
        <v>#REF!</v>
      </c>
      <c r="R589" s="341" t="str">
        <f t="shared" si="1157"/>
        <v>#REF!</v>
      </c>
      <c r="S589" s="110" t="s">
        <v>956</v>
      </c>
      <c r="T589" s="110" t="s">
        <v>956</v>
      </c>
      <c r="U589" s="354" t="str">
        <f t="shared" si="1199"/>
        <v>#REF!</v>
      </c>
      <c r="V589" s="119" t="str">
        <f t="shared" si="1043"/>
        <v>/Users/asano/Desktop/data_sample/Links/bandle.jpg</v>
      </c>
      <c r="W589" s="345" t="s">
        <v>4772</v>
      </c>
      <c r="X589" s="345" t="s">
        <v>4773</v>
      </c>
      <c r="Y589" s="345" t="s">
        <v>4774</v>
      </c>
      <c r="Z589" s="345" t="s">
        <v>4775</v>
      </c>
      <c r="AA589" s="110" t="str">
        <f t="shared" si="1044"/>
        <v>/Users/asano/Desktop/data_sample/images/1day/フルーリー/もふもふハムスター/thumbnail.jpg</v>
      </c>
      <c r="AB589" s="110" t="str">
        <f t="shared" si="1045"/>
        <v>/Users/asano/Desktop/data_sample/images/1day/フルーリー/もふもふハムスター/lens.jpg</v>
      </c>
      <c r="AC589" s="110" t="str">
        <f t="shared" si="1046"/>
        <v>/Users/asano/Desktop/data_sample/images/1day/フルーリー/もふもふハムスター/黒目/black.jpg</v>
      </c>
      <c r="AD589" s="110" t="str">
        <f t="shared" si="1047"/>
        <v>/Users/asano/Desktop/data_sample/images/1day/フルーリー/もふもふハムスター/茶目/brown.jpg</v>
      </c>
      <c r="AE589" s="346" t="str">
        <f t="shared" ref="AE589:AF589" si="1208">IFERROR(XLOOKUP($E589&amp;$F589,import!$A:$A,import!I:I),""
)</f>
        <v/>
      </c>
      <c r="AF589" s="346" t="str">
        <f t="shared" si="1208"/>
        <v/>
      </c>
      <c r="AG589" s="119" t="str">
        <f>IFERROR(__xludf.DUMMYFUNCTION(" IF(
  ISNUMBER(S589),
  ""度なし（±0.00）〜""&amp;IF(ABS(S589)&lt;100, TEXT(S589, ""0.00""), """"),
  IFERROR(""度なし（±0.00）〜""&amp;
    TEXT(
      VALUE(REGEXEXTRACT(ASC(TO_TEXT(S589)),
        ""(?:^|[^0-9])([+-]?\d{1,2}(?:\.\d+)?)(?:[^0-9]|$)""
      )),
      ""0.00"""&amp;"
    ),
    ""度なしのみ""
  )
)
"),"度なしのみ")</f>
        <v>度なしのみ</v>
      </c>
      <c r="AH589" s="347"/>
      <c r="AI589" s="347"/>
      <c r="AJ589" s="110"/>
      <c r="AK589" s="110" t="s">
        <v>4776</v>
      </c>
      <c r="AL589" s="110" t="str">
        <f t="shared" si="453"/>
        <v>#REF!</v>
      </c>
      <c r="AM589" s="110"/>
      <c r="AN589" s="110" t="str">
        <f t="shared" si="84"/>
        <v>NG</v>
      </c>
      <c r="AO589" s="343">
        <v>8.0</v>
      </c>
      <c r="AP589" s="110"/>
      <c r="AQ589" s="343">
        <v>8.0</v>
      </c>
      <c r="AR589" s="110"/>
    </row>
    <row r="590">
      <c r="A590" s="333" t="b">
        <v>1</v>
      </c>
      <c r="B590" s="349" t="b">
        <v>1</v>
      </c>
      <c r="C590" s="350" t="str">
        <f t="shared" si="66"/>
        <v>-</v>
      </c>
      <c r="D590" s="110"/>
      <c r="E590" s="110" t="s">
        <v>4741</v>
      </c>
      <c r="F590" s="110" t="s">
        <v>4777</v>
      </c>
      <c r="G590" s="335">
        <v>4748.0</v>
      </c>
      <c r="H590" s="110" t="s">
        <v>2566</v>
      </c>
      <c r="I590" s="110" t="s">
        <v>4676</v>
      </c>
      <c r="J590" s="110" t="s">
        <v>4778</v>
      </c>
      <c r="K590" s="337" t="s">
        <v>170</v>
      </c>
      <c r="L590" s="338" t="str">
        <f t="shared" si="1155"/>
        <v>#REF!</v>
      </c>
      <c r="M590" s="339" t="str">
        <f>IFERROR(__xludf.DUMMYFUNCTION("REGEXEXTRACT(
  XLOOKUP($E590&amp;$F590, import!$A:$A, import!C:C),
  ""/(\d+)""
)
"),"#REF!")</f>
        <v>#REF!</v>
      </c>
      <c r="N590" s="340" t="str">
        <f t="shared" si="455"/>
        <v>#REF!</v>
      </c>
      <c r="O590" s="341" t="str">
        <f t="shared" ref="O590:Q590" si="1209">VALUE(SUBSTITUTE(XLOOKUP($E590&amp;$F590,import!$A:$A,import!M:M),"mm",""))
</f>
        <v>#REF!</v>
      </c>
      <c r="P590" s="342" t="str">
        <f t="shared" si="1209"/>
        <v>#REF!</v>
      </c>
      <c r="Q590" s="343" t="str">
        <f t="shared" si="1209"/>
        <v>#REF!</v>
      </c>
      <c r="R590" s="341" t="str">
        <f t="shared" si="1157"/>
        <v>#REF!</v>
      </c>
      <c r="S590" s="110" t="s">
        <v>955</v>
      </c>
      <c r="T590" s="110" t="s">
        <v>956</v>
      </c>
      <c r="U590" s="354" t="str">
        <f t="shared" si="1199"/>
        <v>#REF!</v>
      </c>
      <c r="V590" s="119" t="str">
        <f t="shared" si="1043"/>
        <v>/Users/asano/Desktop/data_sample/Links/bandle.jpg</v>
      </c>
      <c r="W590" s="345" t="s">
        <v>4779</v>
      </c>
      <c r="X590" s="345" t="s">
        <v>4780</v>
      </c>
      <c r="Y590" s="345" t="s">
        <v>4781</v>
      </c>
      <c r="Z590" s="345" t="s">
        <v>4782</v>
      </c>
      <c r="AA590" s="110" t="str">
        <f t="shared" si="1044"/>
        <v>/Users/asano/Desktop/data_sample/images/1day/フルーリー/わんぱくコアラ/thumbnail.jpg</v>
      </c>
      <c r="AB590" s="110" t="str">
        <f t="shared" si="1045"/>
        <v>/Users/asano/Desktop/data_sample/images/1day/フルーリー/わんぱくコアラ/lens.jpg</v>
      </c>
      <c r="AC590" s="110" t="str">
        <f t="shared" si="1046"/>
        <v>/Users/asano/Desktop/data_sample/images/1day/フルーリー/わんぱくコアラ/黒目/black.jpg</v>
      </c>
      <c r="AD590" s="110" t="str">
        <f t="shared" si="1047"/>
        <v>/Users/asano/Desktop/data_sample/images/1day/フルーリー/わんぱくコアラ/茶目/brown.jpg</v>
      </c>
      <c r="AE590" s="346" t="str">
        <f t="shared" ref="AE590:AF590" si="1210">IFERROR(XLOOKUP($E590&amp;$F590,import!$A:$A,import!I:I),""
)</f>
        <v/>
      </c>
      <c r="AF590" s="346" t="str">
        <f t="shared" si="1210"/>
        <v/>
      </c>
      <c r="AG590" s="119" t="str">
        <f>IFERROR(__xludf.DUMMYFUNCTION(" IF(
  ISNUMBER(S590),
  ""度なし（±0.00）〜""&amp;IF(ABS(S590)&lt;100, TEXT(S590, ""0.00""), """"),
  IFERROR(""度なし（±0.00）〜""&amp;
    TEXT(
      VALUE(REGEXEXTRACT(ASC(TO_TEXT(S590)),
        ""(?:^|[^0-9])([+-]?\d{1,2}(?:\.\d+)?)(?:[^0-9]|$)""
      )),
      ""0.00"""&amp;"
    ),
    ""度なしのみ""
  )
)
"),"度なし（±0.00）〜8.00")</f>
        <v>度なし（±0.00）〜8.00</v>
      </c>
      <c r="AH590" s="347"/>
      <c r="AI590" s="347"/>
      <c r="AJ590" s="110"/>
      <c r="AK590" s="352" t="s">
        <v>4783</v>
      </c>
      <c r="AL590" s="110" t="str">
        <f t="shared" si="453"/>
        <v>#REF!</v>
      </c>
      <c r="AM590" s="110"/>
      <c r="AN590" s="110" t="str">
        <f t="shared" si="84"/>
        <v>NG</v>
      </c>
      <c r="AO590" s="343">
        <v>12.0</v>
      </c>
      <c r="AP590" s="110"/>
      <c r="AQ590" s="343">
        <v>12.0</v>
      </c>
      <c r="AR590" s="110"/>
    </row>
    <row r="591">
      <c r="A591" s="333" t="b">
        <v>1</v>
      </c>
      <c r="B591" s="349" t="b">
        <v>1</v>
      </c>
      <c r="C591" s="350" t="str">
        <f t="shared" si="66"/>
        <v>-</v>
      </c>
      <c r="D591" s="110"/>
      <c r="E591" s="110" t="s">
        <v>4741</v>
      </c>
      <c r="F591" s="110" t="s">
        <v>4784</v>
      </c>
      <c r="G591" s="335">
        <v>4749.0</v>
      </c>
      <c r="H591" s="110" t="s">
        <v>2566</v>
      </c>
      <c r="I591" s="110" t="s">
        <v>4676</v>
      </c>
      <c r="J591" s="110" t="s">
        <v>4785</v>
      </c>
      <c r="K591" s="337" t="s">
        <v>170</v>
      </c>
      <c r="L591" s="338" t="str">
        <f t="shared" si="1155"/>
        <v>#REF!</v>
      </c>
      <c r="M591" s="339" t="str">
        <f>IFERROR(__xludf.DUMMYFUNCTION("REGEXEXTRACT(
  XLOOKUP($E591&amp;$F591, import!$A:$A, import!C:C),
  ""/(\d+)""
)
"),"#REF!")</f>
        <v>#REF!</v>
      </c>
      <c r="N591" s="340" t="str">
        <f t="shared" si="455"/>
        <v>#REF!</v>
      </c>
      <c r="O591" s="341" t="str">
        <f t="shared" ref="O591:Q591" si="1211">VALUE(SUBSTITUTE(XLOOKUP($E591&amp;$F591,import!$A:$A,import!M:M),"mm",""))
</f>
        <v>#REF!</v>
      </c>
      <c r="P591" s="342" t="str">
        <f t="shared" si="1211"/>
        <v>#REF!</v>
      </c>
      <c r="Q591" s="343" t="str">
        <f t="shared" si="1211"/>
        <v>#REF!</v>
      </c>
      <c r="R591" s="341" t="str">
        <f t="shared" si="1157"/>
        <v>#REF!</v>
      </c>
      <c r="S591" s="110" t="s">
        <v>955</v>
      </c>
      <c r="T591" s="110" t="s">
        <v>956</v>
      </c>
      <c r="U591" s="354" t="str">
        <f t="shared" si="1199"/>
        <v>#REF!</v>
      </c>
      <c r="V591" s="119" t="str">
        <f t="shared" si="1043"/>
        <v>/Users/asano/Desktop/data_sample/Links/bandle.jpg</v>
      </c>
      <c r="W591" s="345" t="s">
        <v>4786</v>
      </c>
      <c r="X591" s="345" t="s">
        <v>4787</v>
      </c>
      <c r="Y591" s="345" t="s">
        <v>4788</v>
      </c>
      <c r="Z591" s="345" t="s">
        <v>4789</v>
      </c>
      <c r="AA591" s="110" t="str">
        <f t="shared" si="1044"/>
        <v>/Users/asano/Desktop/data_sample/images/1day/フルーリー/愛されウサギ/thumbnail.jpg</v>
      </c>
      <c r="AB591" s="110" t="str">
        <f t="shared" si="1045"/>
        <v>/Users/asano/Desktop/data_sample/images/1day/フルーリー/愛されウサギ/lens.jpg</v>
      </c>
      <c r="AC591" s="110" t="str">
        <f t="shared" si="1046"/>
        <v>/Users/asano/Desktop/data_sample/images/1day/フルーリー/愛されウサギ/黒目/black.jpg</v>
      </c>
      <c r="AD591" s="110" t="str">
        <f t="shared" si="1047"/>
        <v>/Users/asano/Desktop/data_sample/images/1day/フルーリー/愛されウサギ/茶目/brown.jpg</v>
      </c>
      <c r="AE591" s="346" t="str">
        <f t="shared" ref="AE591:AF591" si="1212">IFERROR(XLOOKUP($E591&amp;$F591,import!$A:$A,import!I:I),""
)</f>
        <v/>
      </c>
      <c r="AF591" s="346" t="str">
        <f t="shared" si="1212"/>
        <v/>
      </c>
      <c r="AG591" s="119" t="str">
        <f>IFERROR(__xludf.DUMMYFUNCTION(" IF(
  ISNUMBER(S591),
  ""度なし（±0.00）〜""&amp;IF(ABS(S591)&lt;100, TEXT(S591, ""0.00""), """"),
  IFERROR(""度なし（±0.00）〜""&amp;
    TEXT(
      VALUE(REGEXEXTRACT(ASC(TO_TEXT(S591)),
        ""(?:^|[^0-9])([+-]?\d{1,2}(?:\.\d+)?)(?:[^0-9]|$)""
      )),
      ""0.00"""&amp;"
    ),
    ""度なしのみ""
  )
)
"),"度なし（±0.00）〜8.00")</f>
        <v>度なし（±0.00）〜8.00</v>
      </c>
      <c r="AH591" s="347"/>
      <c r="AI591" s="347"/>
      <c r="AJ591" s="110"/>
      <c r="AK591" s="352" t="s">
        <v>4790</v>
      </c>
      <c r="AL591" s="110" t="str">
        <f t="shared" si="453"/>
        <v>#REF!</v>
      </c>
      <c r="AM591" s="110"/>
      <c r="AN591" s="110" t="str">
        <f t="shared" si="84"/>
        <v>NG</v>
      </c>
      <c r="AO591" s="343">
        <v>12.0</v>
      </c>
      <c r="AP591" s="110"/>
      <c r="AQ591" s="343">
        <v>12.0</v>
      </c>
      <c r="AR591" s="110"/>
    </row>
    <row r="592">
      <c r="A592" s="333" t="b">
        <v>1</v>
      </c>
      <c r="B592" s="349" t="b">
        <v>1</v>
      </c>
      <c r="C592" s="350" t="str">
        <f t="shared" si="66"/>
        <v>-</v>
      </c>
      <c r="D592" s="110"/>
      <c r="E592" s="110" t="s">
        <v>4741</v>
      </c>
      <c r="F592" s="110" t="s">
        <v>4791</v>
      </c>
      <c r="G592" s="335">
        <v>4750.0</v>
      </c>
      <c r="H592" s="336" t="s">
        <v>2566</v>
      </c>
      <c r="I592" s="110" t="s">
        <v>4676</v>
      </c>
      <c r="J592" s="110" t="s">
        <v>4792</v>
      </c>
      <c r="K592" s="337" t="s">
        <v>170</v>
      </c>
      <c r="L592" s="338" t="str">
        <f t="shared" si="1155"/>
        <v>#REF!</v>
      </c>
      <c r="M592" s="339" t="str">
        <f>IFERROR(__xludf.DUMMYFUNCTION("REGEXEXTRACT(
  XLOOKUP($E592&amp;$F592, import!$A:$A, import!C:C),
  ""/(\d+)""
)
"),"#REF!")</f>
        <v>#REF!</v>
      </c>
      <c r="N592" s="340" t="str">
        <f t="shared" si="455"/>
        <v>#REF!</v>
      </c>
      <c r="O592" s="341" t="str">
        <f t="shared" ref="O592:Q592" si="1213">VALUE(SUBSTITUTE(XLOOKUP($E592&amp;$F592,import!$A:$A,import!M:M),"mm",""))
</f>
        <v>#REF!</v>
      </c>
      <c r="P592" s="342" t="str">
        <f t="shared" si="1213"/>
        <v>#REF!</v>
      </c>
      <c r="Q592" s="343" t="str">
        <f t="shared" si="1213"/>
        <v>#REF!</v>
      </c>
      <c r="R592" s="341" t="str">
        <f t="shared" si="1157"/>
        <v>#REF!</v>
      </c>
      <c r="S592" s="110" t="s">
        <v>956</v>
      </c>
      <c r="T592" s="110" t="s">
        <v>956</v>
      </c>
      <c r="U592" s="354" t="str">
        <f t="shared" si="1199"/>
        <v>#REF!</v>
      </c>
      <c r="V592" s="119" t="str">
        <f t="shared" si="1043"/>
        <v>/Users/asano/Desktop/data_sample/Links/bandle.jpg</v>
      </c>
      <c r="W592" s="345" t="s">
        <v>4793</v>
      </c>
      <c r="X592" s="345" t="s">
        <v>4794</v>
      </c>
      <c r="Y592" s="345" t="s">
        <v>4795</v>
      </c>
      <c r="Z592" s="345" t="s">
        <v>4796</v>
      </c>
      <c r="AA592" s="110" t="str">
        <f t="shared" si="1044"/>
        <v>/Users/asano/Desktop/data_sample/images/1day/フルーリー/華麗なキツネ/thumbnail.jpg</v>
      </c>
      <c r="AB592" s="110" t="str">
        <f t="shared" si="1045"/>
        <v>/Users/asano/Desktop/data_sample/images/1day/フルーリー/華麗なキツネ/lens.jpg</v>
      </c>
      <c r="AC592" s="110" t="str">
        <f t="shared" si="1046"/>
        <v>/Users/asano/Desktop/data_sample/images/1day/フルーリー/華麗なキツネ/黒目/black.jpg</v>
      </c>
      <c r="AD592" s="110" t="str">
        <f t="shared" si="1047"/>
        <v>/Users/asano/Desktop/data_sample/images/1day/フルーリー/華麗なキツネ/茶目/brown.jpg</v>
      </c>
      <c r="AE592" s="346" t="str">
        <f t="shared" ref="AE592:AF592" si="1214">IFERROR(XLOOKUP($E592&amp;$F592,import!$A:$A,import!I:I),""
)</f>
        <v/>
      </c>
      <c r="AF592" s="346" t="str">
        <f t="shared" si="1214"/>
        <v/>
      </c>
      <c r="AG592" s="119" t="str">
        <f>IFERROR(__xludf.DUMMYFUNCTION(" IF(
  ISNUMBER(S592),
  ""度なし（±0.00）〜""&amp;IF(ABS(S592)&lt;100, TEXT(S592, ""0.00""), """"),
  IFERROR(""度なし（±0.00）〜""&amp;
    TEXT(
      VALUE(REGEXEXTRACT(ASC(TO_TEXT(S592)),
        ""(?:^|[^0-9])([+-]?\d{1,2}(?:\.\d+)?)(?:[^0-9]|$)""
      )),
      ""0.00"""&amp;"
    ),
    ""度なしのみ""
  )
)
"),"度なしのみ")</f>
        <v>度なしのみ</v>
      </c>
      <c r="AH592" s="347"/>
      <c r="AI592" s="347"/>
      <c r="AJ592" s="110"/>
      <c r="AK592" s="110" t="s">
        <v>4797</v>
      </c>
      <c r="AL592" s="110" t="str">
        <f t="shared" si="453"/>
        <v>#REF!</v>
      </c>
      <c r="AM592" s="110"/>
      <c r="AN592" s="110" t="str">
        <f t="shared" si="84"/>
        <v>NG</v>
      </c>
      <c r="AO592" s="343">
        <v>8.0</v>
      </c>
      <c r="AP592" s="110"/>
      <c r="AQ592" s="343">
        <v>8.0</v>
      </c>
      <c r="AR592" s="110"/>
    </row>
    <row r="593">
      <c r="A593" s="333" t="b">
        <v>1</v>
      </c>
      <c r="B593" s="349" t="b">
        <v>1</v>
      </c>
      <c r="C593" s="350" t="str">
        <f t="shared" si="66"/>
        <v>-</v>
      </c>
      <c r="D593" s="110"/>
      <c r="E593" s="110" t="s">
        <v>4741</v>
      </c>
      <c r="F593" s="110" t="s">
        <v>4798</v>
      </c>
      <c r="G593" s="335">
        <v>4751.0</v>
      </c>
      <c r="H593" s="110" t="s">
        <v>2566</v>
      </c>
      <c r="I593" s="110" t="s">
        <v>4676</v>
      </c>
      <c r="J593" s="110" t="s">
        <v>4799</v>
      </c>
      <c r="K593" s="337" t="s">
        <v>170</v>
      </c>
      <c r="L593" s="338" t="str">
        <f t="shared" si="1155"/>
        <v>#REF!</v>
      </c>
      <c r="M593" s="339" t="str">
        <f>IFERROR(__xludf.DUMMYFUNCTION("REGEXEXTRACT(
  XLOOKUP($E593&amp;$F593, import!$A:$A, import!C:C),
  ""/(\d+)""
)
"),"#REF!")</f>
        <v>#REF!</v>
      </c>
      <c r="N593" s="340" t="str">
        <f t="shared" si="455"/>
        <v>#REF!</v>
      </c>
      <c r="O593" s="341" t="str">
        <f t="shared" ref="O593:Q593" si="1215">VALUE(SUBSTITUTE(XLOOKUP($E593&amp;$F593,import!$A:$A,import!M:M),"mm",""))
</f>
        <v>#REF!</v>
      </c>
      <c r="P593" s="342" t="str">
        <f t="shared" si="1215"/>
        <v>#REF!</v>
      </c>
      <c r="Q593" s="343" t="str">
        <f t="shared" si="1215"/>
        <v>#REF!</v>
      </c>
      <c r="R593" s="341" t="str">
        <f t="shared" si="1157"/>
        <v>#REF!</v>
      </c>
      <c r="S593" s="110" t="s">
        <v>956</v>
      </c>
      <c r="T593" s="110" t="s">
        <v>956</v>
      </c>
      <c r="U593" s="354" t="str">
        <f t="shared" si="1199"/>
        <v>#REF!</v>
      </c>
      <c r="V593" s="119" t="str">
        <f t="shared" si="1043"/>
        <v>/Users/asano/Desktop/data_sample/Links/bandle.jpg</v>
      </c>
      <c r="W593" s="345" t="s">
        <v>4800</v>
      </c>
      <c r="X593" s="345" t="s">
        <v>4801</v>
      </c>
      <c r="Y593" s="345" t="s">
        <v>4802</v>
      </c>
      <c r="Z593" s="345" t="s">
        <v>4803</v>
      </c>
      <c r="AA593" s="110" t="str">
        <f t="shared" si="1044"/>
        <v>/Users/asano/Desktop/data_sample/images/1day/フルーリー/褒められパンダ/thumbnail.jpg</v>
      </c>
      <c r="AB593" s="110" t="str">
        <f t="shared" si="1045"/>
        <v>/Users/asano/Desktop/data_sample/images/1day/フルーリー/褒められパンダ/lens.jpg</v>
      </c>
      <c r="AC593" s="110" t="str">
        <f t="shared" si="1046"/>
        <v>/Users/asano/Desktop/data_sample/images/1day/フルーリー/褒められパンダ/黒目/black.jpg</v>
      </c>
      <c r="AD593" s="110" t="str">
        <f t="shared" si="1047"/>
        <v>/Users/asano/Desktop/data_sample/images/1day/フルーリー/褒められパンダ/茶目/brown.jpg</v>
      </c>
      <c r="AE593" s="346" t="str">
        <f t="shared" ref="AE593:AF593" si="1216">IFERROR(XLOOKUP($E593&amp;$F593,import!$A:$A,import!I:I),""
)</f>
        <v/>
      </c>
      <c r="AF593" s="346" t="str">
        <f t="shared" si="1216"/>
        <v/>
      </c>
      <c r="AG593" s="119" t="str">
        <f>IFERROR(__xludf.DUMMYFUNCTION(" IF(
  ISNUMBER(S593),
  ""度なし（±0.00）〜""&amp;IF(ABS(S593)&lt;100, TEXT(S593, ""0.00""), """"),
  IFERROR(""度なし（±0.00）〜""&amp;
    TEXT(
      VALUE(REGEXEXTRACT(ASC(TO_TEXT(S593)),
        ""(?:^|[^0-9])([+-]?\d{1,2}(?:\.\d+)?)(?:[^0-9]|$)""
      )),
      ""0.00"""&amp;"
    ),
    ""度なしのみ""
  )
)
"),"度なしのみ")</f>
        <v>度なしのみ</v>
      </c>
      <c r="AH593" s="347"/>
      <c r="AI593" s="347"/>
      <c r="AJ593" s="110"/>
      <c r="AK593" s="110" t="s">
        <v>4804</v>
      </c>
      <c r="AL593" s="110" t="str">
        <f t="shared" si="453"/>
        <v>#REF!</v>
      </c>
      <c r="AM593" s="110"/>
      <c r="AN593" s="110" t="str">
        <f t="shared" si="84"/>
        <v>NG</v>
      </c>
      <c r="AO593" s="343">
        <v>8.0</v>
      </c>
      <c r="AP593" s="110" t="s">
        <v>953</v>
      </c>
      <c r="AQ593" s="343">
        <v>14.0</v>
      </c>
      <c r="AR593" s="110"/>
    </row>
    <row r="594">
      <c r="A594" s="333" t="b">
        <v>1</v>
      </c>
      <c r="B594" s="357" t="b">
        <v>1</v>
      </c>
      <c r="C594" s="350" t="str">
        <f t="shared" si="66"/>
        <v>-</v>
      </c>
      <c r="D594" s="110"/>
      <c r="E594" s="110" t="s">
        <v>4805</v>
      </c>
      <c r="F594" s="110" t="s">
        <v>4806</v>
      </c>
      <c r="G594" s="335">
        <v>4752.0</v>
      </c>
      <c r="H594" s="110" t="s">
        <v>2566</v>
      </c>
      <c r="I594" s="110" t="s">
        <v>4676</v>
      </c>
      <c r="J594" s="110" t="s">
        <v>4807</v>
      </c>
      <c r="K594" s="337" t="s">
        <v>170</v>
      </c>
      <c r="L594" s="338" t="str">
        <f t="shared" si="1155"/>
        <v>#REF!</v>
      </c>
      <c r="M594" s="339" t="str">
        <f>IFERROR(__xludf.DUMMYFUNCTION("REGEXEXTRACT(
  XLOOKUP($E594&amp;$F594, import!$A:$A, import!C:C),
  ""/(\d+)""
)
"),"#REF!")</f>
        <v>#REF!</v>
      </c>
      <c r="N594" s="340" t="str">
        <f t="shared" si="455"/>
        <v>#REF!</v>
      </c>
      <c r="O594" s="341" t="str">
        <f t="shared" ref="O594:Q594" si="1217">VALUE(SUBSTITUTE(XLOOKUP($E594&amp;$F594,import!$A:$A,import!M:M),"mm",""))
</f>
        <v>#REF!</v>
      </c>
      <c r="P594" s="342" t="str">
        <f t="shared" si="1217"/>
        <v>#REF!</v>
      </c>
      <c r="Q594" s="343" t="str">
        <f t="shared" si="1217"/>
        <v>#REF!</v>
      </c>
      <c r="R594" s="341" t="str">
        <f t="shared" si="1157"/>
        <v>#REF!</v>
      </c>
      <c r="S594" s="110" t="s">
        <v>956</v>
      </c>
      <c r="T594" s="110" t="s">
        <v>956</v>
      </c>
      <c r="U594" s="354" t="str">
        <f t="shared" si="1199"/>
        <v>#REF!</v>
      </c>
      <c r="V594" s="119" t="str">
        <f t="shared" si="1043"/>
        <v>/Users/asano/Desktop/data_sample/Links/bandle.jpg</v>
      </c>
      <c r="W594" s="345" t="s">
        <v>4808</v>
      </c>
      <c r="X594" s="345" t="s">
        <v>4809</v>
      </c>
      <c r="Y594" s="345" t="s">
        <v>4810</v>
      </c>
      <c r="Z594" s="345" t="s">
        <v>4811</v>
      </c>
      <c r="AA594" s="110" t="str">
        <f t="shared" si="1044"/>
        <v>/Users/asano/Desktop/data_sample/images/1day/フルーリー/くりくりプードル/thumbnail.jpg</v>
      </c>
      <c r="AB594" s="110" t="str">
        <f t="shared" si="1045"/>
        <v>/Users/asano/Desktop/data_sample/images/1day/フルーリー/くりくりプードル/lens.jpg</v>
      </c>
      <c r="AC594" s="110" t="str">
        <f t="shared" si="1046"/>
        <v>/Users/asano/Desktop/data_sample/images/1day/フルーリー/くりくりプードル/黒目/black.jpg</v>
      </c>
      <c r="AD594" s="110" t="str">
        <f t="shared" si="1047"/>
        <v>/Users/asano/Desktop/data_sample/images/1day/フルーリー/くりくりプードル/茶目/brown.jpg</v>
      </c>
      <c r="AE594" s="346" t="str">
        <f t="shared" ref="AE594:AF594" si="1218">IFERROR(XLOOKUP($E594&amp;$F594,import!$A:$A,import!I:I),""
)</f>
        <v/>
      </c>
      <c r="AF594" s="346" t="str">
        <f t="shared" si="1218"/>
        <v/>
      </c>
      <c r="AG594" s="119" t="str">
        <f>IFERROR(__xludf.DUMMYFUNCTION(" IF(
  ISNUMBER(S594),
  ""度なし（±0.00）〜""&amp;IF(ABS(S594)&lt;100, TEXT(S594, ""0.00""), """"),
  IFERROR(""度なし（±0.00）〜""&amp;
    TEXT(
      VALUE(REGEXEXTRACT(ASC(TO_TEXT(S594)),
        ""(?:^|[^0-9])([+-]?\d{1,2}(?:\.\d+)?)(?:[^0-9]|$)""
      )),
      ""0.00"""&amp;"
    ),
    ""度なしのみ""
  )
)
"),"度なしのみ")</f>
        <v>度なしのみ</v>
      </c>
      <c r="AH594" s="347"/>
      <c r="AI594" s="347"/>
      <c r="AJ594" s="110"/>
      <c r="AK594" s="352" t="s">
        <v>4812</v>
      </c>
      <c r="AL594" s="110" t="str">
        <f t="shared" si="453"/>
        <v>#REF!</v>
      </c>
      <c r="AM594" s="110"/>
      <c r="AN594" s="110" t="str">
        <f t="shared" si="84"/>
        <v>NG</v>
      </c>
      <c r="AO594" s="343">
        <v>8.0</v>
      </c>
      <c r="AP594" s="110"/>
      <c r="AQ594" s="343">
        <v>8.0</v>
      </c>
      <c r="AR594" s="110"/>
    </row>
    <row r="595">
      <c r="A595" s="333" t="b">
        <v>1</v>
      </c>
      <c r="B595" s="349" t="b">
        <v>1</v>
      </c>
      <c r="C595" s="350" t="str">
        <f t="shared" si="66"/>
        <v>-</v>
      </c>
      <c r="D595" s="110"/>
      <c r="E595" s="110" t="s">
        <v>4805</v>
      </c>
      <c r="F595" s="110" t="s">
        <v>4813</v>
      </c>
      <c r="G595" s="335">
        <v>4753.0</v>
      </c>
      <c r="H595" s="110" t="s">
        <v>2566</v>
      </c>
      <c r="I595" s="110" t="s">
        <v>4676</v>
      </c>
      <c r="J595" s="110" t="s">
        <v>4814</v>
      </c>
      <c r="K595" s="337" t="s">
        <v>170</v>
      </c>
      <c r="L595" s="338" t="str">
        <f t="shared" si="1155"/>
        <v>#REF!</v>
      </c>
      <c r="M595" s="339" t="str">
        <f>IFERROR(__xludf.DUMMYFUNCTION("REGEXEXTRACT(
  XLOOKUP($E595&amp;$F595, import!$A:$A, import!C:C),
  ""/(\d+)""
)
"),"#REF!")</f>
        <v>#REF!</v>
      </c>
      <c r="N595" s="340" t="str">
        <f t="shared" si="455"/>
        <v>#REF!</v>
      </c>
      <c r="O595" s="341" t="str">
        <f t="shared" ref="O595:Q595" si="1219">VALUE(SUBSTITUTE(XLOOKUP($E595&amp;$F595,import!$A:$A,import!M:M),"mm",""))
</f>
        <v>#REF!</v>
      </c>
      <c r="P595" s="342" t="str">
        <f t="shared" si="1219"/>
        <v>#REF!</v>
      </c>
      <c r="Q595" s="343" t="str">
        <f t="shared" si="1219"/>
        <v>#REF!</v>
      </c>
      <c r="R595" s="341" t="str">
        <f t="shared" si="1157"/>
        <v>#REF!</v>
      </c>
      <c r="S595" s="110" t="s">
        <v>955</v>
      </c>
      <c r="T595" s="110" t="s">
        <v>956</v>
      </c>
      <c r="U595" s="354" t="str">
        <f t="shared" si="1199"/>
        <v>#REF!</v>
      </c>
      <c r="V595" s="119" t="str">
        <f t="shared" si="1043"/>
        <v>/Users/asano/Desktop/data_sample/Links/bandle.jpg</v>
      </c>
      <c r="W595" s="345" t="s">
        <v>4815</v>
      </c>
      <c r="X595" s="345" t="s">
        <v>4816</v>
      </c>
      <c r="Y595" s="345" t="s">
        <v>4817</v>
      </c>
      <c r="Z595" s="345" t="s">
        <v>4818</v>
      </c>
      <c r="AA595" s="110" t="str">
        <f t="shared" si="1044"/>
        <v>/Users/asano/Desktop/data_sample/images/1day/フルーリー/ぽんぽこたぬき/thumbnail.jpg</v>
      </c>
      <c r="AB595" s="110" t="str">
        <f t="shared" si="1045"/>
        <v>/Users/asano/Desktop/data_sample/images/1day/フルーリー/ぽんぽこたぬき/lens.jpg</v>
      </c>
      <c r="AC595" s="110" t="str">
        <f t="shared" si="1046"/>
        <v>/Users/asano/Desktop/data_sample/images/1day/フルーリー/ぽんぽこたぬき/黒目/black.jpg</v>
      </c>
      <c r="AD595" s="110" t="str">
        <f t="shared" si="1047"/>
        <v>/Users/asano/Desktop/data_sample/images/1day/フルーリー/ぽんぽこたぬき/茶目/brown.jpg</v>
      </c>
      <c r="AE595" s="346" t="str">
        <f t="shared" ref="AE595:AF595" si="1220">IFERROR(XLOOKUP($E595&amp;$F595,import!$A:$A,import!I:I),""
)</f>
        <v/>
      </c>
      <c r="AF595" s="346" t="str">
        <f t="shared" si="1220"/>
        <v/>
      </c>
      <c r="AG595" s="119" t="str">
        <f>IFERROR(__xludf.DUMMYFUNCTION(" IF(
  ISNUMBER(S595),
  ""度なし（±0.00）〜""&amp;IF(ABS(S595)&lt;100, TEXT(S595, ""0.00""), """"),
  IFERROR(""度なし（±0.00）〜""&amp;
    TEXT(
      VALUE(REGEXEXTRACT(ASC(TO_TEXT(S595)),
        ""(?:^|[^0-9])([+-]?\d{1,2}(?:\.\d+)?)(?:[^0-9]|$)""
      )),
      ""0.00"""&amp;"
    ),
    ""度なしのみ""
  )
)
"),"度なし（±0.00）〜8.00")</f>
        <v>度なし（±0.00）〜8.00</v>
      </c>
      <c r="AH595" s="347"/>
      <c r="AI595" s="347"/>
      <c r="AJ595" s="110"/>
      <c r="AK595" s="110" t="s">
        <v>4819</v>
      </c>
      <c r="AL595" s="110" t="str">
        <f t="shared" si="453"/>
        <v>#REF!</v>
      </c>
      <c r="AM595" s="110"/>
      <c r="AN595" s="110" t="str">
        <f t="shared" si="84"/>
        <v>NG</v>
      </c>
      <c r="AO595" s="343">
        <v>12.0</v>
      </c>
      <c r="AP595" s="110"/>
      <c r="AQ595" s="343">
        <v>12.0</v>
      </c>
      <c r="AR595" s="110"/>
    </row>
    <row r="596">
      <c r="A596" s="333" t="b">
        <v>1</v>
      </c>
      <c r="B596" s="349" t="b">
        <v>1</v>
      </c>
      <c r="C596" s="350" t="str">
        <f t="shared" si="66"/>
        <v>-</v>
      </c>
      <c r="D596" s="110"/>
      <c r="E596" s="110" t="s">
        <v>4805</v>
      </c>
      <c r="F596" s="110" t="s">
        <v>4820</v>
      </c>
      <c r="G596" s="335">
        <v>4754.0</v>
      </c>
      <c r="H596" s="110" t="s">
        <v>2566</v>
      </c>
      <c r="I596" s="110" t="s">
        <v>4676</v>
      </c>
      <c r="J596" s="110" t="s">
        <v>4821</v>
      </c>
      <c r="K596" s="337" t="s">
        <v>170</v>
      </c>
      <c r="L596" s="338" t="str">
        <f t="shared" si="1155"/>
        <v>#REF!</v>
      </c>
      <c r="M596" s="339" t="str">
        <f>IFERROR(__xludf.DUMMYFUNCTION("REGEXEXTRACT(
  XLOOKUP($E596&amp;$F596, import!$A:$A, import!C:C),
  ""/(\d+)""
)
"),"#REF!")</f>
        <v>#REF!</v>
      </c>
      <c r="N596" s="340" t="str">
        <f t="shared" si="455"/>
        <v>#REF!</v>
      </c>
      <c r="O596" s="341" t="str">
        <f t="shared" ref="O596:Q596" si="1221">VALUE(SUBSTITUTE(XLOOKUP($E596&amp;$F596,import!$A:$A,import!M:M),"mm",""))
</f>
        <v>#REF!</v>
      </c>
      <c r="P596" s="342" t="str">
        <f t="shared" si="1221"/>
        <v>#REF!</v>
      </c>
      <c r="Q596" s="343" t="str">
        <f t="shared" si="1221"/>
        <v>#REF!</v>
      </c>
      <c r="R596" s="341" t="str">
        <f t="shared" si="1157"/>
        <v>#REF!</v>
      </c>
      <c r="S596" s="110" t="s">
        <v>955</v>
      </c>
      <c r="T596" s="110" t="s">
        <v>956</v>
      </c>
      <c r="U596" s="354" t="str">
        <f t="shared" si="1199"/>
        <v>#REF!</v>
      </c>
      <c r="V596" s="119" t="str">
        <f t="shared" si="1043"/>
        <v>/Users/asano/Desktop/data_sample/Links/bandle.jpg</v>
      </c>
      <c r="W596" s="345" t="s">
        <v>4822</v>
      </c>
      <c r="X596" s="345" t="s">
        <v>4823</v>
      </c>
      <c r="Y596" s="345" t="s">
        <v>4824</v>
      </c>
      <c r="Z596" s="345" t="s">
        <v>4825</v>
      </c>
      <c r="AA596" s="110" t="str">
        <f t="shared" si="1044"/>
        <v>/Users/asano/Desktop/data_sample/images/1day/フルーリー/恋するバンビ/thumbnail.jpg</v>
      </c>
      <c r="AB596" s="110" t="str">
        <f t="shared" si="1045"/>
        <v>/Users/asano/Desktop/data_sample/images/1day/フルーリー/恋するバンビ/lens.jpg</v>
      </c>
      <c r="AC596" s="110" t="str">
        <f t="shared" si="1046"/>
        <v>/Users/asano/Desktop/data_sample/images/1day/フルーリー/恋するバンビ/黒目/black.jpg</v>
      </c>
      <c r="AD596" s="110" t="str">
        <f t="shared" si="1047"/>
        <v>/Users/asano/Desktop/data_sample/images/1day/フルーリー/恋するバンビ/茶目/brown.jpg</v>
      </c>
      <c r="AE596" s="346" t="str">
        <f t="shared" ref="AE596:AF596" si="1222">IFERROR(XLOOKUP($E596&amp;$F596,import!$A:$A,import!I:I),""
)</f>
        <v/>
      </c>
      <c r="AF596" s="346" t="str">
        <f t="shared" si="1222"/>
        <v/>
      </c>
      <c r="AG596" s="119" t="str">
        <f>IFERROR(__xludf.DUMMYFUNCTION(" IF(
  ISNUMBER(S596),
  ""度なし（±0.00）〜""&amp;IF(ABS(S596)&lt;100, TEXT(S596, ""0.00""), """"),
  IFERROR(""度なし（±0.00）〜""&amp;
    TEXT(
      VALUE(REGEXEXTRACT(ASC(TO_TEXT(S596)),
        ""(?:^|[^0-9])([+-]?\d{1,2}(?:\.\d+)?)(?:[^0-9]|$)""
      )),
      ""0.00"""&amp;"
    ),
    ""度なしのみ""
  )
)
"),"度なし（±0.00）〜8.00")</f>
        <v>度なし（±0.00）〜8.00</v>
      </c>
      <c r="AH596" s="347"/>
      <c r="AI596" s="347"/>
      <c r="AJ596" s="110"/>
      <c r="AK596" s="110" t="s">
        <v>4826</v>
      </c>
      <c r="AL596" s="110" t="str">
        <f t="shared" si="453"/>
        <v>#REF!</v>
      </c>
      <c r="AM596" s="110"/>
      <c r="AN596" s="110" t="str">
        <f t="shared" si="84"/>
        <v>NG</v>
      </c>
      <c r="AO596" s="343">
        <v>12.0</v>
      </c>
      <c r="AP596" s="110"/>
      <c r="AQ596" s="343">
        <v>12.0</v>
      </c>
      <c r="AR596" s="110"/>
    </row>
    <row r="597">
      <c r="A597" s="333" t="b">
        <v>1</v>
      </c>
      <c r="B597" s="349" t="b">
        <v>1</v>
      </c>
      <c r="C597" s="350" t="str">
        <f t="shared" si="66"/>
        <v>-</v>
      </c>
      <c r="D597" s="110"/>
      <c r="E597" s="110" t="s">
        <v>4827</v>
      </c>
      <c r="F597" s="110" t="s">
        <v>4828</v>
      </c>
      <c r="G597" s="335">
        <v>4755.0</v>
      </c>
      <c r="H597" s="110" t="s">
        <v>2566</v>
      </c>
      <c r="I597" s="110" t="s">
        <v>4676</v>
      </c>
      <c r="J597" s="110" t="s">
        <v>4829</v>
      </c>
      <c r="K597" s="110" t="s">
        <v>292</v>
      </c>
      <c r="L597" s="338" t="str">
        <f t="shared" si="1155"/>
        <v>#REF!</v>
      </c>
      <c r="M597" s="339" t="str">
        <f>IFERROR(__xludf.DUMMYFUNCTION("REGEXEXTRACT(
  XLOOKUP($E597&amp;$F597, import!$A:$A, import!C:C),
  ""/(\d+)""
)
"),"#REF!")</f>
        <v>#REF!</v>
      </c>
      <c r="N597" s="340" t="str">
        <f t="shared" si="455"/>
        <v>#REF!</v>
      </c>
      <c r="O597" s="341" t="str">
        <f t="shared" ref="O597:Q597" si="1223">VALUE(SUBSTITUTE(XLOOKUP($E597&amp;$F597,import!$A:$A,import!M:M),"mm",""))
</f>
        <v>#REF!</v>
      </c>
      <c r="P597" s="342" t="str">
        <f t="shared" si="1223"/>
        <v>#REF!</v>
      </c>
      <c r="Q597" s="343" t="str">
        <f t="shared" si="1223"/>
        <v>#REF!</v>
      </c>
      <c r="R597" s="341" t="str">
        <f t="shared" si="1157"/>
        <v>#REF!</v>
      </c>
      <c r="S597" s="110" t="s">
        <v>1303</v>
      </c>
      <c r="T59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TRIM(TRANSPOSE(SPLIT(S597,"",""))), 0))
        ),
      ""シリコン"",""シリコー"&amp;"ンハイドロゲル素材"")
    )
  ),
"""")
"),"UVカット")</f>
        <v>UVカット</v>
      </c>
      <c r="U597" s="371" t="s">
        <v>3043</v>
      </c>
      <c r="V597" s="119" t="str">
        <f t="shared" si="1043"/>
        <v>/Users/asano/Desktop/data_sample/Links/bandle.jpg</v>
      </c>
      <c r="W597" s="345" t="s">
        <v>4830</v>
      </c>
      <c r="X597" s="345" t="s">
        <v>4831</v>
      </c>
      <c r="Y597" s="345" t="s">
        <v>4832</v>
      </c>
      <c r="Z597" s="345" t="s">
        <v>4833</v>
      </c>
      <c r="AA597" s="110" t="str">
        <f t="shared" si="1044"/>
        <v>/Users/asano/Desktop/data_sample/images/1month/フルーリー/ましゅまろ/thumbnail.jpg</v>
      </c>
      <c r="AB597" s="110" t="str">
        <f t="shared" si="1045"/>
        <v>/Users/asano/Desktop/data_sample/images/1month/フルーリー/ましゅまろ/lens.jpg</v>
      </c>
      <c r="AC597" s="110" t="str">
        <f t="shared" si="1046"/>
        <v>/Users/asano/Desktop/data_sample/images/1month/フルーリー/ましゅまろ/黒目/black.jpg</v>
      </c>
      <c r="AD597" s="110" t="str">
        <f t="shared" si="1047"/>
        <v>/Users/asano/Desktop/data_sample/images/1month/フルーリー/ましゅまろ/茶目/brown.jpg</v>
      </c>
      <c r="AE597" s="346" t="str">
        <f t="shared" ref="AE597:AF597" si="1224">IFERROR(XLOOKUP($E597&amp;$F597,import!$A:$A,import!I:I),""
)</f>
        <v/>
      </c>
      <c r="AF597" s="346" t="str">
        <f t="shared" si="1224"/>
        <v/>
      </c>
      <c r="AG597" s="119" t="str">
        <f>IFERROR(__xludf.DUMMYFUNCTION(" IF(
  ISNUMBER(S597),
  ""度なし（±0.00）〜""&amp;IF(ABS(S597)&lt;100, TEXT(S597, ""0.00""), """"),
  IFERROR(""度なし（±0.00）〜""&amp;
    TEXT(
      VALUE(REGEXEXTRACT(ASC(TO_TEXT(S597)),
        ""(?:^|[^0-9])([+-]?\d{1,2}(?:\.\d+)?)(?:[^0-9]|$)""
      )),
      ""0.00"""&amp;"
    ),
    ""度なしのみ""
  )
)
"),"度なしのみ")</f>
        <v>度なしのみ</v>
      </c>
      <c r="AH597" s="347"/>
      <c r="AI597" s="347"/>
      <c r="AJ597" s="110"/>
      <c r="AK597" s="110" t="s">
        <v>4834</v>
      </c>
      <c r="AL597" s="110" t="str">
        <f t="shared" si="453"/>
        <v>#REF!</v>
      </c>
      <c r="AM597" s="110"/>
      <c r="AN597" s="110" t="str">
        <f t="shared" si="84"/>
        <v>NG</v>
      </c>
      <c r="AO597" s="343">
        <v>8.0</v>
      </c>
      <c r="AP597" s="110"/>
      <c r="AQ597" s="343">
        <v>8.0</v>
      </c>
      <c r="AR597" s="110"/>
    </row>
    <row r="598">
      <c r="A598" s="333" t="b">
        <v>1</v>
      </c>
      <c r="B598" s="349" t="b">
        <v>1</v>
      </c>
      <c r="C598" s="350" t="str">
        <f t="shared" si="66"/>
        <v>-</v>
      </c>
      <c r="D598" s="110"/>
      <c r="E598" s="110" t="s">
        <v>4835</v>
      </c>
      <c r="F598" s="110" t="s">
        <v>4836</v>
      </c>
      <c r="G598" s="335">
        <v>4756.0</v>
      </c>
      <c r="H598" s="110" t="s">
        <v>2566</v>
      </c>
      <c r="I598" s="110" t="s">
        <v>4837</v>
      </c>
      <c r="J598" s="110" t="s">
        <v>4838</v>
      </c>
      <c r="K598" s="337" t="s">
        <v>170</v>
      </c>
      <c r="L598" s="338" t="str">
        <f t="shared" si="1155"/>
        <v>#REF!</v>
      </c>
      <c r="M598" s="339" t="str">
        <f>IFERROR(__xludf.DUMMYFUNCTION("REGEXEXTRACT(
  XLOOKUP($E598&amp;$F598, import!$A:$A, import!C:C),
  ""/(\d+)""
)
"),"#REF!")</f>
        <v>#REF!</v>
      </c>
      <c r="N598" s="340" t="str">
        <f t="shared" si="455"/>
        <v>#REF!</v>
      </c>
      <c r="O598" s="341" t="str">
        <f t="shared" ref="O598:Q598" si="1225">VALUE(SUBSTITUTE(XLOOKUP($E598&amp;$F598,import!$A:$A,import!M:M),"mm",""))
</f>
        <v>#REF!</v>
      </c>
      <c r="P598" s="342" t="str">
        <f t="shared" si="1225"/>
        <v>#REF!</v>
      </c>
      <c r="Q598" s="343" t="str">
        <f t="shared" si="1225"/>
        <v>#REF!</v>
      </c>
      <c r="R598" s="341" t="str">
        <f t="shared" si="1157"/>
        <v>#REF!</v>
      </c>
      <c r="S598" s="110" t="s">
        <v>956</v>
      </c>
      <c r="T598" s="110" t="s">
        <v>956</v>
      </c>
      <c r="U598" s="388" t="str">
        <f t="shared" ref="U598:U617" si="1228">LET(pb,TRIM($H598),brand,TRIM($I598),d,LOWER(TRIM($K598)),dur,SWITCH(d,"1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598" s="119" t="str">
        <f t="shared" si="1043"/>
        <v>/Users/asano/Desktop/data_sample/Links/bandle.jpg</v>
      </c>
      <c r="W598" s="345" t="s">
        <v>4839</v>
      </c>
      <c r="X598" s="345" t="s">
        <v>4840</v>
      </c>
      <c r="Y598" s="345" t="s">
        <v>4841</v>
      </c>
      <c r="Z598" s="345" t="s">
        <v>4842</v>
      </c>
      <c r="AA598" s="110" t="str">
        <f t="shared" si="1044"/>
        <v>/Users/asano/Desktop/data_sample/images/1day/せかいのふるーりー/ソウル/thumbnail.jpg</v>
      </c>
      <c r="AB598" s="110" t="str">
        <f t="shared" si="1045"/>
        <v>/Users/asano/Desktop/data_sample/images/1day/せかいのふるーりー/ソウル/lens.jpg</v>
      </c>
      <c r="AC598" s="110" t="str">
        <f t="shared" si="1046"/>
        <v>/Users/asano/Desktop/data_sample/images/1day/せかいのふるーりー/ソウル/黒目/black.jpg</v>
      </c>
      <c r="AD598" s="110" t="str">
        <f t="shared" si="1047"/>
        <v>/Users/asano/Desktop/data_sample/images/1day/せかいのふるーりー/ソウル/茶目/brown.jpg</v>
      </c>
      <c r="AE598" s="346" t="str">
        <f t="shared" ref="AE598:AF598" si="1226">IFERROR(XLOOKUP($E598&amp;$F598,import!$A:$A,import!I:I),""
)</f>
        <v/>
      </c>
      <c r="AF598" s="346" t="str">
        <f t="shared" si="1226"/>
        <v/>
      </c>
      <c r="AG598" s="119" t="str">
        <f>IFERROR(__xludf.DUMMYFUNCTION(" IF(
  ISNUMBER(S598),
  ""度なし（±0.00）〜""&amp;IF(ABS(S598)&lt;100, TEXT(S598, ""0.00""), """"),
  IFERROR(""度なし（±0.00）〜""&amp;
    TEXT(
      VALUE(REGEXEXTRACT(ASC(TO_TEXT(S598)),
        ""(?:^|[^0-9])([+-]?\d{1,2}(?:\.\d+)?)(?:[^0-9]|$)""
      )),
      ""0.00"""&amp;"
    ),
    ""度なしのみ""
  )
)
"),"度なしのみ")</f>
        <v>度なしのみ</v>
      </c>
      <c r="AH598" s="347"/>
      <c r="AI598" s="347"/>
      <c r="AJ598" s="110"/>
      <c r="AK598" s="110" t="s">
        <v>4843</v>
      </c>
      <c r="AL598" s="110" t="str">
        <f t="shared" si="453"/>
        <v>#REF!</v>
      </c>
      <c r="AM598" s="110"/>
      <c r="AN598" s="110" t="str">
        <f t="shared" si="84"/>
        <v>NG</v>
      </c>
      <c r="AO598" s="343">
        <v>8.0</v>
      </c>
      <c r="AP598" s="110"/>
      <c r="AQ598" s="343">
        <v>8.0</v>
      </c>
      <c r="AR598" s="110"/>
    </row>
    <row r="599">
      <c r="A599" s="333" t="b">
        <v>1</v>
      </c>
      <c r="B599" s="349" t="b">
        <v>1</v>
      </c>
      <c r="C599" s="350" t="str">
        <f t="shared" si="66"/>
        <v>-</v>
      </c>
      <c r="D599" s="110"/>
      <c r="E599" s="110" t="s">
        <v>4835</v>
      </c>
      <c r="F599" s="110" t="s">
        <v>4844</v>
      </c>
      <c r="G599" s="335">
        <v>4757.0</v>
      </c>
      <c r="H599" s="110" t="s">
        <v>2566</v>
      </c>
      <c r="I599" s="110" t="s">
        <v>4837</v>
      </c>
      <c r="J599" s="110" t="s">
        <v>4845</v>
      </c>
      <c r="K599" s="337" t="s">
        <v>170</v>
      </c>
      <c r="L599" s="338" t="str">
        <f t="shared" si="1155"/>
        <v>#REF!</v>
      </c>
      <c r="M599" s="339" t="str">
        <f>IFERROR(__xludf.DUMMYFUNCTION("REGEXEXTRACT(
  XLOOKUP($E599&amp;$F599, import!$A:$A, import!C:C),
  ""/(\d+)""
)
"),"#REF!")</f>
        <v>#REF!</v>
      </c>
      <c r="N599" s="340" t="str">
        <f t="shared" si="455"/>
        <v>#REF!</v>
      </c>
      <c r="O599" s="341" t="str">
        <f t="shared" ref="O599:Q599" si="1227">VALUE(SUBSTITUTE(XLOOKUP($E599&amp;$F599,import!$A:$A,import!M:M),"mm",""))
</f>
        <v>#REF!</v>
      </c>
      <c r="P599" s="342" t="str">
        <f t="shared" si="1227"/>
        <v>#REF!</v>
      </c>
      <c r="Q599" s="343" t="str">
        <f t="shared" si="1227"/>
        <v>#REF!</v>
      </c>
      <c r="R599" s="341" t="str">
        <f t="shared" si="1157"/>
        <v>#REF!</v>
      </c>
      <c r="S599" s="110" t="s">
        <v>956</v>
      </c>
      <c r="T599" s="110" t="s">
        <v>956</v>
      </c>
      <c r="U599" s="388" t="str">
        <f t="shared" si="1228"/>
        <v>#REF!</v>
      </c>
      <c r="V599" s="119" t="str">
        <f t="shared" si="1043"/>
        <v>/Users/asano/Desktop/data_sample/Links/bandle.jpg</v>
      </c>
      <c r="W599" s="345" t="s">
        <v>4846</v>
      </c>
      <c r="X599" s="345" t="s">
        <v>4847</v>
      </c>
      <c r="Y599" s="345" t="s">
        <v>4848</v>
      </c>
      <c r="Z599" s="345" t="s">
        <v>4849</v>
      </c>
      <c r="AA599" s="110" t="str">
        <f t="shared" si="1044"/>
        <v>/Users/asano/Desktop/data_sample/images/1day/せかいのふるーりー/ニューヨーク/thumbnail.jpg</v>
      </c>
      <c r="AB599" s="110" t="str">
        <f t="shared" si="1045"/>
        <v>/Users/asano/Desktop/data_sample/images/1day/せかいのふるーりー/ニューヨーク/lens.jpg</v>
      </c>
      <c r="AC599" s="110" t="str">
        <f t="shared" si="1046"/>
        <v>/Users/asano/Desktop/data_sample/images/1day/せかいのふるーりー/ニューヨーク/黒目/black.jpg</v>
      </c>
      <c r="AD599" s="110" t="str">
        <f t="shared" si="1047"/>
        <v>/Users/asano/Desktop/data_sample/images/1day/せかいのふるーりー/ニューヨーク/茶目/brown.jpg</v>
      </c>
      <c r="AE599" s="346" t="str">
        <f t="shared" ref="AE599:AF599" si="1229">IFERROR(XLOOKUP($E599&amp;$F599,import!$A:$A,import!I:I),""
)</f>
        <v/>
      </c>
      <c r="AF599" s="346" t="str">
        <f t="shared" si="1229"/>
        <v/>
      </c>
      <c r="AG599" s="119" t="str">
        <f>IFERROR(__xludf.DUMMYFUNCTION(" IF(
  ISNUMBER(S599),
  ""度なし（±0.00）〜""&amp;IF(ABS(S599)&lt;100, TEXT(S599, ""0.00""), """"),
  IFERROR(""度なし（±0.00）〜""&amp;
    TEXT(
      VALUE(REGEXEXTRACT(ASC(TO_TEXT(S599)),
        ""(?:^|[^0-9])([+-]?\d{1,2}(?:\.\d+)?)(?:[^0-9]|$)""
      )),
      ""0.00"""&amp;"
    ),
    ""度なしのみ""
  )
)
"),"度なしのみ")</f>
        <v>度なしのみ</v>
      </c>
      <c r="AH599" s="347"/>
      <c r="AI599" s="347"/>
      <c r="AJ599" s="110"/>
      <c r="AK599" s="110" t="s">
        <v>4850</v>
      </c>
      <c r="AL599" s="110" t="str">
        <f t="shared" si="453"/>
        <v>#REF!</v>
      </c>
      <c r="AM599" s="110"/>
      <c r="AN599" s="110" t="str">
        <f t="shared" si="84"/>
        <v>NG</v>
      </c>
      <c r="AO599" s="343">
        <v>8.0</v>
      </c>
      <c r="AP599" s="110"/>
      <c r="AQ599" s="343">
        <v>8.0</v>
      </c>
      <c r="AR599" s="110"/>
    </row>
    <row r="600">
      <c r="A600" s="333" t="b">
        <v>1</v>
      </c>
      <c r="B600" s="349" t="b">
        <v>1</v>
      </c>
      <c r="C600" s="350" t="str">
        <f t="shared" si="66"/>
        <v>-</v>
      </c>
      <c r="D600" s="110"/>
      <c r="E600" s="110" t="s">
        <v>4835</v>
      </c>
      <c r="F600" s="110" t="s">
        <v>4851</v>
      </c>
      <c r="G600" s="335">
        <v>4758.0</v>
      </c>
      <c r="H600" s="110" t="s">
        <v>2566</v>
      </c>
      <c r="I600" s="110" t="s">
        <v>4837</v>
      </c>
      <c r="J600" s="110" t="s">
        <v>4852</v>
      </c>
      <c r="K600" s="337" t="s">
        <v>170</v>
      </c>
      <c r="L600" s="338" t="str">
        <f t="shared" si="1155"/>
        <v>#REF!</v>
      </c>
      <c r="M600" s="339" t="str">
        <f>IFERROR(__xludf.DUMMYFUNCTION("REGEXEXTRACT(
  XLOOKUP($E600&amp;$F600, import!$A:$A, import!C:C),
  ""/(\d+)""
)
"),"#REF!")</f>
        <v>#REF!</v>
      </c>
      <c r="N600" s="340" t="str">
        <f t="shared" si="455"/>
        <v>#REF!</v>
      </c>
      <c r="O600" s="341" t="str">
        <f t="shared" ref="O600:Q600" si="1230">VALUE(SUBSTITUTE(XLOOKUP($E600&amp;$F600,import!$A:$A,import!M:M),"mm",""))
</f>
        <v>#REF!</v>
      </c>
      <c r="P600" s="342" t="str">
        <f t="shared" si="1230"/>
        <v>#REF!</v>
      </c>
      <c r="Q600" s="343" t="str">
        <f t="shared" si="1230"/>
        <v>#REF!</v>
      </c>
      <c r="R600" s="341" t="str">
        <f t="shared" si="1157"/>
        <v>#REF!</v>
      </c>
      <c r="S600" s="110" t="s">
        <v>956</v>
      </c>
      <c r="T600" s="110" t="s">
        <v>956</v>
      </c>
      <c r="U600" s="388" t="str">
        <f t="shared" si="1228"/>
        <v>#REF!</v>
      </c>
      <c r="V600" s="119" t="str">
        <f t="shared" si="1043"/>
        <v>/Users/asano/Desktop/data_sample/Links/bandle.jpg</v>
      </c>
      <c r="W600" s="345" t="s">
        <v>4853</v>
      </c>
      <c r="X600" s="345" t="s">
        <v>4854</v>
      </c>
      <c r="Y600" s="345" t="s">
        <v>4855</v>
      </c>
      <c r="Z600" s="345" t="s">
        <v>4856</v>
      </c>
      <c r="AA600" s="110" t="str">
        <f t="shared" si="1044"/>
        <v>/Users/asano/Desktop/data_sample/images/1day/せかいのふるーりー/パリ/thumbnail.jpg</v>
      </c>
      <c r="AB600" s="110" t="str">
        <f t="shared" si="1045"/>
        <v>/Users/asano/Desktop/data_sample/images/1day/せかいのふるーりー/パリ/lens.jpg</v>
      </c>
      <c r="AC600" s="110" t="str">
        <f t="shared" si="1046"/>
        <v>/Users/asano/Desktop/data_sample/images/1day/せかいのふるーりー/パリ/黒目/black.jpg</v>
      </c>
      <c r="AD600" s="110" t="str">
        <f t="shared" si="1047"/>
        <v>/Users/asano/Desktop/data_sample/images/1day/せかいのふるーりー/パリ/茶目/brown.jpg</v>
      </c>
      <c r="AE600" s="346" t="str">
        <f t="shared" ref="AE600:AF600" si="1231">IFERROR(XLOOKUP($E600&amp;$F600,import!$A:$A,import!I:I),""
)</f>
        <v/>
      </c>
      <c r="AF600" s="346" t="str">
        <f t="shared" si="1231"/>
        <v/>
      </c>
      <c r="AG600" s="119" t="str">
        <f>IFERROR(__xludf.DUMMYFUNCTION(" IF(
  ISNUMBER(S600),
  ""度なし（±0.00）〜""&amp;IF(ABS(S600)&lt;100, TEXT(S600, ""0.00""), """"),
  IFERROR(""度なし（±0.00）〜""&amp;
    TEXT(
      VALUE(REGEXEXTRACT(ASC(TO_TEXT(S600)),
        ""(?:^|[^0-9])([+-]?\d{1,2}(?:\.\d+)?)(?:[^0-9]|$)""
      )),
      ""0.00"""&amp;"
    ),
    ""度なしのみ""
  )
)
"),"度なしのみ")</f>
        <v>度なしのみ</v>
      </c>
      <c r="AH600" s="347"/>
      <c r="AI600" s="347"/>
      <c r="AJ600" s="110"/>
      <c r="AK600" s="110" t="s">
        <v>4857</v>
      </c>
      <c r="AL600" s="110" t="str">
        <f t="shared" si="453"/>
        <v>#REF!</v>
      </c>
      <c r="AM600" s="110"/>
      <c r="AN600" s="110" t="str">
        <f t="shared" si="84"/>
        <v>NG</v>
      </c>
      <c r="AO600" s="343">
        <v>8.0</v>
      </c>
      <c r="AP600" s="110"/>
      <c r="AQ600" s="343">
        <v>8.0</v>
      </c>
      <c r="AR600" s="110"/>
    </row>
    <row r="601">
      <c r="A601" s="333" t="b">
        <v>1</v>
      </c>
      <c r="B601" s="349" t="b">
        <v>1</v>
      </c>
      <c r="C601" s="350" t="str">
        <f t="shared" si="66"/>
        <v>-</v>
      </c>
      <c r="D601" s="110"/>
      <c r="E601" s="110" t="s">
        <v>4835</v>
      </c>
      <c r="F601" s="110" t="s">
        <v>4858</v>
      </c>
      <c r="G601" s="335">
        <v>4759.0</v>
      </c>
      <c r="H601" s="110" t="s">
        <v>2566</v>
      </c>
      <c r="I601" s="110" t="s">
        <v>4837</v>
      </c>
      <c r="J601" s="110" t="s">
        <v>336</v>
      </c>
      <c r="K601" s="337" t="s">
        <v>170</v>
      </c>
      <c r="L601" s="338" t="str">
        <f t="shared" si="1155"/>
        <v>#REF!</v>
      </c>
      <c r="M601" s="339" t="str">
        <f>IFERROR(__xludf.DUMMYFUNCTION("REGEXEXTRACT(
  XLOOKUP($E601&amp;$F601, import!$A:$A, import!C:C),
  ""/(\d+)""
)
"),"#REF!")</f>
        <v>#REF!</v>
      </c>
      <c r="N601" s="340" t="str">
        <f t="shared" si="455"/>
        <v>#REF!</v>
      </c>
      <c r="O601" s="341" t="str">
        <f t="shared" ref="O601:Q601" si="1232">VALUE(SUBSTITUTE(XLOOKUP($E601&amp;$F601,import!$A:$A,import!M:M),"mm",""))
</f>
        <v>#REF!</v>
      </c>
      <c r="P601" s="342" t="str">
        <f t="shared" si="1232"/>
        <v>#REF!</v>
      </c>
      <c r="Q601" s="343" t="str">
        <f t="shared" si="1232"/>
        <v>#REF!</v>
      </c>
      <c r="R601" s="341" t="str">
        <f t="shared" si="1157"/>
        <v>#REF!</v>
      </c>
      <c r="S601" s="110" t="s">
        <v>956</v>
      </c>
      <c r="T601" s="110" t="s">
        <v>956</v>
      </c>
      <c r="U601" s="388" t="str">
        <f t="shared" si="1228"/>
        <v>#REF!</v>
      </c>
      <c r="V601" s="119" t="str">
        <f t="shared" si="1043"/>
        <v>/Users/asano/Desktop/data_sample/Links/bandle.jpg</v>
      </c>
      <c r="W601" s="345" t="s">
        <v>4859</v>
      </c>
      <c r="X601" s="345" t="s">
        <v>4860</v>
      </c>
      <c r="Y601" s="345" t="s">
        <v>4861</v>
      </c>
      <c r="Z601" s="345" t="s">
        <v>4862</v>
      </c>
      <c r="AA601" s="110" t="str">
        <f t="shared" si="1044"/>
        <v>/Users/asano/Desktop/data_sample/images/1day/せかいのふるーりー/渋谷/thumbnail.jpg</v>
      </c>
      <c r="AB601" s="110" t="str">
        <f t="shared" si="1045"/>
        <v>/Users/asano/Desktop/data_sample/images/1day/せかいのふるーりー/渋谷/lens.jpg</v>
      </c>
      <c r="AC601" s="110" t="str">
        <f t="shared" si="1046"/>
        <v>/Users/asano/Desktop/data_sample/images/1day/せかいのふるーりー/渋谷/黒目/black.jpg</v>
      </c>
      <c r="AD601" s="110" t="str">
        <f t="shared" si="1047"/>
        <v>/Users/asano/Desktop/data_sample/images/1day/せかいのふるーりー/渋谷/茶目/brown.jpg</v>
      </c>
      <c r="AE601" s="346" t="str">
        <f t="shared" ref="AE601:AF601" si="1233">IFERROR(XLOOKUP($E601&amp;$F601,import!$A:$A,import!I:I),""
)</f>
        <v/>
      </c>
      <c r="AF601" s="346" t="str">
        <f t="shared" si="1233"/>
        <v/>
      </c>
      <c r="AG601" s="119" t="str">
        <f>IFERROR(__xludf.DUMMYFUNCTION(" IF(
  ISNUMBER(S601),
  ""度なし（±0.00）〜""&amp;IF(ABS(S601)&lt;100, TEXT(S601, ""0.00""), """"),
  IFERROR(""度なし（±0.00）〜""&amp;
    TEXT(
      VALUE(REGEXEXTRACT(ASC(TO_TEXT(S601)),
        ""(?:^|[^0-9])([+-]?\d{1,2}(?:\.\d+)?)(?:[^0-9]|$)""
      )),
      ""0.00"""&amp;"
    ),
    ""度なしのみ""
  )
)
"),"度なしのみ")</f>
        <v>度なしのみ</v>
      </c>
      <c r="AH601" s="347"/>
      <c r="AI601" s="347"/>
      <c r="AJ601" s="110"/>
      <c r="AK601" s="110" t="s">
        <v>4863</v>
      </c>
      <c r="AL601" s="110" t="str">
        <f t="shared" si="453"/>
        <v>#REF!</v>
      </c>
      <c r="AM601" s="110"/>
      <c r="AN601" s="110" t="str">
        <f t="shared" si="84"/>
        <v>NG</v>
      </c>
      <c r="AO601" s="343">
        <v>8.0</v>
      </c>
      <c r="AP601" s="110"/>
      <c r="AQ601" s="343">
        <v>8.0</v>
      </c>
      <c r="AR601" s="110"/>
    </row>
    <row r="602">
      <c r="A602" s="333" t="b">
        <v>1</v>
      </c>
      <c r="B602" s="349" t="b">
        <v>1</v>
      </c>
      <c r="C602" s="350" t="str">
        <f t="shared" si="66"/>
        <v>-</v>
      </c>
      <c r="D602" s="110"/>
      <c r="E602" s="110" t="s">
        <v>4835</v>
      </c>
      <c r="F602" s="110" t="s">
        <v>4864</v>
      </c>
      <c r="G602" s="335">
        <v>4760.0</v>
      </c>
      <c r="H602" s="110" t="s">
        <v>2566</v>
      </c>
      <c r="I602" s="110" t="s">
        <v>4837</v>
      </c>
      <c r="J602" s="110" t="s">
        <v>4865</v>
      </c>
      <c r="K602" s="337" t="s">
        <v>170</v>
      </c>
      <c r="L602" s="338" t="str">
        <f t="shared" si="1155"/>
        <v>#REF!</v>
      </c>
      <c r="M602" s="339" t="str">
        <f>IFERROR(__xludf.DUMMYFUNCTION("REGEXEXTRACT(
  XLOOKUP($E602&amp;$F602, import!$A:$A, import!C:C),
  ""/(\d+)""
)
"),"#REF!")</f>
        <v>#REF!</v>
      </c>
      <c r="N602" s="340" t="str">
        <f t="shared" si="455"/>
        <v>#REF!</v>
      </c>
      <c r="O602" s="341" t="str">
        <f t="shared" ref="O602:Q602" si="1234">VALUE(SUBSTITUTE(XLOOKUP($E602&amp;$F602,import!$A:$A,import!M:M),"mm",""))
</f>
        <v>#REF!</v>
      </c>
      <c r="P602" s="342" t="str">
        <f t="shared" si="1234"/>
        <v>#REF!</v>
      </c>
      <c r="Q602" s="343" t="str">
        <f t="shared" si="1234"/>
        <v>#REF!</v>
      </c>
      <c r="R602" s="341" t="str">
        <f t="shared" si="1157"/>
        <v>#REF!</v>
      </c>
      <c r="S602" s="110" t="s">
        <v>956</v>
      </c>
      <c r="T602" s="110" t="s">
        <v>956</v>
      </c>
      <c r="U602" s="388" t="str">
        <f t="shared" si="1228"/>
        <v>#REF!</v>
      </c>
      <c r="V602" s="119" t="str">
        <f t="shared" si="1043"/>
        <v>/Users/asano/Desktop/data_sample/Links/bandle.jpg</v>
      </c>
      <c r="W602" s="345" t="s">
        <v>4866</v>
      </c>
      <c r="X602" s="345" t="s">
        <v>4867</v>
      </c>
      <c r="Y602" s="345" t="s">
        <v>4868</v>
      </c>
      <c r="Z602" s="345" t="s">
        <v>4869</v>
      </c>
      <c r="AA602" s="110" t="str">
        <f t="shared" si="1044"/>
        <v>/Users/asano/Desktop/data_sample/images/1day/せかいのふるーりー/東京/thumbnail.jpg</v>
      </c>
      <c r="AB602" s="110" t="str">
        <f t="shared" si="1045"/>
        <v>/Users/asano/Desktop/data_sample/images/1day/せかいのふるーりー/東京/lens.jpg</v>
      </c>
      <c r="AC602" s="110" t="str">
        <f t="shared" si="1046"/>
        <v>/Users/asano/Desktop/data_sample/images/1day/せかいのふるーりー/東京/黒目/black.jpg</v>
      </c>
      <c r="AD602" s="110" t="str">
        <f t="shared" si="1047"/>
        <v>/Users/asano/Desktop/data_sample/images/1day/せかいのふるーりー/東京/茶目/brown.jpg</v>
      </c>
      <c r="AE602" s="346" t="str">
        <f t="shared" ref="AE602:AF602" si="1235">IFERROR(XLOOKUP($E602&amp;$F602,import!$A:$A,import!I:I),""
)</f>
        <v/>
      </c>
      <c r="AF602" s="346" t="str">
        <f t="shared" si="1235"/>
        <v/>
      </c>
      <c r="AG602" s="119" t="str">
        <f>IFERROR(__xludf.DUMMYFUNCTION(" IF(
  ISNUMBER(S602),
  ""度なし（±0.00）〜""&amp;IF(ABS(S602)&lt;100, TEXT(S602, ""0.00""), """"),
  IFERROR(""度なし（±0.00）〜""&amp;
    TEXT(
      VALUE(REGEXEXTRACT(ASC(TO_TEXT(S602)),
        ""(?:^|[^0-9])([+-]?\d{1,2}(?:\.\d+)?)(?:[^0-9]|$)""
      )),
      ""0.00"""&amp;"
    ),
    ""度なしのみ""
  )
)
"),"度なしのみ")</f>
        <v>度なしのみ</v>
      </c>
      <c r="AH602" s="347"/>
      <c r="AI602" s="347"/>
      <c r="AJ602" s="110"/>
      <c r="AK602" s="110" t="s">
        <v>4870</v>
      </c>
      <c r="AL602" s="110" t="str">
        <f t="shared" si="453"/>
        <v>#REF!</v>
      </c>
      <c r="AM602" s="110"/>
      <c r="AN602" s="110" t="str">
        <f t="shared" si="84"/>
        <v>NG</v>
      </c>
      <c r="AO602" s="343">
        <v>8.0</v>
      </c>
      <c r="AP602" s="110"/>
      <c r="AQ602" s="343">
        <v>8.0</v>
      </c>
      <c r="AR602" s="110"/>
    </row>
    <row r="603">
      <c r="A603" s="333" t="b">
        <v>1</v>
      </c>
      <c r="B603" s="349" t="b">
        <v>1</v>
      </c>
      <c r="C603" s="350" t="str">
        <f t="shared" si="66"/>
        <v>-</v>
      </c>
      <c r="D603" s="110"/>
      <c r="E603" s="110" t="s">
        <v>4871</v>
      </c>
      <c r="F603" s="110" t="s">
        <v>4872</v>
      </c>
      <c r="G603" s="335">
        <v>4761.0</v>
      </c>
      <c r="H603" s="110" t="s">
        <v>2566</v>
      </c>
      <c r="I603" s="110" t="s">
        <v>4837</v>
      </c>
      <c r="J603" s="110" t="s">
        <v>4873</v>
      </c>
      <c r="K603" s="337" t="s">
        <v>170</v>
      </c>
      <c r="L603" s="338" t="str">
        <f t="shared" si="1155"/>
        <v>#REF!</v>
      </c>
      <c r="M603" s="339" t="str">
        <f>IFERROR(__xludf.DUMMYFUNCTION("REGEXEXTRACT(
  XLOOKUP($E603&amp;$F603, import!$A:$A, import!C:C),
  ""/(\d+)""
)
"),"#REF!")</f>
        <v>#REF!</v>
      </c>
      <c r="N603" s="340" t="str">
        <f t="shared" si="455"/>
        <v>#REF!</v>
      </c>
      <c r="O603" s="341" t="str">
        <f t="shared" ref="O603:Q603" si="1236">VALUE(SUBSTITUTE(XLOOKUP($E603&amp;$F603,import!$A:$A,import!M:M),"mm",""))
</f>
        <v>#REF!</v>
      </c>
      <c r="P603" s="342" t="str">
        <f t="shared" si="1236"/>
        <v>#REF!</v>
      </c>
      <c r="Q603" s="343" t="str">
        <f t="shared" si="1236"/>
        <v>#REF!</v>
      </c>
      <c r="R603" s="341" t="str">
        <f t="shared" si="1157"/>
        <v>#REF!</v>
      </c>
      <c r="S603" s="110" t="s">
        <v>956</v>
      </c>
      <c r="T603" s="110" t="s">
        <v>956</v>
      </c>
      <c r="U603" s="388" t="str">
        <f t="shared" si="1228"/>
        <v>#REF!</v>
      </c>
      <c r="V603" s="119" t="str">
        <f t="shared" si="1043"/>
        <v>/Users/asano/Desktop/data_sample/Links/bandle.jpg</v>
      </c>
      <c r="W603" s="345" t="s">
        <v>4874</v>
      </c>
      <c r="X603" s="345" t="s">
        <v>4875</v>
      </c>
      <c r="Y603" s="345" t="s">
        <v>4876</v>
      </c>
      <c r="Z603" s="345" t="s">
        <v>4877</v>
      </c>
      <c r="AA603" s="110" t="str">
        <f t="shared" si="1044"/>
        <v>/Users/asano/Desktop/data_sample/images/1day/せかいのふるーりー/歌舞伎町/thumbnail.jpg</v>
      </c>
      <c r="AB603" s="110" t="str">
        <f t="shared" si="1045"/>
        <v>/Users/asano/Desktop/data_sample/images/1day/せかいのふるーりー/歌舞伎町/lens.jpg</v>
      </c>
      <c r="AC603" s="110" t="str">
        <f t="shared" si="1046"/>
        <v>/Users/asano/Desktop/data_sample/images/1day/せかいのふるーりー/歌舞伎町/黒目/black.jpg</v>
      </c>
      <c r="AD603" s="110" t="str">
        <f t="shared" si="1047"/>
        <v>/Users/asano/Desktop/data_sample/images/1day/せかいのふるーりー/歌舞伎町/茶目/brown.jpg</v>
      </c>
      <c r="AE603" s="346" t="str">
        <f t="shared" ref="AE603:AF603" si="1237">IFERROR(XLOOKUP($E603&amp;$F603,import!$A:$A,import!I:I),""
)</f>
        <v/>
      </c>
      <c r="AF603" s="346" t="str">
        <f t="shared" si="1237"/>
        <v/>
      </c>
      <c r="AG603" s="119" t="str">
        <f>IFERROR(__xludf.DUMMYFUNCTION(" IF(
  ISNUMBER(S603),
  ""度なし（±0.00）〜""&amp;IF(ABS(S603)&lt;100, TEXT(S603, ""0.00""), """"),
  IFERROR(""度なし（±0.00）〜""&amp;
    TEXT(
      VALUE(REGEXEXTRACT(ASC(TO_TEXT(S603)),
        ""(?:^|[^0-9])([+-]?\d{1,2}(?:\.\d+)?)(?:[^0-9]|$)""
      )),
      ""0.00"""&amp;"
    ),
    ""度なしのみ""
  )
)
"),"度なしのみ")</f>
        <v>度なしのみ</v>
      </c>
      <c r="AH603" s="347"/>
      <c r="AI603" s="347"/>
      <c r="AJ603" s="110"/>
      <c r="AK603" s="110" t="s">
        <v>4878</v>
      </c>
      <c r="AL603" s="110" t="str">
        <f t="shared" si="453"/>
        <v>#REF!</v>
      </c>
      <c r="AM603" s="110"/>
      <c r="AN603" s="110" t="str">
        <f t="shared" si="84"/>
        <v>NG</v>
      </c>
      <c r="AO603" s="343">
        <v>8.0</v>
      </c>
      <c r="AP603" s="110"/>
      <c r="AQ603" s="343">
        <v>8.0</v>
      </c>
      <c r="AR603" s="110"/>
    </row>
    <row r="604">
      <c r="A604" s="333" t="b">
        <v>1</v>
      </c>
      <c r="B604" s="357" t="b">
        <v>1</v>
      </c>
      <c r="C604" s="350" t="str">
        <f t="shared" si="66"/>
        <v>-</v>
      </c>
      <c r="D604" s="110"/>
      <c r="E604" s="110" t="s">
        <v>4879</v>
      </c>
      <c r="F604" s="110" t="s">
        <v>4880</v>
      </c>
      <c r="G604" s="335">
        <v>4762.0</v>
      </c>
      <c r="H604" s="336" t="s">
        <v>2566</v>
      </c>
      <c r="I604" s="110" t="s">
        <v>4881</v>
      </c>
      <c r="J604" s="110" t="s">
        <v>4882</v>
      </c>
      <c r="K604" s="110" t="s">
        <v>170</v>
      </c>
      <c r="L604" s="338" t="str">
        <f t="shared" si="1155"/>
        <v>#REF!</v>
      </c>
      <c r="M604" s="339" t="str">
        <f>IFERROR(__xludf.DUMMYFUNCTION("REGEXEXTRACT(
  XLOOKUP($E604&amp;$F604, import!$A:$A, import!C:C),
  ""/(\d+)""
)
"),"#REF!")</f>
        <v>#REF!</v>
      </c>
      <c r="N604" s="340" t="str">
        <f t="shared" si="455"/>
        <v>#REF!</v>
      </c>
      <c r="O604" s="341" t="str">
        <f t="shared" ref="O604:Q604" si="1238">VALUE(SUBSTITUTE(XLOOKUP($E604&amp;$F604,import!$A:$A,import!M:M),"mm",""))
</f>
        <v>#REF!</v>
      </c>
      <c r="P604" s="342" t="str">
        <f t="shared" si="1238"/>
        <v>#REF!</v>
      </c>
      <c r="Q604" s="343" t="str">
        <f t="shared" si="1238"/>
        <v>#REF!</v>
      </c>
      <c r="R604" s="341" t="str">
        <f t="shared" si="1157"/>
        <v>#REF!</v>
      </c>
      <c r="S604" s="110" t="s">
        <v>1303</v>
      </c>
      <c r="T60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TRIM(TRANSPOSE(SPLIT(S604,"",""))), 0))
        ),
      ""シリコン"",""シリコー"&amp;"ンハイドロゲル素材"")
    )
  ),
"""")
"),"UVカット")</f>
        <v>UVカット</v>
      </c>
      <c r="U604" s="388" t="str">
        <f t="shared" si="1228"/>
        <v>#REF!</v>
      </c>
      <c r="V604" s="119" t="str">
        <f t="shared" si="1043"/>
        <v>/Users/asano/Desktop/data_sample/Links/bandle.jpg</v>
      </c>
      <c r="W604" s="105" t="s">
        <v>4883</v>
      </c>
      <c r="X604" s="345" t="s">
        <v>4884</v>
      </c>
      <c r="Y604" s="345" t="s">
        <v>4885</v>
      </c>
      <c r="Z604" s="345" t="s">
        <v>4886</v>
      </c>
      <c r="AA604" s="110" t="str">
        <f t="shared" si="1044"/>
        <v>/Users/asano/Desktop/data_sample/images/1day/フェリアモ/アーモンドプードル/thumbnail.jpg</v>
      </c>
      <c r="AB604" s="110" t="str">
        <f t="shared" si="1045"/>
        <v>/Users/asano/Desktop/data_sample/images/1day/フェリアモ/アーモンドプードル/lens.jpg</v>
      </c>
      <c r="AC604" s="110" t="str">
        <f t="shared" si="1046"/>
        <v>/Users/asano/Desktop/data_sample/images/1day/フェリアモ/アーモンドプードル/黒目/black.jpg</v>
      </c>
      <c r="AD604" s="110" t="str">
        <f t="shared" si="1047"/>
        <v>/Users/asano/Desktop/data_sample/images/1day/フェリアモ/アーモンドプードル/茶目/brown.jpg</v>
      </c>
      <c r="AE604" s="346" t="str">
        <f t="shared" ref="AE604:AF604" si="1239">IFERROR(XLOOKUP($E604&amp;$F604,import!$A:$A,import!I:I),""
)</f>
        <v/>
      </c>
      <c r="AF604" s="346" t="str">
        <f t="shared" si="1239"/>
        <v/>
      </c>
      <c r="AG604" s="119" t="str">
        <f>IFERROR(__xludf.DUMMYFUNCTION(" IF(
  ISNUMBER(S604),
  ""度なし（±0.00）〜""&amp;IF(ABS(S604)&lt;100, TEXT(S604, ""0.00""), """"),
  IFERROR(""度なし（±0.00）〜""&amp;
    TEXT(
      VALUE(REGEXEXTRACT(ASC(TO_TEXT(S604)),
        ""(?:^|[^0-9])([+-]?\d{1,2}(?:\.\d+)?)(?:[^0-9]|$)""
      )),
      ""0.00"""&amp;"
    ),
    ""度なしのみ""
  )
)
"),"度なしのみ")</f>
        <v>度なしのみ</v>
      </c>
      <c r="AH604" s="347"/>
      <c r="AI604" s="347"/>
      <c r="AJ604" s="110"/>
      <c r="AK604" s="110" t="s">
        <v>4887</v>
      </c>
      <c r="AL604" s="110" t="str">
        <f t="shared" si="453"/>
        <v>#REF!</v>
      </c>
      <c r="AM604" s="110"/>
      <c r="AN604" s="110" t="str">
        <f t="shared" si="84"/>
        <v>NG</v>
      </c>
      <c r="AO604" s="343">
        <v>8.0</v>
      </c>
      <c r="AP604" s="110"/>
      <c r="AQ604" s="343">
        <v>8.0</v>
      </c>
      <c r="AR604" s="110"/>
    </row>
    <row r="605">
      <c r="A605" s="332" t="b">
        <v>1</v>
      </c>
      <c r="B605" s="357" t="b">
        <v>1</v>
      </c>
      <c r="C605" s="350" t="str">
        <f t="shared" si="66"/>
        <v>-</v>
      </c>
      <c r="D605" s="110"/>
      <c r="E605" s="110" t="s">
        <v>4888</v>
      </c>
      <c r="F605" s="110" t="s">
        <v>4889</v>
      </c>
      <c r="G605" s="335">
        <v>4763.0</v>
      </c>
      <c r="H605" s="110" t="s">
        <v>2566</v>
      </c>
      <c r="I605" s="110" t="s">
        <v>4881</v>
      </c>
      <c r="J605" s="110" t="s">
        <v>4890</v>
      </c>
      <c r="K605" s="110" t="s">
        <v>170</v>
      </c>
      <c r="L605" s="338" t="str">
        <f t="shared" si="1155"/>
        <v>#REF!</v>
      </c>
      <c r="M605" s="339" t="str">
        <f>IFERROR(__xludf.DUMMYFUNCTION("REGEXEXTRACT(
  XLOOKUP($E605&amp;$F605, import!$A:$A, import!C:C),
  ""/(\d+)""
)
"),"#REF!")</f>
        <v>#REF!</v>
      </c>
      <c r="N605" s="340" t="str">
        <f t="shared" si="455"/>
        <v>#REF!</v>
      </c>
      <c r="O605" s="341" t="str">
        <f t="shared" ref="O605:Q605" si="1240">VALUE(SUBSTITUTE(XLOOKUP($E605&amp;$F605,import!$A:$A,import!M:M),"mm",""))
</f>
        <v>#REF!</v>
      </c>
      <c r="P605" s="342" t="str">
        <f t="shared" si="1240"/>
        <v>#REF!</v>
      </c>
      <c r="Q605" s="343" t="str">
        <f t="shared" si="1240"/>
        <v>#REF!</v>
      </c>
      <c r="R605" s="341" t="str">
        <f t="shared" si="1157"/>
        <v>#REF!</v>
      </c>
      <c r="S605" s="110" t="str">
        <f t="shared" ref="S605:S606" si="1242">XLOOKUP($E605&amp;$F605,import!$A:$A,import!T:T)</f>
        <v>#REF!</v>
      </c>
      <c r="T60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TRIM(TRANSPOSE(SPLIT(S605,"",""))), 0))
        ),
      ""シリコン"",""シリコー"&amp;"ンハイドロゲル素材"")
    )
  ),
"""")
"),"")</f>
        <v/>
      </c>
      <c r="U605" s="388" t="str">
        <f t="shared" si="1228"/>
        <v>#REF!</v>
      </c>
      <c r="V605" s="110"/>
      <c r="W605" s="345" t="s">
        <v>4891</v>
      </c>
      <c r="X605" s="345" t="s">
        <v>4892</v>
      </c>
      <c r="Y605" s="345" t="s">
        <v>4893</v>
      </c>
      <c r="Z605" s="345" t="s">
        <v>4894</v>
      </c>
      <c r="AA605" s="110"/>
      <c r="AB605" s="110"/>
      <c r="AC605" s="110"/>
      <c r="AD605" s="110"/>
      <c r="AE605" s="110"/>
      <c r="AF605" s="110"/>
      <c r="AG605" s="119" t="str">
        <f>IFERROR(__xludf.DUMMYFUNCTION(" IF(
  ISNUMBER(S605),
  ""度なし（±0.00）〜""&amp;IF(ABS(S605)&lt;100, TEXT(S605, ""0.00""), """"),
  IFERROR(""度なし（±0.00）〜""&amp;
    TEXT(
      VALUE(REGEXEXTRACT(ASC(TO_TEXT(S605)),
        ""(?:^|[^0-9])([+-]?\d{1,2}(?:\.\d+)?)(?:[^0-9]|$)""
      )),
      ""0.00"""&amp;"
    ),
    ""度なしのみ""
  )
)
"),"度なしのみ")</f>
        <v>度なしのみ</v>
      </c>
      <c r="AH605" s="347"/>
      <c r="AI605" s="347"/>
      <c r="AJ605" s="110"/>
      <c r="AK605" s="110" t="s">
        <v>4895</v>
      </c>
      <c r="AL605" s="358" t="str">
        <f t="shared" si="453"/>
        <v>#REF!</v>
      </c>
      <c r="AM605" s="110"/>
      <c r="AN605" s="110" t="str">
        <f t="shared" si="84"/>
        <v>NG</v>
      </c>
      <c r="AO605" s="343">
        <v>12.0</v>
      </c>
      <c r="AP605" s="110"/>
      <c r="AQ605" s="343">
        <v>12.0</v>
      </c>
      <c r="AR605" s="110"/>
    </row>
    <row r="606">
      <c r="A606" s="332" t="b">
        <v>1</v>
      </c>
      <c r="B606" s="357" t="b">
        <v>1</v>
      </c>
      <c r="C606" s="350" t="str">
        <f t="shared" si="66"/>
        <v>-</v>
      </c>
      <c r="D606" s="110"/>
      <c r="E606" s="110" t="s">
        <v>4888</v>
      </c>
      <c r="F606" s="110" t="s">
        <v>4896</v>
      </c>
      <c r="G606" s="335">
        <v>4764.0</v>
      </c>
      <c r="H606" s="110" t="s">
        <v>2566</v>
      </c>
      <c r="I606" s="110" t="s">
        <v>4881</v>
      </c>
      <c r="J606" s="110" t="s">
        <v>4897</v>
      </c>
      <c r="K606" s="110" t="s">
        <v>170</v>
      </c>
      <c r="L606" s="338" t="str">
        <f t="shared" si="1155"/>
        <v>#REF!</v>
      </c>
      <c r="M606" s="339" t="str">
        <f>IFERROR(__xludf.DUMMYFUNCTION("REGEXEXTRACT(
  XLOOKUP($E606&amp;$F606, import!$A:$A, import!C:C),
  ""/(\d+)""
)
"),"#REF!")</f>
        <v>#REF!</v>
      </c>
      <c r="N606" s="340" t="str">
        <f t="shared" si="455"/>
        <v>#REF!</v>
      </c>
      <c r="O606" s="341" t="str">
        <f t="shared" ref="O606:Q606" si="1241">VALUE(SUBSTITUTE(XLOOKUP($E606&amp;$F606,import!$A:$A,import!M:M),"mm",""))
</f>
        <v>#REF!</v>
      </c>
      <c r="P606" s="342" t="str">
        <f t="shared" si="1241"/>
        <v>#REF!</v>
      </c>
      <c r="Q606" s="343" t="str">
        <f t="shared" si="1241"/>
        <v>#REF!</v>
      </c>
      <c r="R606" s="341" t="str">
        <f t="shared" si="1157"/>
        <v>#REF!</v>
      </c>
      <c r="S606" s="110" t="str">
        <f t="shared" si="1242"/>
        <v>#REF!</v>
      </c>
      <c r="T60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TRIM(TRANSPOSE(SPLIT(S606,"",""))), 0))
        ),
      ""シリコン"",""シリコー"&amp;"ンハイドロゲル素材"")
    )
  ),
"""")
"),"")</f>
        <v/>
      </c>
      <c r="U606" s="388" t="str">
        <f t="shared" si="1228"/>
        <v>#REF!</v>
      </c>
      <c r="V606" s="110"/>
      <c r="W606" s="345" t="s">
        <v>4898</v>
      </c>
      <c r="X606" s="345" t="s">
        <v>4899</v>
      </c>
      <c r="Y606" s="345" t="s">
        <v>4900</v>
      </c>
      <c r="Z606" s="345" t="s">
        <v>4901</v>
      </c>
      <c r="AA606" s="110"/>
      <c r="AB606" s="110"/>
      <c r="AC606" s="110"/>
      <c r="AD606" s="110"/>
      <c r="AE606" s="110"/>
      <c r="AF606" s="110"/>
      <c r="AG606" s="119" t="str">
        <f>IFERROR(__xludf.DUMMYFUNCTION(" IF(
  ISNUMBER(S606),
  ""度なし（±0.00）〜""&amp;IF(ABS(S606)&lt;100, TEXT(S606, ""0.00""), """"),
  IFERROR(""度なし（±0.00）〜""&amp;
    TEXT(
      VALUE(REGEXEXTRACT(ASC(TO_TEXT(S606)),
        ""(?:^|[^0-9])([+-]?\d{1,2}(?:\.\d+)?)(?:[^0-9]|$)""
      )),
      ""0.00"""&amp;"
    ),
    ""度なしのみ""
  )
)
"),"度なしのみ")</f>
        <v>度なしのみ</v>
      </c>
      <c r="AH606" s="347"/>
      <c r="AI606" s="347"/>
      <c r="AJ606" s="110"/>
      <c r="AK606" s="110" t="s">
        <v>4902</v>
      </c>
      <c r="AL606" s="358" t="str">
        <f t="shared" si="453"/>
        <v>#REF!</v>
      </c>
      <c r="AM606" s="110"/>
      <c r="AN606" s="110" t="str">
        <f t="shared" si="84"/>
        <v>NG</v>
      </c>
      <c r="AO606" s="343">
        <v>12.0</v>
      </c>
      <c r="AP606" s="110"/>
      <c r="AQ606" s="343">
        <v>12.0</v>
      </c>
      <c r="AR606" s="110"/>
    </row>
    <row r="607">
      <c r="A607" s="332" t="b">
        <v>1</v>
      </c>
      <c r="B607" s="357" t="b">
        <v>1</v>
      </c>
      <c r="C607" s="350" t="str">
        <f t="shared" si="66"/>
        <v>-</v>
      </c>
      <c r="D607" s="110"/>
      <c r="E607" s="110" t="s">
        <v>4879</v>
      </c>
      <c r="F607" s="110" t="s">
        <v>4903</v>
      </c>
      <c r="G607" s="335">
        <v>4765.0</v>
      </c>
      <c r="H607" s="110" t="s">
        <v>2566</v>
      </c>
      <c r="I607" s="110" t="s">
        <v>4881</v>
      </c>
      <c r="J607" s="110" t="s">
        <v>4904</v>
      </c>
      <c r="K607" s="337" t="s">
        <v>170</v>
      </c>
      <c r="L607" s="338" t="str">
        <f t="shared" si="1155"/>
        <v>#REF!</v>
      </c>
      <c r="M607" s="339" t="str">
        <f>IFERROR(__xludf.DUMMYFUNCTION("REGEXEXTRACT(
  XLOOKUP($E607&amp;$F607, import!$A:$A, import!C:C),
  ""/(\d+)""
)
"),"#REF!")</f>
        <v>#REF!</v>
      </c>
      <c r="N607" s="340" t="str">
        <f t="shared" si="455"/>
        <v>#REF!</v>
      </c>
      <c r="O607" s="341" t="str">
        <f t="shared" ref="O607:Q607" si="1243">VALUE(SUBSTITUTE(XLOOKUP($E607&amp;$F607,import!$A:$A,import!M:M),"mm",""))
</f>
        <v>#REF!</v>
      </c>
      <c r="P607" s="342" t="str">
        <f t="shared" si="1243"/>
        <v>#REF!</v>
      </c>
      <c r="Q607" s="343" t="str">
        <f t="shared" si="1243"/>
        <v>#REF!</v>
      </c>
      <c r="R607" s="341" t="str">
        <f t="shared" si="1157"/>
        <v>#REF!</v>
      </c>
      <c r="S607" s="110" t="s">
        <v>1303</v>
      </c>
      <c r="T60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TRIM(TRANSPOSE(SPLIT(S607,"",""))), 0))
        ),
      ""シリコン"",""シリコー"&amp;"ンハイドロゲル素材"")
    )
  ),
"""")
"),"UVカット")</f>
        <v>UVカット</v>
      </c>
      <c r="U607" s="388" t="str">
        <f t="shared" si="1228"/>
        <v>#REF!</v>
      </c>
      <c r="V607" s="119" t="str">
        <f>W$1&amp;"bandle.jpg"</f>
        <v>/Users/asano/Desktop/data_sample/Links/bandle.jpg</v>
      </c>
      <c r="W607" s="345" t="s">
        <v>4905</v>
      </c>
      <c r="X607" s="345" t="s">
        <v>4906</v>
      </c>
      <c r="Y607" s="345" t="s">
        <v>4907</v>
      </c>
      <c r="Z607" s="345" t="s">
        <v>4908</v>
      </c>
      <c r="AA607" s="110" t="str">
        <f>$AF$1&amp;$K607&amp;"/"&amp;$I607&amp;"/"&amp;$J607&amp;"/thumbnail.jpg"</f>
        <v>/Users/asano/Desktop/data_sample/images/1day/フェリアモ/エスプレッソ/thumbnail.jpg</v>
      </c>
      <c r="AB607" s="110" t="str">
        <f>$AF$1&amp;$K607&amp;"/"&amp;$I607&amp;"/"&amp;$J607&amp;"/lens.jpg"</f>
        <v>/Users/asano/Desktop/data_sample/images/1day/フェリアモ/エスプレッソ/lens.jpg</v>
      </c>
      <c r="AC607" s="110" t="str">
        <f>$AF$1&amp;$K607&amp;"/"&amp;$I607&amp;"/"&amp;$J607&amp;"/黒目/black.jpg"</f>
        <v>/Users/asano/Desktop/data_sample/images/1day/フェリアモ/エスプレッソ/黒目/black.jpg</v>
      </c>
      <c r="AD607" s="110" t="str">
        <f>$AF$1&amp;$K607&amp;"/"&amp;$I607&amp;"/"&amp;$J607&amp;"/茶目/brown.jpg"</f>
        <v>/Users/asano/Desktop/data_sample/images/1day/フェリアモ/エスプレッソ/茶目/brown.jpg</v>
      </c>
      <c r="AE607" s="346" t="str">
        <f t="shared" ref="AE607:AF607" si="1244">IFERROR(XLOOKUP($E607&amp;$F607,import!$A:$A,import!I:I),""
)</f>
        <v/>
      </c>
      <c r="AF607" s="346" t="str">
        <f t="shared" si="1244"/>
        <v/>
      </c>
      <c r="AG607" s="119" t="str">
        <f>IFERROR(__xludf.DUMMYFUNCTION(" IF(
  ISNUMBER(S607),
  ""度なし（±0.00）〜""&amp;IF(ABS(S607)&lt;100, TEXT(S607, ""0.00""), """"),
  IFERROR(""度なし（±0.00）〜""&amp;
    TEXT(
      VALUE(REGEXEXTRACT(ASC(TO_TEXT(S607)),
        ""(?:^|[^0-9])([+-]?\d{1,2}(?:\.\d+)?)(?:[^0-9]|$)""
      )),
      ""0.00"""&amp;"
    ),
    ""度なしのみ""
  )
)
"),"度なしのみ")</f>
        <v>度なしのみ</v>
      </c>
      <c r="AH607" s="347"/>
      <c r="AI607" s="347"/>
      <c r="AJ607" s="110"/>
      <c r="AK607" s="110" t="s">
        <v>4909</v>
      </c>
      <c r="AL607" s="110" t="str">
        <f t="shared" si="453"/>
        <v>#REF!</v>
      </c>
      <c r="AM607" s="110"/>
      <c r="AN607" s="110" t="str">
        <f t="shared" si="84"/>
        <v>NG</v>
      </c>
      <c r="AO607" s="343">
        <v>8.0</v>
      </c>
      <c r="AP607" s="110"/>
      <c r="AQ607" s="343">
        <v>8.0</v>
      </c>
      <c r="AR607" s="110"/>
    </row>
    <row r="608">
      <c r="A608" s="333" t="b">
        <v>1</v>
      </c>
      <c r="B608" s="357" t="b">
        <v>1</v>
      </c>
      <c r="C608" s="350" t="str">
        <f t="shared" si="66"/>
        <v>-</v>
      </c>
      <c r="D608" s="110"/>
      <c r="E608" s="110" t="s">
        <v>4879</v>
      </c>
      <c r="F608" s="110" t="s">
        <v>4910</v>
      </c>
      <c r="G608" s="335">
        <v>4766.0</v>
      </c>
      <c r="H608" s="110" t="s">
        <v>2566</v>
      </c>
      <c r="I608" s="110" t="s">
        <v>4881</v>
      </c>
      <c r="J608" s="110" t="s">
        <v>4911</v>
      </c>
      <c r="K608" s="110" t="s">
        <v>170</v>
      </c>
      <c r="L608" s="338" t="str">
        <f t="shared" si="1155"/>
        <v>#REF!</v>
      </c>
      <c r="M608" s="339" t="str">
        <f>IFERROR(__xludf.DUMMYFUNCTION("REGEXEXTRACT(
  XLOOKUP($E608&amp;$F608, import!$A:$A, import!C:C),
  ""/(\d+)""
)
"),"#REF!")</f>
        <v>#REF!</v>
      </c>
      <c r="N608" s="340" t="str">
        <f t="shared" si="455"/>
        <v>#REF!</v>
      </c>
      <c r="O608" s="341" t="str">
        <f t="shared" ref="O608:Q608" si="1245">VALUE(SUBSTITUTE(XLOOKUP($E608&amp;$F608,import!$A:$A,import!M:M),"mm",""))
</f>
        <v>#REF!</v>
      </c>
      <c r="P608" s="342" t="str">
        <f t="shared" si="1245"/>
        <v>#REF!</v>
      </c>
      <c r="Q608" s="343" t="str">
        <f t="shared" si="1245"/>
        <v>#REF!</v>
      </c>
      <c r="R608" s="341" t="str">
        <f t="shared" si="1157"/>
        <v>#REF!</v>
      </c>
      <c r="S608" s="110" t="s">
        <v>1303</v>
      </c>
      <c r="T60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TRIM(TRANSPOSE(SPLIT(S608,"",""))), 0))
        ),
      ""シリコン"",""シリコー"&amp;"ンハイドロゲル素材"")
    )
  ),
"""")
"),"UVカット")</f>
        <v>UVカット</v>
      </c>
      <c r="U608" s="388" t="str">
        <f t="shared" si="1228"/>
        <v>#REF!</v>
      </c>
      <c r="V608" s="110"/>
      <c r="W608" s="345" t="s">
        <v>4912</v>
      </c>
      <c r="X608" s="345" t="s">
        <v>4913</v>
      </c>
      <c r="Y608" s="345" t="s">
        <v>4914</v>
      </c>
      <c r="Z608" s="345" t="s">
        <v>4915</v>
      </c>
      <c r="AA608" s="110"/>
      <c r="AB608" s="110"/>
      <c r="AC608" s="110"/>
      <c r="AD608" s="110"/>
      <c r="AE608" s="110"/>
      <c r="AF608" s="110"/>
      <c r="AG608" s="119" t="str">
        <f>IFERROR(__xludf.DUMMYFUNCTION(" IF(
  ISNUMBER(S608),
  ""度なし（±0.00）〜""&amp;IF(ABS(S608)&lt;100, TEXT(S608, ""0.00""), """"),
  IFERROR(""度なし（±0.00）〜""&amp;
    TEXT(
      VALUE(REGEXEXTRACT(ASC(TO_TEXT(S608)),
        ""(?:^|[^0-9])([+-]?\d{1,2}(?:\.\d+)?)(?:[^0-9]|$)""
      )),
      ""0.00"""&amp;"
    ),
    ""度なしのみ""
  )
)
"),"度なしのみ")</f>
        <v>度なしのみ</v>
      </c>
      <c r="AH608" s="347"/>
      <c r="AI608" s="347"/>
      <c r="AJ608" s="110"/>
      <c r="AK608" s="110" t="s">
        <v>4916</v>
      </c>
      <c r="AL608" s="358" t="str">
        <f t="shared" si="453"/>
        <v>#REF!</v>
      </c>
      <c r="AM608" s="110"/>
      <c r="AN608" s="110" t="str">
        <f t="shared" si="84"/>
        <v>NG</v>
      </c>
      <c r="AO608" s="343">
        <v>8.0</v>
      </c>
      <c r="AP608" s="110"/>
      <c r="AQ608" s="343">
        <v>8.0</v>
      </c>
      <c r="AR608" s="110"/>
    </row>
    <row r="609">
      <c r="A609" s="333" t="b">
        <v>1</v>
      </c>
      <c r="B609" s="357" t="b">
        <v>1</v>
      </c>
      <c r="C609" s="350" t="str">
        <f t="shared" si="66"/>
        <v>-</v>
      </c>
      <c r="D609" s="110"/>
      <c r="E609" s="110" t="s">
        <v>4888</v>
      </c>
      <c r="F609" s="110" t="s">
        <v>4917</v>
      </c>
      <c r="G609" s="335">
        <v>4767.0</v>
      </c>
      <c r="H609" s="110" t="s">
        <v>2566</v>
      </c>
      <c r="I609" s="110" t="s">
        <v>4881</v>
      </c>
      <c r="J609" s="110" t="s">
        <v>4918</v>
      </c>
      <c r="K609" s="337" t="s">
        <v>170</v>
      </c>
      <c r="L609" s="338" t="str">
        <f t="shared" si="1155"/>
        <v>#REF!</v>
      </c>
      <c r="M609" s="339" t="str">
        <f>IFERROR(__xludf.DUMMYFUNCTION("REGEXEXTRACT(
  XLOOKUP($E609&amp;$F609, import!$A:$A, import!C:C),
  ""/(\d+)""
)
"),"#REF!")</f>
        <v>#REF!</v>
      </c>
      <c r="N609" s="340" t="str">
        <f t="shared" si="455"/>
        <v>#REF!</v>
      </c>
      <c r="O609" s="341" t="str">
        <f t="shared" ref="O609:Q609" si="1246">VALUE(SUBSTITUTE(XLOOKUP($E609&amp;$F609,import!$A:$A,import!M:M),"mm",""))
</f>
        <v>#REF!</v>
      </c>
      <c r="P609" s="342" t="str">
        <f t="shared" si="1246"/>
        <v>#REF!</v>
      </c>
      <c r="Q609" s="343" t="str">
        <f t="shared" si="1246"/>
        <v>#REF!</v>
      </c>
      <c r="R609" s="341" t="str">
        <f t="shared" si="1157"/>
        <v>#REF!</v>
      </c>
      <c r="S609" s="110" t="s">
        <v>1303</v>
      </c>
      <c r="T60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TRIM(TRANSPOSE(SPLIT(S609,"",""))), 0))
        ),
      ""シリコン"",""シリコー"&amp;"ンハイドロゲル素材"")
    )
  ),
"""")
"),"UVカット")</f>
        <v>UVカット</v>
      </c>
      <c r="U609" s="388" t="str">
        <f t="shared" si="1228"/>
        <v>#REF!</v>
      </c>
      <c r="V609" s="110"/>
      <c r="W609" s="345" t="s">
        <v>4919</v>
      </c>
      <c r="X609" s="345" t="s">
        <v>4920</v>
      </c>
      <c r="Y609" s="345" t="s">
        <v>4921</v>
      </c>
      <c r="Z609" s="345" t="s">
        <v>4922</v>
      </c>
      <c r="AA609" s="110"/>
      <c r="AB609" s="110"/>
      <c r="AC609" s="110"/>
      <c r="AD609" s="110"/>
      <c r="AE609" s="110"/>
      <c r="AF609" s="110"/>
      <c r="AG609" s="119" t="str">
        <f>IFERROR(__xludf.DUMMYFUNCTION(" IF(
  ISNUMBER(S609),
  ""度なし（±0.00）〜""&amp;IF(ABS(S609)&lt;100, TEXT(S609, ""0.00""), """"),
  IFERROR(""度なし（±0.00）〜""&amp;
    TEXT(
      VALUE(REGEXEXTRACT(ASC(TO_TEXT(S609)),
        ""(?:^|[^0-9])([+-]?\d{1,2}(?:\.\d+)?)(?:[^0-9]|$)""
      )),
      ""0.00"""&amp;"
    ),
    ""度なしのみ""
  )
)
"),"度なしのみ")</f>
        <v>度なしのみ</v>
      </c>
      <c r="AH609" s="347"/>
      <c r="AI609" s="347"/>
      <c r="AJ609" s="110"/>
      <c r="AK609" s="110" t="s">
        <v>4923</v>
      </c>
      <c r="AL609" s="358" t="str">
        <f t="shared" si="453"/>
        <v>#REF!</v>
      </c>
      <c r="AM609" s="110"/>
      <c r="AN609" s="110" t="str">
        <f t="shared" si="84"/>
        <v>NG</v>
      </c>
      <c r="AO609" s="343">
        <v>8.0</v>
      </c>
      <c r="AP609" s="110"/>
      <c r="AQ609" s="343">
        <v>8.0</v>
      </c>
      <c r="AR609" s="110"/>
    </row>
    <row r="610">
      <c r="A610" s="332" t="b">
        <v>1</v>
      </c>
      <c r="B610" s="357" t="b">
        <v>1</v>
      </c>
      <c r="C610" s="350" t="str">
        <f t="shared" si="66"/>
        <v>-</v>
      </c>
      <c r="D610" s="110"/>
      <c r="E610" s="110" t="s">
        <v>4888</v>
      </c>
      <c r="F610" s="110" t="s">
        <v>4924</v>
      </c>
      <c r="G610" s="335">
        <v>4768.0</v>
      </c>
      <c r="H610" s="110" t="s">
        <v>2566</v>
      </c>
      <c r="I610" s="110" t="s">
        <v>4881</v>
      </c>
      <c r="J610" s="110" t="s">
        <v>4925</v>
      </c>
      <c r="K610" s="337" t="s">
        <v>170</v>
      </c>
      <c r="L610" s="338" t="str">
        <f t="shared" si="1155"/>
        <v>#REF!</v>
      </c>
      <c r="M610" s="339" t="str">
        <f>IFERROR(__xludf.DUMMYFUNCTION("REGEXEXTRACT(
  XLOOKUP($E610&amp;$F610, import!$A:$A, import!C:C),
  ""/(\d+)""
)
"),"#REF!")</f>
        <v>#REF!</v>
      </c>
      <c r="N610" s="340" t="str">
        <f t="shared" si="455"/>
        <v>#REF!</v>
      </c>
      <c r="O610" s="341" t="str">
        <f t="shared" ref="O610:Q610" si="1247">VALUE(SUBSTITUTE(XLOOKUP($E610&amp;$F610,import!$A:$A,import!M:M),"mm",""))
</f>
        <v>#REF!</v>
      </c>
      <c r="P610" s="342" t="str">
        <f t="shared" si="1247"/>
        <v>#REF!</v>
      </c>
      <c r="Q610" s="343" t="str">
        <f t="shared" si="1247"/>
        <v>#REF!</v>
      </c>
      <c r="R610" s="341" t="str">
        <f t="shared" si="1157"/>
        <v>#REF!</v>
      </c>
      <c r="S610" s="110" t="str">
        <f t="shared" ref="S610:S611" si="1249">XLOOKUP($E610&amp;$F610,import!$A:$A,import!T:T)</f>
        <v>#REF!</v>
      </c>
      <c r="T61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TRIM(TRANSPOSE(SPLIT(S610,"",""))), 0))
        ),
      ""シリコン"",""シリコー"&amp;"ンハイドロゲル素材"")
    )
  ),
"""")
"),"")</f>
        <v/>
      </c>
      <c r="U610" s="388" t="str">
        <f t="shared" si="1228"/>
        <v>#REF!</v>
      </c>
      <c r="V610" s="110"/>
      <c r="W610" s="345" t="s">
        <v>4926</v>
      </c>
      <c r="X610" s="345" t="s">
        <v>4927</v>
      </c>
      <c r="Y610" s="345" t="s">
        <v>4928</v>
      </c>
      <c r="Z610" s="345" t="s">
        <v>4929</v>
      </c>
      <c r="AA610" s="110"/>
      <c r="AB610" s="110"/>
      <c r="AC610" s="110"/>
      <c r="AD610" s="110"/>
      <c r="AE610" s="110"/>
      <c r="AF610" s="110"/>
      <c r="AG610" s="119" t="str">
        <f>IFERROR(__xludf.DUMMYFUNCTION(" IF(
  ISNUMBER(S610),
  ""度なし（±0.00）〜""&amp;IF(ABS(S610)&lt;100, TEXT(S610, ""0.00""), """"),
  IFERROR(""度なし（±0.00）〜""&amp;
    TEXT(
      VALUE(REGEXEXTRACT(ASC(TO_TEXT(S610)),
        ""(?:^|[^0-9])([+-]?\d{1,2}(?:\.\d+)?)(?:[^0-9]|$)""
      )),
      ""0.00"""&amp;"
    ),
    ""度なしのみ""
  )
)
"),"度なしのみ")</f>
        <v>度なしのみ</v>
      </c>
      <c r="AH610" s="347"/>
      <c r="AI610" s="347"/>
      <c r="AJ610" s="110"/>
      <c r="AK610" s="110" t="s">
        <v>4930</v>
      </c>
      <c r="AL610" s="358" t="str">
        <f t="shared" si="453"/>
        <v>#REF!</v>
      </c>
      <c r="AM610" s="110"/>
      <c r="AN610" s="110" t="str">
        <f t="shared" si="84"/>
        <v>NG</v>
      </c>
      <c r="AO610" s="343">
        <v>12.0</v>
      </c>
      <c r="AP610" s="110" t="s">
        <v>953</v>
      </c>
      <c r="AQ610" s="343">
        <v>18.0</v>
      </c>
      <c r="AR610" s="110"/>
    </row>
    <row r="611">
      <c r="A611" s="332" t="b">
        <v>1</v>
      </c>
      <c r="B611" s="357" t="b">
        <v>1</v>
      </c>
      <c r="C611" s="350" t="str">
        <f t="shared" si="66"/>
        <v>-</v>
      </c>
      <c r="D611" s="110"/>
      <c r="E611" s="110" t="s">
        <v>4879</v>
      </c>
      <c r="F611" s="110" t="s">
        <v>4931</v>
      </c>
      <c r="G611" s="335">
        <v>4769.0</v>
      </c>
      <c r="H611" s="110" t="s">
        <v>2566</v>
      </c>
      <c r="I611" s="110" t="s">
        <v>4881</v>
      </c>
      <c r="J611" s="110" t="s">
        <v>4932</v>
      </c>
      <c r="K611" s="337" t="s">
        <v>170</v>
      </c>
      <c r="L611" s="338" t="str">
        <f t="shared" si="1155"/>
        <v>#REF!</v>
      </c>
      <c r="M611" s="339" t="str">
        <f>IFERROR(__xludf.DUMMYFUNCTION("REGEXEXTRACT(
  XLOOKUP($E611&amp;$F611, import!$A:$A, import!C:C),
  ""/(\d+)""
)
"),"#REF!")</f>
        <v>#REF!</v>
      </c>
      <c r="N611" s="340" t="str">
        <f t="shared" si="455"/>
        <v>#REF!</v>
      </c>
      <c r="O611" s="341" t="str">
        <f t="shared" ref="O611:Q611" si="1248">VALUE(SUBSTITUTE(XLOOKUP($E611&amp;$F611,import!$A:$A,import!M:M),"mm",""))
</f>
        <v>#REF!</v>
      </c>
      <c r="P611" s="342" t="str">
        <f t="shared" si="1248"/>
        <v>#REF!</v>
      </c>
      <c r="Q611" s="343" t="str">
        <f t="shared" si="1248"/>
        <v>#REF!</v>
      </c>
      <c r="R611" s="341" t="str">
        <f t="shared" si="1157"/>
        <v>#REF!</v>
      </c>
      <c r="S611" s="110" t="str">
        <f t="shared" si="1249"/>
        <v>#REF!</v>
      </c>
      <c r="T61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TRIM(TRANSPOSE(SPLIT(S611,"",""))), 0))
        ),
      ""シリコン"",""シリコー"&amp;"ンハイドロゲル素材"")
    )
  ),
"""")
"),"")</f>
        <v/>
      </c>
      <c r="U611" s="388" t="str">
        <f t="shared" si="1228"/>
        <v>#REF!</v>
      </c>
      <c r="V611" s="119" t="str">
        <f>W$1&amp;"bandle.jpg"</f>
        <v>/Users/asano/Desktop/data_sample/Links/bandle.jpg</v>
      </c>
      <c r="W611" s="345" t="s">
        <v>4933</v>
      </c>
      <c r="X611" s="345" t="s">
        <v>4934</v>
      </c>
      <c r="Y611" s="345" t="s">
        <v>4935</v>
      </c>
      <c r="Z611" s="345" t="s">
        <v>4936</v>
      </c>
      <c r="AA611" s="110" t="str">
        <f>$AF$1&amp;$K611&amp;"/"&amp;$I611&amp;"/"&amp;$J611&amp;"/thumbnail.jpg"</f>
        <v>/Users/asano/Desktop/data_sample/images/1day/フェリアモ/サクラムース/thumbnail.jpg</v>
      </c>
      <c r="AB611" s="110" t="str">
        <f>$AF$1&amp;$K611&amp;"/"&amp;$I611&amp;"/"&amp;$J611&amp;"/lens.jpg"</f>
        <v>/Users/asano/Desktop/data_sample/images/1day/フェリアモ/サクラムース/lens.jpg</v>
      </c>
      <c r="AC611" s="110" t="str">
        <f>$AF$1&amp;$K611&amp;"/"&amp;$I611&amp;"/"&amp;$J611&amp;"/黒目/black.jpg"</f>
        <v>/Users/asano/Desktop/data_sample/images/1day/フェリアモ/サクラムース/黒目/black.jpg</v>
      </c>
      <c r="AD611" s="110" t="str">
        <f>$AF$1&amp;$K611&amp;"/"&amp;$I611&amp;"/"&amp;$J611&amp;"/茶目/brown.jpg"</f>
        <v>/Users/asano/Desktop/data_sample/images/1day/フェリアモ/サクラムース/茶目/brown.jpg</v>
      </c>
      <c r="AE611" s="346" t="str">
        <f t="shared" ref="AE611:AF611" si="1250">IFERROR(XLOOKUP($E611&amp;$F611,import!$A:$A,import!I:I),""
)</f>
        <v/>
      </c>
      <c r="AF611" s="346" t="str">
        <f t="shared" si="1250"/>
        <v/>
      </c>
      <c r="AG611" s="119" t="str">
        <f>IFERROR(__xludf.DUMMYFUNCTION(" IF(
  ISNUMBER(S611),
  ""度なし（±0.00）〜""&amp;IF(ABS(S611)&lt;100, TEXT(S611, ""0.00""), """"),
  IFERROR(""度なし（±0.00）〜""&amp;
    TEXT(
      VALUE(REGEXEXTRACT(ASC(TO_TEXT(S611)),
        ""(?:^|[^0-9])([+-]?\d{1,2}(?:\.\d+)?)(?:[^0-9]|$)""
      )),
      ""0.00"""&amp;"
    ),
    ""度なしのみ""
  )
)
"),"度なしのみ")</f>
        <v>度なしのみ</v>
      </c>
      <c r="AH611" s="347"/>
      <c r="AI611" s="347"/>
      <c r="AJ611" s="110"/>
      <c r="AK611" s="110" t="s">
        <v>4937</v>
      </c>
      <c r="AL611" s="110" t="str">
        <f t="shared" si="453"/>
        <v>#REF!</v>
      </c>
      <c r="AM611" s="110"/>
      <c r="AN611" s="110" t="str">
        <f t="shared" si="84"/>
        <v>NG</v>
      </c>
      <c r="AO611" s="343">
        <v>12.0</v>
      </c>
      <c r="AP611" s="110"/>
      <c r="AQ611" s="343">
        <v>12.0</v>
      </c>
      <c r="AR611" s="110"/>
    </row>
    <row r="612">
      <c r="A612" s="333" t="b">
        <v>1</v>
      </c>
      <c r="B612" s="357" t="b">
        <v>1</v>
      </c>
      <c r="C612" s="350" t="str">
        <f t="shared" si="66"/>
        <v>-</v>
      </c>
      <c r="D612" s="110"/>
      <c r="E612" s="110" t="s">
        <v>4888</v>
      </c>
      <c r="F612" s="110" t="s">
        <v>4938</v>
      </c>
      <c r="G612" s="335">
        <v>4770.0</v>
      </c>
      <c r="H612" s="110" t="s">
        <v>2566</v>
      </c>
      <c r="I612" s="110" t="s">
        <v>4881</v>
      </c>
      <c r="J612" s="110" t="s">
        <v>4939</v>
      </c>
      <c r="K612" s="337" t="s">
        <v>170</v>
      </c>
      <c r="L612" s="338" t="str">
        <f t="shared" si="1155"/>
        <v>#REF!</v>
      </c>
      <c r="M612" s="339" t="str">
        <f>IFERROR(__xludf.DUMMYFUNCTION("REGEXEXTRACT(
  XLOOKUP($E612&amp;$F612, import!$A:$A, import!C:C),
  ""/(\d+)""
)
"),"#REF!")</f>
        <v>#REF!</v>
      </c>
      <c r="N612" s="340" t="str">
        <f t="shared" si="455"/>
        <v>#REF!</v>
      </c>
      <c r="O612" s="341" t="str">
        <f t="shared" ref="O612:Q612" si="1251">VALUE(SUBSTITUTE(XLOOKUP($E612&amp;$F612,import!$A:$A,import!M:M),"mm",""))
</f>
        <v>#REF!</v>
      </c>
      <c r="P612" s="342" t="str">
        <f t="shared" si="1251"/>
        <v>#REF!</v>
      </c>
      <c r="Q612" s="343" t="str">
        <f t="shared" si="1251"/>
        <v>#REF!</v>
      </c>
      <c r="R612" s="341" t="str">
        <f t="shared" si="1157"/>
        <v>#REF!</v>
      </c>
      <c r="S612" s="110" t="s">
        <v>1303</v>
      </c>
      <c r="T61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TRIM(TRANSPOSE(SPLIT(S612,"",""))), 0))
        ),
      ""シリコン"",""シリコー"&amp;"ンハイドロゲル素材"")
    )
  ),
"""")
"),"UVカット")</f>
        <v>UVカット</v>
      </c>
      <c r="U612" s="388" t="str">
        <f t="shared" si="1228"/>
        <v>#REF!</v>
      </c>
      <c r="V612" s="110"/>
      <c r="W612" s="345" t="s">
        <v>4940</v>
      </c>
      <c r="X612" s="345" t="s">
        <v>4941</v>
      </c>
      <c r="Y612" s="345" t="s">
        <v>4942</v>
      </c>
      <c r="Z612" s="345" t="s">
        <v>4943</v>
      </c>
      <c r="AA612" s="110"/>
      <c r="AB612" s="110"/>
      <c r="AC612" s="110"/>
      <c r="AD612" s="110"/>
      <c r="AE612" s="110"/>
      <c r="AF612" s="110"/>
      <c r="AG612" s="119" t="str">
        <f>IFERROR(__xludf.DUMMYFUNCTION(" IF(
  ISNUMBER(S612),
  ""度なし（±0.00）〜""&amp;IF(ABS(S612)&lt;100, TEXT(S612, ""0.00""), """"),
  IFERROR(""度なし（±0.00）〜""&amp;
    TEXT(
      VALUE(REGEXEXTRACT(ASC(TO_TEXT(S612)),
        ""(?:^|[^0-9])([+-]?\d{1,2}(?:\.\d+)?)(?:[^0-9]|$)""
      )),
      ""0.00"""&amp;"
    ),
    ""度なしのみ""
  )
)
"),"度なしのみ")</f>
        <v>度なしのみ</v>
      </c>
      <c r="AH612" s="347"/>
      <c r="AI612" s="347"/>
      <c r="AJ612" s="110"/>
      <c r="AK612" s="110" t="s">
        <v>4944</v>
      </c>
      <c r="AL612" s="358" t="str">
        <f t="shared" si="453"/>
        <v>#REF!</v>
      </c>
      <c r="AM612" s="110"/>
      <c r="AN612" s="110" t="str">
        <f t="shared" si="84"/>
        <v>NG</v>
      </c>
      <c r="AO612" s="343">
        <v>8.0</v>
      </c>
      <c r="AP612" s="110"/>
      <c r="AQ612" s="343">
        <v>8.0</v>
      </c>
      <c r="AR612" s="110"/>
    </row>
    <row r="613">
      <c r="A613" s="333" t="b">
        <v>1</v>
      </c>
      <c r="B613" s="357" t="b">
        <v>1</v>
      </c>
      <c r="C613" s="350" t="str">
        <f t="shared" si="66"/>
        <v>-</v>
      </c>
      <c r="D613" s="110"/>
      <c r="E613" s="110" t="s">
        <v>4888</v>
      </c>
      <c r="F613" s="110" t="s">
        <v>4945</v>
      </c>
      <c r="G613" s="335">
        <v>4771.0</v>
      </c>
      <c r="H613" s="110" t="s">
        <v>2566</v>
      </c>
      <c r="I613" s="110" t="s">
        <v>4881</v>
      </c>
      <c r="J613" s="110" t="s">
        <v>4946</v>
      </c>
      <c r="K613" s="337" t="s">
        <v>170</v>
      </c>
      <c r="L613" s="338" t="str">
        <f t="shared" si="1155"/>
        <v>#REF!</v>
      </c>
      <c r="M613" s="339" t="str">
        <f>IFERROR(__xludf.DUMMYFUNCTION("REGEXEXTRACT(
  XLOOKUP($E613&amp;$F613, import!$A:$A, import!C:C),
  ""/(\d+)""
)
"),"#REF!")</f>
        <v>#REF!</v>
      </c>
      <c r="N613" s="340" t="str">
        <f t="shared" si="455"/>
        <v>#REF!</v>
      </c>
      <c r="O613" s="341" t="str">
        <f t="shared" ref="O613:Q613" si="1252">VALUE(SUBSTITUTE(XLOOKUP($E613&amp;$F613,import!$A:$A,import!M:M),"mm",""))
</f>
        <v>#REF!</v>
      </c>
      <c r="P613" s="342" t="str">
        <f t="shared" si="1252"/>
        <v>#REF!</v>
      </c>
      <c r="Q613" s="343" t="str">
        <f t="shared" si="1252"/>
        <v>#REF!</v>
      </c>
      <c r="R613" s="341" t="str">
        <f t="shared" si="1157"/>
        <v>#REF!</v>
      </c>
      <c r="S613" s="110" t="str">
        <f t="array" ref="S613">XLOOKUP($E613&amp;$F613,import!$A:$A,import!T:T)</f>
        <v>#REF!</v>
      </c>
      <c r="T61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TRIM(TRANSPOSE(SPLIT(S613,"",""))), 0))
        ),
      ""シリコン"",""シリコー"&amp;"ンハイドロゲル素材"")
    )
  ),
"""")
"),"")</f>
        <v/>
      </c>
      <c r="U613" s="388" t="str">
        <f t="shared" si="1228"/>
        <v>#REF!</v>
      </c>
      <c r="V613" s="110"/>
      <c r="W613" s="345" t="s">
        <v>4947</v>
      </c>
      <c r="X613" s="345" t="s">
        <v>4948</v>
      </c>
      <c r="Y613" s="345" t="s">
        <v>4949</v>
      </c>
      <c r="Z613" s="345" t="s">
        <v>4950</v>
      </c>
      <c r="AA613" s="110"/>
      <c r="AB613" s="110"/>
      <c r="AC613" s="110"/>
      <c r="AD613" s="110"/>
      <c r="AE613" s="110"/>
      <c r="AF613" s="110"/>
      <c r="AG613" s="119" t="str">
        <f>IFERROR(__xludf.DUMMYFUNCTION(" IF(
  ISNUMBER(S613),
  ""度なし（±0.00）〜""&amp;IF(ABS(S613)&lt;100, TEXT(S613, ""0.00""), """"),
  IFERROR(""度なし（±0.00）〜""&amp;
    TEXT(
      VALUE(REGEXEXTRACT(ASC(TO_TEXT(S613)),
        ""(?:^|[^0-9])([+-]?\d{1,2}(?:\.\d+)?)(?:[^0-9]|$)""
      )),
      ""0.00"""&amp;"
    ),
    ""度なしのみ""
  )
)
"),"度なしのみ")</f>
        <v>度なしのみ</v>
      </c>
      <c r="AH613" s="347"/>
      <c r="AI613" s="347"/>
      <c r="AJ613" s="110"/>
      <c r="AK613" s="110" t="s">
        <v>4951</v>
      </c>
      <c r="AL613" s="358" t="str">
        <f t="shared" si="453"/>
        <v>#REF!</v>
      </c>
      <c r="AM613" s="110"/>
      <c r="AN613" s="110" t="str">
        <f t="shared" si="84"/>
        <v>NG</v>
      </c>
      <c r="AO613" s="343">
        <v>12.0</v>
      </c>
      <c r="AP613" s="110"/>
      <c r="AQ613" s="343">
        <v>12.0</v>
      </c>
      <c r="AR613" s="110"/>
    </row>
    <row r="614">
      <c r="A614" s="332" t="b">
        <v>1</v>
      </c>
      <c r="B614" s="357" t="b">
        <v>1</v>
      </c>
      <c r="C614" s="350" t="str">
        <f t="shared" si="66"/>
        <v>-</v>
      </c>
      <c r="D614" s="110"/>
      <c r="E614" s="110" t="s">
        <v>4879</v>
      </c>
      <c r="F614" s="110" t="s">
        <v>4952</v>
      </c>
      <c r="G614" s="335">
        <v>4772.0</v>
      </c>
      <c r="H614" s="110" t="s">
        <v>2566</v>
      </c>
      <c r="I614" s="110" t="s">
        <v>4881</v>
      </c>
      <c r="J614" s="110" t="s">
        <v>4953</v>
      </c>
      <c r="K614" s="337" t="s">
        <v>170</v>
      </c>
      <c r="L614" s="338" t="str">
        <f t="shared" si="1155"/>
        <v>#REF!</v>
      </c>
      <c r="M614" s="339" t="str">
        <f>IFERROR(__xludf.DUMMYFUNCTION("REGEXEXTRACT(
  XLOOKUP($E614&amp;$F614, import!$A:$A, import!C:C),
  ""/(\d+)""
)
"),"#REF!")</f>
        <v>#REF!</v>
      </c>
      <c r="N614" s="340" t="str">
        <f t="shared" si="455"/>
        <v>#REF!</v>
      </c>
      <c r="O614" s="341" t="str">
        <f t="shared" ref="O614:Q614" si="1253">VALUE(SUBSTITUTE(XLOOKUP($E614&amp;$F614,import!$A:$A,import!M:M),"mm",""))
</f>
        <v>#REF!</v>
      </c>
      <c r="P614" s="342" t="str">
        <f t="shared" si="1253"/>
        <v>#REF!</v>
      </c>
      <c r="Q614" s="343" t="str">
        <f t="shared" si="1253"/>
        <v>#REF!</v>
      </c>
      <c r="R614" s="341" t="str">
        <f t="shared" si="1157"/>
        <v>#REF!</v>
      </c>
      <c r="S614" s="110" t="s">
        <v>1303</v>
      </c>
      <c r="T61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TRIM(TRANSPOSE(SPLIT(S614,"",""))), 0))
        ),
      ""シリコン"",""シリコー"&amp;"ンハイドロゲル素材"")
    )
  ),
"""")
"),"UVカット")</f>
        <v>UVカット</v>
      </c>
      <c r="U614" s="388" t="str">
        <f t="shared" si="1228"/>
        <v>#REF!</v>
      </c>
      <c r="V614" s="119" t="str">
        <f t="shared" ref="V614:V616" si="1256">W$1&amp;"bandle.jpg"</f>
        <v>/Users/asano/Desktop/data_sample/Links/bandle.jpg</v>
      </c>
      <c r="W614" s="345" t="s">
        <v>4954</v>
      </c>
      <c r="X614" s="345" t="s">
        <v>4955</v>
      </c>
      <c r="Y614" s="345" t="s">
        <v>4956</v>
      </c>
      <c r="Z614" s="345" t="s">
        <v>4957</v>
      </c>
      <c r="AA614" s="110" t="str">
        <f t="shared" ref="AA614:AA616" si="1257">$AF$1&amp;$K614&amp;"/"&amp;$I614&amp;"/"&amp;$J614&amp;"/thumbnail.jpg"</f>
        <v>/Users/asano/Desktop/data_sample/images/1day/フェリアモ/シャイニーブラウン/thumbnail.jpg</v>
      </c>
      <c r="AB614" s="110" t="str">
        <f t="shared" ref="AB614:AB616" si="1258">$AF$1&amp;$K614&amp;"/"&amp;$I614&amp;"/"&amp;$J614&amp;"/lens.jpg"</f>
        <v>/Users/asano/Desktop/data_sample/images/1day/フェリアモ/シャイニーブラウン/lens.jpg</v>
      </c>
      <c r="AC614" s="110" t="str">
        <f t="shared" ref="AC614:AC616" si="1259">$AF$1&amp;$K614&amp;"/"&amp;$I614&amp;"/"&amp;$J614&amp;"/黒目/black.jpg"</f>
        <v>/Users/asano/Desktop/data_sample/images/1day/フェリアモ/シャイニーブラウン/黒目/black.jpg</v>
      </c>
      <c r="AD614" s="110" t="str">
        <f t="shared" ref="AD614:AD616" si="1260">$AF$1&amp;$K614&amp;"/"&amp;$I614&amp;"/"&amp;$J614&amp;"/茶目/brown.jpg"</f>
        <v>/Users/asano/Desktop/data_sample/images/1day/フェリアモ/シャイニーブラウン/茶目/brown.jpg</v>
      </c>
      <c r="AE614" s="346" t="str">
        <f t="shared" ref="AE614:AF614" si="1254">IFERROR(XLOOKUP($E614&amp;$F614,import!$A:$A,import!I:I),""
)</f>
        <v/>
      </c>
      <c r="AF614" s="346" t="str">
        <f t="shared" si="1254"/>
        <v/>
      </c>
      <c r="AG614" s="119" t="str">
        <f>IFERROR(__xludf.DUMMYFUNCTION(" IF(
  ISNUMBER(S614),
  ""度なし（±0.00）〜""&amp;IF(ABS(S614)&lt;100, TEXT(S614, ""0.00""), """"),
  IFERROR(""度なし（±0.00）〜""&amp;
    TEXT(
      VALUE(REGEXEXTRACT(ASC(TO_TEXT(S614)),
        ""(?:^|[^0-9])([+-]?\d{1,2}(?:\.\d+)?)(?:[^0-9]|$)""
      )),
      ""0.00"""&amp;"
    ),
    ""度なしのみ""
  )
)
"),"度なしのみ")</f>
        <v>度なしのみ</v>
      </c>
      <c r="AH614" s="347"/>
      <c r="AI614" s="347"/>
      <c r="AJ614" s="110"/>
      <c r="AK614" s="110" t="s">
        <v>4958</v>
      </c>
      <c r="AL614" s="110" t="str">
        <f t="shared" si="453"/>
        <v>#REF!</v>
      </c>
      <c r="AM614" s="110"/>
      <c r="AN614" s="110" t="str">
        <f t="shared" si="84"/>
        <v>NG</v>
      </c>
      <c r="AO614" s="343">
        <v>8.0</v>
      </c>
      <c r="AP614" s="110"/>
      <c r="AQ614" s="343">
        <v>8.0</v>
      </c>
      <c r="AR614" s="110"/>
    </row>
    <row r="615">
      <c r="A615" s="332" t="b">
        <v>1</v>
      </c>
      <c r="B615" s="357" t="b">
        <v>1</v>
      </c>
      <c r="C615" s="350" t="str">
        <f t="shared" si="66"/>
        <v>-</v>
      </c>
      <c r="D615" s="110"/>
      <c r="E615" s="110" t="s">
        <v>4879</v>
      </c>
      <c r="F615" s="110" t="s">
        <v>4959</v>
      </c>
      <c r="G615" s="335">
        <v>4773.0</v>
      </c>
      <c r="H615" s="110" t="s">
        <v>2566</v>
      </c>
      <c r="I615" s="110" t="s">
        <v>4881</v>
      </c>
      <c r="J615" s="110" t="s">
        <v>4960</v>
      </c>
      <c r="K615" s="337" t="s">
        <v>170</v>
      </c>
      <c r="L615" s="338" t="str">
        <f t="shared" si="1155"/>
        <v>#REF!</v>
      </c>
      <c r="M615" s="339" t="str">
        <f>IFERROR(__xludf.DUMMYFUNCTION("REGEXEXTRACT(
  XLOOKUP($E615&amp;$F615, import!$A:$A, import!C:C),
  ""/(\d+)""
)
"),"#REF!")</f>
        <v>#REF!</v>
      </c>
      <c r="N615" s="340" t="str">
        <f t="shared" si="455"/>
        <v>#REF!</v>
      </c>
      <c r="O615" s="341" t="str">
        <f t="shared" ref="O615:Q615" si="1255">VALUE(SUBSTITUTE(XLOOKUP($E615&amp;$F615,import!$A:$A,import!M:M),"mm",""))
</f>
        <v>#REF!</v>
      </c>
      <c r="P615" s="342" t="str">
        <f t="shared" si="1255"/>
        <v>#REF!</v>
      </c>
      <c r="Q615" s="343" t="str">
        <f t="shared" si="1255"/>
        <v>#REF!</v>
      </c>
      <c r="R615" s="341" t="str">
        <f t="shared" si="1157"/>
        <v>#REF!</v>
      </c>
      <c r="S615" s="110" t="str">
        <f t="shared" ref="S615:S616" si="1263">XLOOKUP($E615&amp;$F615,import!$A:$A,import!T:T)</f>
        <v>#REF!</v>
      </c>
      <c r="T61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TRIM(TRANSPOSE(SPLIT(S615,"",""))), 0))
        ),
      ""シリコン"",""シリコー"&amp;"ンハイドロゲル素材"")
    )
  ),
"""")
"),"")</f>
        <v/>
      </c>
      <c r="U615" s="388" t="str">
        <f t="shared" si="1228"/>
        <v>#REF!</v>
      </c>
      <c r="V615" s="119" t="str">
        <f t="shared" si="1256"/>
        <v>/Users/asano/Desktop/data_sample/Links/bandle.jpg</v>
      </c>
      <c r="W615" s="345" t="s">
        <v>4961</v>
      </c>
      <c r="X615" s="345" t="s">
        <v>4962</v>
      </c>
      <c r="Y615" s="345" t="s">
        <v>4963</v>
      </c>
      <c r="Z615" s="345" t="s">
        <v>4964</v>
      </c>
      <c r="AA615" s="110" t="str">
        <f t="shared" si="1257"/>
        <v>/Users/asano/Desktop/data_sample/images/1day/フェリアモ/タルトタタン/thumbnail.jpg</v>
      </c>
      <c r="AB615" s="110" t="str">
        <f t="shared" si="1258"/>
        <v>/Users/asano/Desktop/data_sample/images/1day/フェリアモ/タルトタタン/lens.jpg</v>
      </c>
      <c r="AC615" s="110" t="str">
        <f t="shared" si="1259"/>
        <v>/Users/asano/Desktop/data_sample/images/1day/フェリアモ/タルトタタン/黒目/black.jpg</v>
      </c>
      <c r="AD615" s="110" t="str">
        <f t="shared" si="1260"/>
        <v>/Users/asano/Desktop/data_sample/images/1day/フェリアモ/タルトタタン/茶目/brown.jpg</v>
      </c>
      <c r="AE615" s="346" t="str">
        <f t="shared" ref="AE615:AF615" si="1261">IFERROR(XLOOKUP($E615&amp;$F615,import!$A:$A,import!I:I),""
)</f>
        <v/>
      </c>
      <c r="AF615" s="346" t="str">
        <f t="shared" si="1261"/>
        <v/>
      </c>
      <c r="AG615" s="119" t="str">
        <f>IFERROR(__xludf.DUMMYFUNCTION(" IF(
  ISNUMBER(S615),
  ""度なし（±0.00）〜""&amp;IF(ABS(S615)&lt;100, TEXT(S615, ""0.00""), """"),
  IFERROR(""度なし（±0.00）〜""&amp;
    TEXT(
      VALUE(REGEXEXTRACT(ASC(TO_TEXT(S615)),
        ""(?:^|[^0-9])([+-]?\d{1,2}(?:\.\d+)?)(?:[^0-9]|$)""
      )),
      ""0.00"""&amp;"
    ),
    ""度なしのみ""
  )
)
"),"度なしのみ")</f>
        <v>度なしのみ</v>
      </c>
      <c r="AH615" s="347"/>
      <c r="AI615" s="347"/>
      <c r="AJ615" s="110"/>
      <c r="AK615" s="110" t="s">
        <v>4965</v>
      </c>
      <c r="AL615" s="110" t="str">
        <f t="shared" si="453"/>
        <v>#REF!</v>
      </c>
      <c r="AM615" s="110"/>
      <c r="AN615" s="110" t="str">
        <f t="shared" si="84"/>
        <v>NG</v>
      </c>
      <c r="AO615" s="343">
        <v>12.0</v>
      </c>
      <c r="AP615" s="110"/>
      <c r="AQ615" s="343">
        <v>12.0</v>
      </c>
      <c r="AR615" s="110"/>
    </row>
    <row r="616">
      <c r="A616" s="332" t="b">
        <v>1</v>
      </c>
      <c r="B616" s="357" t="b">
        <v>1</v>
      </c>
      <c r="C616" s="350" t="str">
        <f t="shared" si="66"/>
        <v>-</v>
      </c>
      <c r="D616" s="110"/>
      <c r="E616" s="110" t="s">
        <v>4879</v>
      </c>
      <c r="F616" s="110" t="s">
        <v>4966</v>
      </c>
      <c r="G616" s="335">
        <v>4774.0</v>
      </c>
      <c r="H616" s="110" t="s">
        <v>2566</v>
      </c>
      <c r="I616" s="110" t="s">
        <v>4881</v>
      </c>
      <c r="J616" s="110" t="s">
        <v>4967</v>
      </c>
      <c r="K616" s="337" t="s">
        <v>170</v>
      </c>
      <c r="L616" s="338" t="str">
        <f t="shared" si="1155"/>
        <v>#REF!</v>
      </c>
      <c r="M616" s="339" t="str">
        <f>IFERROR(__xludf.DUMMYFUNCTION("REGEXEXTRACT(
  XLOOKUP($E616&amp;$F616, import!$A:$A, import!C:C),
  ""/(\d+)""
)
"),"#REF!")</f>
        <v>#REF!</v>
      </c>
      <c r="N616" s="340" t="str">
        <f t="shared" si="455"/>
        <v>#REF!</v>
      </c>
      <c r="O616" s="341" t="str">
        <f t="shared" ref="O616:Q616" si="1262">VALUE(SUBSTITUTE(XLOOKUP($E616&amp;$F616,import!$A:$A,import!M:M),"mm",""))
</f>
        <v>#REF!</v>
      </c>
      <c r="P616" s="342" t="str">
        <f t="shared" si="1262"/>
        <v>#REF!</v>
      </c>
      <c r="Q616" s="343" t="str">
        <f t="shared" si="1262"/>
        <v>#REF!</v>
      </c>
      <c r="R616" s="341" t="str">
        <f t="shared" si="1157"/>
        <v>#REF!</v>
      </c>
      <c r="S616" s="110" t="str">
        <f t="shared" si="1263"/>
        <v>#REF!</v>
      </c>
      <c r="T61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TRIM(TRANSPOSE(SPLIT(S616,"",""))), 0))
        ),
      ""シリコン"",""シリコー"&amp;"ンハイドロゲル素材"")
    )
  ),
"""")
"),"")</f>
        <v/>
      </c>
      <c r="U616" s="388" t="str">
        <f t="shared" si="1228"/>
        <v>#REF!</v>
      </c>
      <c r="V616" s="119" t="str">
        <f t="shared" si="1256"/>
        <v>/Users/asano/Desktop/data_sample/Links/bandle.jpg</v>
      </c>
      <c r="W616" s="345" t="s">
        <v>4968</v>
      </c>
      <c r="X616" s="345" t="s">
        <v>4969</v>
      </c>
      <c r="Y616" s="345" t="s">
        <v>4970</v>
      </c>
      <c r="Z616" s="345" t="s">
        <v>4971</v>
      </c>
      <c r="AA616" s="110" t="str">
        <f t="shared" si="1257"/>
        <v>/Users/asano/Desktop/data_sample/images/1day/フェリアモ/ティラミスリング/thumbnail.jpg</v>
      </c>
      <c r="AB616" s="110" t="str">
        <f t="shared" si="1258"/>
        <v>/Users/asano/Desktop/data_sample/images/1day/フェリアモ/ティラミスリング/lens.jpg</v>
      </c>
      <c r="AC616" s="110" t="str">
        <f t="shared" si="1259"/>
        <v>/Users/asano/Desktop/data_sample/images/1day/フェリアモ/ティラミスリング/黒目/black.jpg</v>
      </c>
      <c r="AD616" s="110" t="str">
        <f t="shared" si="1260"/>
        <v>/Users/asano/Desktop/data_sample/images/1day/フェリアモ/ティラミスリング/茶目/brown.jpg</v>
      </c>
      <c r="AE616" s="346" t="str">
        <f t="shared" ref="AE616:AF616" si="1264">IFERROR(XLOOKUP($E616&amp;$F616,import!$A:$A,import!I:I),""
)</f>
        <v/>
      </c>
      <c r="AF616" s="346" t="str">
        <f t="shared" si="1264"/>
        <v/>
      </c>
      <c r="AG616" s="119" t="str">
        <f>IFERROR(__xludf.DUMMYFUNCTION(" IF(
  ISNUMBER(S616),
  ""度なし（±0.00）〜""&amp;IF(ABS(S616)&lt;100, TEXT(S616, ""0.00""), """"),
  IFERROR(""度なし（±0.00）〜""&amp;
    TEXT(
      VALUE(REGEXEXTRACT(ASC(TO_TEXT(S616)),
        ""(?:^|[^0-9])([+-]?\d{1,2}(?:\.\d+)?)(?:[^0-9]|$)""
      )),
      ""0.00"""&amp;"
    ),
    ""度なしのみ""
  )
)
"),"度なしのみ")</f>
        <v>度なしのみ</v>
      </c>
      <c r="AH616" s="347"/>
      <c r="AI616" s="347"/>
      <c r="AJ616" s="110"/>
      <c r="AK616" s="110" t="s">
        <v>4972</v>
      </c>
      <c r="AL616" s="110" t="str">
        <f t="shared" si="453"/>
        <v>#REF!</v>
      </c>
      <c r="AM616" s="110"/>
      <c r="AN616" s="110" t="str">
        <f t="shared" si="84"/>
        <v>NG</v>
      </c>
      <c r="AO616" s="343">
        <v>12.0</v>
      </c>
      <c r="AP616" s="110"/>
      <c r="AQ616" s="343">
        <v>12.0</v>
      </c>
      <c r="AR616" s="110"/>
    </row>
    <row r="617">
      <c r="A617" s="333" t="b">
        <v>1</v>
      </c>
      <c r="B617" s="357" t="b">
        <v>1</v>
      </c>
      <c r="C617" s="350" t="str">
        <f t="shared" si="66"/>
        <v>-</v>
      </c>
      <c r="D617" s="110"/>
      <c r="E617" s="110" t="s">
        <v>4888</v>
      </c>
      <c r="F617" s="110" t="s">
        <v>4973</v>
      </c>
      <c r="G617" s="335">
        <v>4775.0</v>
      </c>
      <c r="H617" s="336" t="s">
        <v>2566</v>
      </c>
      <c r="I617" s="110" t="s">
        <v>4881</v>
      </c>
      <c r="J617" s="110" t="s">
        <v>4974</v>
      </c>
      <c r="K617" s="110" t="s">
        <v>170</v>
      </c>
      <c r="L617" s="338" t="str">
        <f t="shared" si="1155"/>
        <v>#REF!</v>
      </c>
      <c r="M617" s="339" t="str">
        <f>IFERROR(__xludf.DUMMYFUNCTION("REGEXEXTRACT(
  XLOOKUP($E617&amp;$F617, import!$A:$A, import!C:C),
  ""/(\d+)""
)
"),"#REF!")</f>
        <v>#REF!</v>
      </c>
      <c r="N617" s="340" t="str">
        <f t="shared" si="455"/>
        <v>#REF!</v>
      </c>
      <c r="O617" s="341" t="str">
        <f t="shared" ref="O617:Q617" si="1265">VALUE(SUBSTITUTE(XLOOKUP($E617&amp;$F617,import!$A:$A,import!M:M),"mm",""))
</f>
        <v>#REF!</v>
      </c>
      <c r="P617" s="342" t="str">
        <f t="shared" si="1265"/>
        <v>#REF!</v>
      </c>
      <c r="Q617" s="343" t="str">
        <f t="shared" si="1265"/>
        <v>#REF!</v>
      </c>
      <c r="R617" s="341" t="str">
        <f t="shared" si="1157"/>
        <v>#REF!</v>
      </c>
      <c r="S617" s="110" t="s">
        <v>1303</v>
      </c>
      <c r="T61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TRIM(TRANSPOSE(SPLIT(S617,"",""))), 0))
        ),
      ""シリコン"",""シリコー"&amp;"ンハイドロゲル素材"")
    )
  ),
"""")
"),"UVカット")</f>
        <v>UVカット</v>
      </c>
      <c r="U617" s="388" t="str">
        <f t="shared" si="1228"/>
        <v>#REF!</v>
      </c>
      <c r="V617" s="110"/>
      <c r="W617" s="345" t="s">
        <v>4975</v>
      </c>
      <c r="X617" s="345" t="s">
        <v>4976</v>
      </c>
      <c r="Y617" s="345" t="s">
        <v>4977</v>
      </c>
      <c r="Z617" s="345" t="s">
        <v>4978</v>
      </c>
      <c r="AA617" s="110"/>
      <c r="AB617" s="110"/>
      <c r="AC617" s="110"/>
      <c r="AD617" s="110"/>
      <c r="AE617" s="110"/>
      <c r="AF617" s="110"/>
      <c r="AG617" s="119" t="str">
        <f>IFERROR(__xludf.DUMMYFUNCTION(" IF(
  ISNUMBER(S617),
  ""度なし（±0.00）〜""&amp;IF(ABS(S617)&lt;100, TEXT(S617, ""0.00""), """"),
  IFERROR(""度なし（±0.00）〜""&amp;
    TEXT(
      VALUE(REGEXEXTRACT(ASC(TO_TEXT(S617)),
        ""(?:^|[^0-9])([+-]?\d{1,2}(?:\.\d+)?)(?:[^0-9]|$)""
      )),
      ""0.00"""&amp;"
    ),
    ""度なしのみ""
  )
)
"),"度なしのみ")</f>
        <v>度なしのみ</v>
      </c>
      <c r="AH617" s="347"/>
      <c r="AI617" s="347"/>
      <c r="AJ617" s="110"/>
      <c r="AK617" s="110" t="s">
        <v>4979</v>
      </c>
      <c r="AL617" s="110" t="str">
        <f t="shared" si="453"/>
        <v>#REF!</v>
      </c>
      <c r="AM617" s="110"/>
      <c r="AN617" s="110" t="str">
        <f t="shared" si="84"/>
        <v>NG</v>
      </c>
      <c r="AO617" s="343">
        <v>8.0</v>
      </c>
      <c r="AP617" s="110"/>
      <c r="AQ617" s="343">
        <v>8.0</v>
      </c>
      <c r="AR617" s="110"/>
    </row>
    <row r="618">
      <c r="A618" s="333" t="b">
        <v>1</v>
      </c>
      <c r="B618" s="357" t="b">
        <v>1</v>
      </c>
      <c r="C618" s="350" t="str">
        <f t="shared" si="66"/>
        <v>-</v>
      </c>
      <c r="D618" s="110"/>
      <c r="E618" s="110" t="s">
        <v>4980</v>
      </c>
      <c r="F618" s="110" t="s">
        <v>4880</v>
      </c>
      <c r="G618" s="335">
        <v>4776.0</v>
      </c>
      <c r="H618" s="336" t="s">
        <v>2566</v>
      </c>
      <c r="I618" s="110" t="s">
        <v>4881</v>
      </c>
      <c r="J618" s="110" t="s">
        <v>4882</v>
      </c>
      <c r="K618" s="110" t="s">
        <v>292</v>
      </c>
      <c r="L618" s="338" t="str">
        <f t="shared" si="1155"/>
        <v>#REF!</v>
      </c>
      <c r="M618" s="339" t="str">
        <f>IFERROR(__xludf.DUMMYFUNCTION("REGEXEXTRACT(
  XLOOKUP($E618&amp;$F618, import!$A:$A, import!C:C),
  ""/(\d+)""
)
"),"#REF!")</f>
        <v>#REF!</v>
      </c>
      <c r="N618" s="340" t="str">
        <f t="shared" si="455"/>
        <v>#REF!</v>
      </c>
      <c r="O618" s="341" t="str">
        <f t="shared" ref="O618:Q618" si="1266">VALUE(SUBSTITUTE(XLOOKUP($E618&amp;$F618,import!$A:$A,import!M:M),"mm",""))
</f>
        <v>#REF!</v>
      </c>
      <c r="P618" s="342" t="str">
        <f t="shared" si="1266"/>
        <v>#REF!</v>
      </c>
      <c r="Q618" s="343" t="str">
        <f t="shared" si="1266"/>
        <v>#REF!</v>
      </c>
      <c r="R618" s="341" t="str">
        <f t="shared" si="1157"/>
        <v>#REF!</v>
      </c>
      <c r="S618" s="110"/>
      <c r="T61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TRIM(TRANSPOSE(SPLIT(S618,"",""))), 0))
        ),
      ""シリコン"",""シリコー"&amp;"ンハイドロゲル素材"")
    )
  ),
"""")
"),"")</f>
        <v/>
      </c>
      <c r="U618" s="371" t="s">
        <v>3043</v>
      </c>
      <c r="V618" s="110"/>
      <c r="W618" s="345" t="s">
        <v>4981</v>
      </c>
      <c r="X618" s="345" t="s">
        <v>4982</v>
      </c>
      <c r="Y618" s="345" t="s">
        <v>4983</v>
      </c>
      <c r="Z618" s="345" t="s">
        <v>4984</v>
      </c>
      <c r="AA618" s="110"/>
      <c r="AB618" s="110"/>
      <c r="AC618" s="110"/>
      <c r="AD618" s="110"/>
      <c r="AE618" s="110"/>
      <c r="AF618" s="110"/>
      <c r="AG618" s="119" t="str">
        <f>IFERROR(__xludf.DUMMYFUNCTION(" IF(
  ISNUMBER(S618),
  ""度なし（±0.00）〜""&amp;IF(ABS(S618)&lt;100, TEXT(S618, ""0.00""), """"),
  IFERROR(""度なし（±0.00）〜""&amp;
    TEXT(
      VALUE(REGEXEXTRACT(ASC(TO_TEXT(S618)),
        ""(?:^|[^0-9])([+-]?\d{1,2}(?:\.\d+)?)(?:[^0-9]|$)""
      )),
      ""0.00"""&amp;"
    ),
    ""度なしのみ""
  )
)
"),"度なしのみ")</f>
        <v>度なしのみ</v>
      </c>
      <c r="AH618" s="347"/>
      <c r="AI618" s="347"/>
      <c r="AJ618" s="110"/>
      <c r="AK618" s="110" t="s">
        <v>4887</v>
      </c>
      <c r="AL618" s="358" t="str">
        <f t="shared" si="453"/>
        <v>#REF!</v>
      </c>
      <c r="AM618" s="110"/>
      <c r="AN618" s="110" t="str">
        <f t="shared" si="84"/>
        <v>NG</v>
      </c>
      <c r="AO618" s="343">
        <v>8.0</v>
      </c>
      <c r="AP618" s="110"/>
      <c r="AQ618" s="343">
        <v>8.0</v>
      </c>
      <c r="AR618" s="110"/>
    </row>
    <row r="619">
      <c r="A619" s="332" t="b">
        <v>1</v>
      </c>
      <c r="B619" s="357" t="b">
        <v>1</v>
      </c>
      <c r="C619" s="350" t="str">
        <f t="shared" si="66"/>
        <v>-</v>
      </c>
      <c r="D619" s="110"/>
      <c r="E619" s="110" t="s">
        <v>4985</v>
      </c>
      <c r="F619" s="110" t="s">
        <v>4889</v>
      </c>
      <c r="G619" s="335">
        <v>4777.0</v>
      </c>
      <c r="H619" s="110" t="s">
        <v>2566</v>
      </c>
      <c r="I619" s="110" t="s">
        <v>4881</v>
      </c>
      <c r="J619" s="110" t="s">
        <v>4890</v>
      </c>
      <c r="K619" s="110" t="s">
        <v>292</v>
      </c>
      <c r="L619" s="338" t="str">
        <f t="shared" si="1155"/>
        <v>#REF!</v>
      </c>
      <c r="M619" s="339" t="str">
        <f>IFERROR(__xludf.DUMMYFUNCTION("REGEXEXTRACT(
  XLOOKUP($E619&amp;$F619, import!$A:$A, import!C:C),
  ""/(\d+)""
)
"),"#REF!")</f>
        <v>#REF!</v>
      </c>
      <c r="N619" s="340" t="str">
        <f t="shared" si="455"/>
        <v>#REF!</v>
      </c>
      <c r="O619" s="341" t="str">
        <f t="shared" ref="O619:Q619" si="1267">VALUE(SUBSTITUTE(XLOOKUP($E619&amp;$F619,import!$A:$A,import!M:M),"mm",""))
</f>
        <v>#REF!</v>
      </c>
      <c r="P619" s="342" t="str">
        <f t="shared" si="1267"/>
        <v>#REF!</v>
      </c>
      <c r="Q619" s="343" t="str">
        <f t="shared" si="1267"/>
        <v>#REF!</v>
      </c>
      <c r="R619" s="341" t="str">
        <f t="shared" si="1157"/>
        <v>#REF!</v>
      </c>
      <c r="S619" s="343" t="str">
        <f t="array" ref="S619">XLOOKUP($E619&amp;$F619,import!$A:$A,import!T:T)</f>
        <v>#REF!</v>
      </c>
      <c r="T61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TRIM(TRANSPOSE(SPLIT(S619,"",""))), 0))
        ),
      ""シリコン"",""シリコー"&amp;"ンハイドロゲル素材"")
    )
  ),
"""")
"),"")</f>
        <v/>
      </c>
      <c r="U619" s="371" t="s">
        <v>3043</v>
      </c>
      <c r="V619" s="119" t="str">
        <f t="shared" ref="V619:V675" si="1270">W$1&amp;"bandle.jpg"</f>
        <v>/Users/asano/Desktop/data_sample/Links/bandle.jpg</v>
      </c>
      <c r="W619" s="345" t="s">
        <v>4986</v>
      </c>
      <c r="X619" s="345" t="s">
        <v>4987</v>
      </c>
      <c r="Y619" s="345" t="s">
        <v>4988</v>
      </c>
      <c r="Z619" s="345" t="s">
        <v>4989</v>
      </c>
      <c r="AA619" s="110" t="str">
        <f t="shared" ref="AA619:AA675" si="1271">$AF$1&amp;$K619&amp;"/"&amp;$I619&amp;"/"&amp;$J619&amp;"/thumbnail.jpg"</f>
        <v>/Users/asano/Desktop/data_sample/images/1month/フェリアモ/アフォガード/thumbnail.jpg</v>
      </c>
      <c r="AB619" s="110" t="str">
        <f t="shared" ref="AB619:AB675" si="1272">$AF$1&amp;$K619&amp;"/"&amp;$I619&amp;"/"&amp;$J619&amp;"/lens.jpg"</f>
        <v>/Users/asano/Desktop/data_sample/images/1month/フェリアモ/アフォガード/lens.jpg</v>
      </c>
      <c r="AC619" s="110" t="str">
        <f t="shared" ref="AC619:AC675" si="1273">$AF$1&amp;$K619&amp;"/"&amp;$I619&amp;"/"&amp;$J619&amp;"/黒目/black.jpg"</f>
        <v>/Users/asano/Desktop/data_sample/images/1month/フェリアモ/アフォガード/黒目/black.jpg</v>
      </c>
      <c r="AD619" s="110" t="str">
        <f t="shared" ref="AD619:AD675" si="1274">$AF$1&amp;$K619&amp;"/"&amp;$I619&amp;"/"&amp;$J619&amp;"/茶目/brown.jpg"</f>
        <v>/Users/asano/Desktop/data_sample/images/1month/フェリアモ/アフォガード/茶目/brown.jpg</v>
      </c>
      <c r="AE619" s="346" t="str">
        <f t="shared" ref="AE619:AF619" si="1268">IFERROR(XLOOKUP($E619&amp;$F619,import!$A:$A,import!I:I),""
)</f>
        <v/>
      </c>
      <c r="AF619" s="346" t="str">
        <f t="shared" si="1268"/>
        <v/>
      </c>
      <c r="AG619" s="119" t="str">
        <f>IFERROR(__xludf.DUMMYFUNCTION(" IF(
  ISNUMBER(S619),
  ""度なし（±0.00）〜""&amp;IF(ABS(S619)&lt;100, TEXT(S619, ""0.00""), """"),
  IFERROR(""度なし（±0.00）〜""&amp;
    TEXT(
      VALUE(REGEXEXTRACT(ASC(TO_TEXT(S619)),
        ""(?:^|[^0-9])([+-]?\d{1,2}(?:\.\d+)?)(?:[^0-9]|$)""
      )),
      ""0.00"""&amp;"
    ),
    ""度なしのみ""
  )
)
"),"度なしのみ")</f>
        <v>度なしのみ</v>
      </c>
      <c r="AH619" s="347"/>
      <c r="AI619" s="347"/>
      <c r="AJ619" s="110"/>
      <c r="AK619" s="110" t="s">
        <v>4895</v>
      </c>
      <c r="AL619" s="110" t="str">
        <f t="shared" si="453"/>
        <v>#REF!</v>
      </c>
      <c r="AM619" s="110"/>
      <c r="AN619" s="110" t="str">
        <f t="shared" si="84"/>
        <v>NG</v>
      </c>
      <c r="AO619" s="343">
        <v>12.0</v>
      </c>
      <c r="AP619" s="110"/>
      <c r="AQ619" s="343">
        <v>12.0</v>
      </c>
      <c r="AR619" s="110"/>
    </row>
    <row r="620">
      <c r="A620" s="332" t="b">
        <v>1</v>
      </c>
      <c r="B620" s="357" t="b">
        <v>1</v>
      </c>
      <c r="C620" s="350" t="str">
        <f t="shared" si="66"/>
        <v>-</v>
      </c>
      <c r="D620" s="110"/>
      <c r="E620" s="110" t="s">
        <v>4985</v>
      </c>
      <c r="F620" s="110" t="s">
        <v>4896</v>
      </c>
      <c r="G620" s="335">
        <v>4778.0</v>
      </c>
      <c r="H620" s="110" t="s">
        <v>2566</v>
      </c>
      <c r="I620" s="110" t="s">
        <v>4881</v>
      </c>
      <c r="J620" s="110" t="s">
        <v>4897</v>
      </c>
      <c r="K620" s="110" t="s">
        <v>292</v>
      </c>
      <c r="L620" s="338" t="str">
        <f t="shared" si="1155"/>
        <v>#REF!</v>
      </c>
      <c r="M620" s="339" t="str">
        <f>IFERROR(__xludf.DUMMYFUNCTION("REGEXEXTRACT(
  XLOOKUP($E620&amp;$F620, import!$A:$A, import!C:C),
  ""/(\d+)""
)
"),"#REF!")</f>
        <v>#REF!</v>
      </c>
      <c r="N620" s="340" t="str">
        <f t="shared" si="455"/>
        <v>#REF!</v>
      </c>
      <c r="O620" s="341" t="str">
        <f t="shared" ref="O620:Q620" si="1269">VALUE(SUBSTITUTE(XLOOKUP($E620&amp;$F620,import!$A:$A,import!M:M),"mm",""))
</f>
        <v>#REF!</v>
      </c>
      <c r="P620" s="342" t="str">
        <f t="shared" si="1269"/>
        <v>#REF!</v>
      </c>
      <c r="Q620" s="343" t="str">
        <f t="shared" si="1269"/>
        <v>#REF!</v>
      </c>
      <c r="R620" s="341" t="str">
        <f t="shared" si="1157"/>
        <v>#REF!</v>
      </c>
      <c r="S620" s="110"/>
      <c r="T62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TRIM(TRANSPOSE(SPLIT(S620,"",""))), 0))
        ),
      ""シリコン"",""シリコー"&amp;"ンハイドロゲル素材"")
    )
  ),
"""")
"),"")</f>
        <v/>
      </c>
      <c r="U620" s="371" t="s">
        <v>3043</v>
      </c>
      <c r="V620" s="119" t="str">
        <f t="shared" si="1270"/>
        <v>/Users/asano/Desktop/data_sample/Links/bandle.jpg</v>
      </c>
      <c r="W620" s="345" t="s">
        <v>4990</v>
      </c>
      <c r="X620" s="345" t="s">
        <v>4991</v>
      </c>
      <c r="Y620" s="345" t="s">
        <v>4992</v>
      </c>
      <c r="Z620" s="345" t="s">
        <v>4993</v>
      </c>
      <c r="AA620" s="110" t="str">
        <f t="shared" si="1271"/>
        <v>/Users/asano/Desktop/data_sample/images/1month/フェリアモ/ウーロンティー/thumbnail.jpg</v>
      </c>
      <c r="AB620" s="110" t="str">
        <f t="shared" si="1272"/>
        <v>/Users/asano/Desktop/data_sample/images/1month/フェリアモ/ウーロンティー/lens.jpg</v>
      </c>
      <c r="AC620" s="110" t="str">
        <f t="shared" si="1273"/>
        <v>/Users/asano/Desktop/data_sample/images/1month/フェリアモ/ウーロンティー/黒目/black.jpg</v>
      </c>
      <c r="AD620" s="110" t="str">
        <f t="shared" si="1274"/>
        <v>/Users/asano/Desktop/data_sample/images/1month/フェリアモ/ウーロンティー/茶目/brown.jpg</v>
      </c>
      <c r="AE620" s="346" t="str">
        <f t="shared" ref="AE620:AF620" si="1275">IFERROR(XLOOKUP($E620&amp;$F620,import!$A:$A,import!I:I),""
)</f>
        <v/>
      </c>
      <c r="AF620" s="346" t="str">
        <f t="shared" si="1275"/>
        <v/>
      </c>
      <c r="AG620" s="119" t="str">
        <f>IFERROR(__xludf.DUMMYFUNCTION(" IF(
  ISNUMBER(S620),
  ""度なし（±0.00）〜""&amp;IF(ABS(S620)&lt;100, TEXT(S620, ""0.00""), """"),
  IFERROR(""度なし（±0.00）〜""&amp;
    TEXT(
      VALUE(REGEXEXTRACT(ASC(TO_TEXT(S620)),
        ""(?:^|[^0-9])([+-]?\d{1,2}(?:\.\d+)?)(?:[^0-9]|$)""
      )),
      ""0.00"""&amp;"
    ),
    ""度なしのみ""
  )
)
"),"度なしのみ")</f>
        <v>度なしのみ</v>
      </c>
      <c r="AH620" s="347"/>
      <c r="AI620" s="347"/>
      <c r="AJ620" s="110"/>
      <c r="AK620" s="110" t="s">
        <v>4902</v>
      </c>
      <c r="AL620" s="110" t="str">
        <f t="shared" si="453"/>
        <v>#REF!</v>
      </c>
      <c r="AM620" s="110"/>
      <c r="AN620" s="110" t="str">
        <f t="shared" si="84"/>
        <v>NG</v>
      </c>
      <c r="AO620" s="343">
        <v>8.0</v>
      </c>
      <c r="AP620" s="110"/>
      <c r="AQ620" s="343">
        <v>8.0</v>
      </c>
      <c r="AR620" s="110"/>
    </row>
    <row r="621">
      <c r="A621" s="332" t="b">
        <v>1</v>
      </c>
      <c r="B621" s="357" t="b">
        <v>1</v>
      </c>
      <c r="C621" s="350" t="str">
        <f t="shared" si="66"/>
        <v>-</v>
      </c>
      <c r="D621" s="110"/>
      <c r="E621" s="110" t="s">
        <v>4985</v>
      </c>
      <c r="F621" s="110" t="s">
        <v>4924</v>
      </c>
      <c r="G621" s="335">
        <v>4779.0</v>
      </c>
      <c r="H621" s="110" t="s">
        <v>2566</v>
      </c>
      <c r="I621" s="110" t="s">
        <v>4881</v>
      </c>
      <c r="J621" s="110" t="s">
        <v>4925</v>
      </c>
      <c r="K621" s="110" t="s">
        <v>292</v>
      </c>
      <c r="L621" s="338" t="str">
        <f t="shared" si="1155"/>
        <v>#REF!</v>
      </c>
      <c r="M621" s="339" t="str">
        <f>IFERROR(__xludf.DUMMYFUNCTION("REGEXEXTRACT(
  XLOOKUP($E621&amp;$F621, import!$A:$A, import!C:C),
  ""/(\d+)""
)
"),"#REF!")</f>
        <v>#REF!</v>
      </c>
      <c r="N621" s="340" t="str">
        <f t="shared" si="455"/>
        <v>#REF!</v>
      </c>
      <c r="O621" s="341" t="str">
        <f t="shared" ref="O621:Q621" si="1276">VALUE(SUBSTITUTE(XLOOKUP($E621&amp;$F621,import!$A:$A,import!M:M),"mm",""))
</f>
        <v>#REF!</v>
      </c>
      <c r="P621" s="342" t="str">
        <f t="shared" si="1276"/>
        <v>#REF!</v>
      </c>
      <c r="Q621" s="343" t="str">
        <f t="shared" si="1276"/>
        <v>#REF!</v>
      </c>
      <c r="R621" s="341" t="str">
        <f t="shared" si="1157"/>
        <v>#REF!</v>
      </c>
      <c r="S621" s="110"/>
      <c r="T62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TRIM(TRANSPOSE(SPLIT(S621,"",""))), 0))
        ),
      ""シリコン"",""シリコー"&amp;"ンハイドロゲル素材"")
    )
  ),
"""")
"),"")</f>
        <v/>
      </c>
      <c r="U621" s="371" t="s">
        <v>3043</v>
      </c>
      <c r="V621" s="119" t="str">
        <f t="shared" si="1270"/>
        <v>/Users/asano/Desktop/data_sample/Links/bandle.jpg</v>
      </c>
      <c r="W621" s="345" t="s">
        <v>4994</v>
      </c>
      <c r="X621" s="345" t="s">
        <v>4995</v>
      </c>
      <c r="Y621" s="345" t="s">
        <v>4996</v>
      </c>
      <c r="Z621" s="345" t="s">
        <v>4997</v>
      </c>
      <c r="AA621" s="110" t="str">
        <f t="shared" si="1271"/>
        <v>/Users/asano/Desktop/data_sample/images/1month/フェリアモ/コーヒーゼリー/thumbnail.jpg</v>
      </c>
      <c r="AB621" s="110" t="str">
        <f t="shared" si="1272"/>
        <v>/Users/asano/Desktop/data_sample/images/1month/フェリアモ/コーヒーゼリー/lens.jpg</v>
      </c>
      <c r="AC621" s="110" t="str">
        <f t="shared" si="1273"/>
        <v>/Users/asano/Desktop/data_sample/images/1month/フェリアモ/コーヒーゼリー/黒目/black.jpg</v>
      </c>
      <c r="AD621" s="110" t="str">
        <f t="shared" si="1274"/>
        <v>/Users/asano/Desktop/data_sample/images/1month/フェリアモ/コーヒーゼリー/茶目/brown.jpg</v>
      </c>
      <c r="AE621" s="346" t="str">
        <f t="shared" ref="AE621:AF621" si="1277">IFERROR(XLOOKUP($E621&amp;$F621,import!$A:$A,import!I:I),""
)</f>
        <v/>
      </c>
      <c r="AF621" s="346" t="str">
        <f t="shared" si="1277"/>
        <v/>
      </c>
      <c r="AG621" s="119" t="str">
        <f>IFERROR(__xludf.DUMMYFUNCTION(" IF(
  ISNUMBER(S621),
  ""度なし（±0.00）〜""&amp;IF(ABS(S621)&lt;100, TEXT(S621, ""0.00""), """"),
  IFERROR(""度なし（±0.00）〜""&amp;
    TEXT(
      VALUE(REGEXEXTRACT(ASC(TO_TEXT(S621)),
        ""(?:^|[^0-9])([+-]?\d{1,2}(?:\.\d+)?)(?:[^0-9]|$)""
      )),
      ""0.00"""&amp;"
    ),
    ""度なしのみ""
  )
)
"),"度なしのみ")</f>
        <v>度なしのみ</v>
      </c>
      <c r="AH621" s="347"/>
      <c r="AI621" s="347"/>
      <c r="AJ621" s="110"/>
      <c r="AK621" s="110" t="s">
        <v>4930</v>
      </c>
      <c r="AL621" s="110" t="str">
        <f t="shared" si="453"/>
        <v>#REF!</v>
      </c>
      <c r="AM621" s="110"/>
      <c r="AN621" s="110" t="str">
        <f t="shared" si="84"/>
        <v>NG</v>
      </c>
      <c r="AO621" s="343">
        <v>8.0</v>
      </c>
      <c r="AP621" s="110"/>
      <c r="AQ621" s="343">
        <v>8.0</v>
      </c>
      <c r="AR621" s="110"/>
    </row>
    <row r="622">
      <c r="A622" s="332" t="b">
        <v>1</v>
      </c>
      <c r="B622" s="357" t="b">
        <v>1</v>
      </c>
      <c r="C622" s="350" t="str">
        <f t="shared" si="66"/>
        <v>-</v>
      </c>
      <c r="D622" s="110"/>
      <c r="E622" s="110" t="s">
        <v>4980</v>
      </c>
      <c r="F622" s="110" t="s">
        <v>4959</v>
      </c>
      <c r="G622" s="335">
        <v>4780.0</v>
      </c>
      <c r="H622" s="110" t="s">
        <v>2566</v>
      </c>
      <c r="I622" s="110" t="s">
        <v>4881</v>
      </c>
      <c r="J622" s="110" t="s">
        <v>4960</v>
      </c>
      <c r="K622" s="110" t="s">
        <v>292</v>
      </c>
      <c r="L622" s="338" t="str">
        <f t="shared" si="1155"/>
        <v>#REF!</v>
      </c>
      <c r="M622" s="339" t="str">
        <f>IFERROR(__xludf.DUMMYFUNCTION("REGEXEXTRACT(
  XLOOKUP($E622&amp;$F622, import!$A:$A, import!C:C),
  ""/(\d+)""
)
"),"#REF!")</f>
        <v>#REF!</v>
      </c>
      <c r="N622" s="340" t="str">
        <f t="shared" si="455"/>
        <v>#REF!</v>
      </c>
      <c r="O622" s="341" t="str">
        <f t="shared" ref="O622:Q622" si="1278">VALUE(SUBSTITUTE(XLOOKUP($E622&amp;$F622,import!$A:$A,import!M:M),"mm",""))
</f>
        <v>#REF!</v>
      </c>
      <c r="P622" s="342" t="str">
        <f t="shared" si="1278"/>
        <v>#REF!</v>
      </c>
      <c r="Q622" s="343" t="str">
        <f t="shared" si="1278"/>
        <v>#REF!</v>
      </c>
      <c r="R622" s="341" t="str">
        <f t="shared" si="1157"/>
        <v>#REF!</v>
      </c>
      <c r="S622" s="110"/>
      <c r="T62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TRIM(TRANSPOSE(SPLIT(S622,"",""))), 0))
        ),
      ""シリコン"",""シリコー"&amp;"ンハイドロゲル素材"")
    )
  ),
"""")
"),"")</f>
        <v/>
      </c>
      <c r="U622" s="371" t="s">
        <v>3043</v>
      </c>
      <c r="V622" s="119" t="str">
        <f t="shared" si="1270"/>
        <v>/Users/asano/Desktop/data_sample/Links/bandle.jpg</v>
      </c>
      <c r="W622" s="345" t="s">
        <v>4998</v>
      </c>
      <c r="X622" s="345" t="s">
        <v>4999</v>
      </c>
      <c r="Y622" s="345" t="s">
        <v>5000</v>
      </c>
      <c r="Z622" s="345" t="s">
        <v>5001</v>
      </c>
      <c r="AA622" s="110" t="str">
        <f t="shared" si="1271"/>
        <v>/Users/asano/Desktop/data_sample/images/1month/フェリアモ/タルトタタン/thumbnail.jpg</v>
      </c>
      <c r="AB622" s="110" t="str">
        <f t="shared" si="1272"/>
        <v>/Users/asano/Desktop/data_sample/images/1month/フェリアモ/タルトタタン/lens.jpg</v>
      </c>
      <c r="AC622" s="110" t="str">
        <f t="shared" si="1273"/>
        <v>/Users/asano/Desktop/data_sample/images/1month/フェリアモ/タルトタタン/黒目/black.jpg</v>
      </c>
      <c r="AD622" s="110" t="str">
        <f t="shared" si="1274"/>
        <v>/Users/asano/Desktop/data_sample/images/1month/フェリアモ/タルトタタン/茶目/brown.jpg</v>
      </c>
      <c r="AE622" s="346" t="str">
        <f t="shared" ref="AE622:AF622" si="1279">IFERROR(XLOOKUP($E622&amp;$F622,import!$A:$A,import!I:I),""
)</f>
        <v/>
      </c>
      <c r="AF622" s="346" t="str">
        <f t="shared" si="1279"/>
        <v/>
      </c>
      <c r="AG622" s="119" t="str">
        <f>IFERROR(__xludf.DUMMYFUNCTION(" IF(
  ISNUMBER(S622),
  ""度なし（±0.00）〜""&amp;IF(ABS(S622)&lt;100, TEXT(S622, ""0.00""), """"),
  IFERROR(""度なし（±0.00）〜""&amp;
    TEXT(
      VALUE(REGEXEXTRACT(ASC(TO_TEXT(S622)),
        ""(?:^|[^0-9])([+-]?\d{1,2}(?:\.\d+)?)(?:[^0-9]|$)""
      )),
      ""0.00"""&amp;"
    ),
    ""度なしのみ""
  )
)
"),"度なしのみ")</f>
        <v>度なしのみ</v>
      </c>
      <c r="AH622" s="347"/>
      <c r="AI622" s="347"/>
      <c r="AJ622" s="110"/>
      <c r="AK622" s="110" t="s">
        <v>4965</v>
      </c>
      <c r="AL622" s="358" t="str">
        <f t="shared" si="453"/>
        <v>#REF!</v>
      </c>
      <c r="AM622" s="110"/>
      <c r="AN622" s="110" t="str">
        <f t="shared" si="84"/>
        <v>NG</v>
      </c>
      <c r="AO622" s="343">
        <v>8.0</v>
      </c>
      <c r="AP622" s="110"/>
      <c r="AQ622" s="343">
        <v>8.0</v>
      </c>
      <c r="AR622" s="110"/>
    </row>
    <row r="623">
      <c r="A623" s="332" t="b">
        <v>1</v>
      </c>
      <c r="B623" s="357" t="b">
        <v>1</v>
      </c>
      <c r="C623" s="350" t="str">
        <f t="shared" si="66"/>
        <v>-</v>
      </c>
      <c r="D623" s="110"/>
      <c r="E623" s="110" t="s">
        <v>4980</v>
      </c>
      <c r="F623" s="110" t="s">
        <v>4966</v>
      </c>
      <c r="G623" s="335">
        <v>4781.0</v>
      </c>
      <c r="H623" s="110" t="s">
        <v>2566</v>
      </c>
      <c r="I623" s="110" t="s">
        <v>4881</v>
      </c>
      <c r="J623" s="110" t="s">
        <v>4967</v>
      </c>
      <c r="K623" s="110" t="s">
        <v>292</v>
      </c>
      <c r="L623" s="338" t="str">
        <f t="shared" si="1155"/>
        <v>#REF!</v>
      </c>
      <c r="M623" s="339" t="str">
        <f>IFERROR(__xludf.DUMMYFUNCTION("REGEXEXTRACT(
  XLOOKUP($E623&amp;$F623, import!$A:$A, import!C:C),
  ""/(\d+)""
)
"),"#REF!")</f>
        <v>#REF!</v>
      </c>
      <c r="N623" s="340" t="str">
        <f t="shared" si="455"/>
        <v>#REF!</v>
      </c>
      <c r="O623" s="341" t="str">
        <f t="shared" ref="O623:Q623" si="1280">VALUE(SUBSTITUTE(XLOOKUP($E623&amp;$F623,import!$A:$A,import!M:M),"mm",""))
</f>
        <v>#REF!</v>
      </c>
      <c r="P623" s="342" t="str">
        <f t="shared" si="1280"/>
        <v>#REF!</v>
      </c>
      <c r="Q623" s="343" t="str">
        <f t="shared" si="1280"/>
        <v>#REF!</v>
      </c>
      <c r="R623" s="341" t="str">
        <f t="shared" si="1157"/>
        <v>#REF!</v>
      </c>
      <c r="S623" s="110"/>
      <c r="T62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TRIM(TRANSPOSE(SPLIT(S623,"",""))), 0))
        ),
      ""シリコン"",""シリコー"&amp;"ンハイドロゲル素材"")
    )
  ),
"""")
"),"")</f>
        <v/>
      </c>
      <c r="U623" s="371" t="s">
        <v>3043</v>
      </c>
      <c r="V623" s="119" t="str">
        <f t="shared" si="1270"/>
        <v>/Users/asano/Desktop/data_sample/Links/bandle.jpg</v>
      </c>
      <c r="W623" s="345" t="s">
        <v>5002</v>
      </c>
      <c r="X623" s="345" t="s">
        <v>5003</v>
      </c>
      <c r="Y623" s="345" t="s">
        <v>5004</v>
      </c>
      <c r="Z623" s="345" t="s">
        <v>5005</v>
      </c>
      <c r="AA623" s="110" t="str">
        <f t="shared" si="1271"/>
        <v>/Users/asano/Desktop/data_sample/images/1month/フェリアモ/ティラミスリング/thumbnail.jpg</v>
      </c>
      <c r="AB623" s="110" t="str">
        <f t="shared" si="1272"/>
        <v>/Users/asano/Desktop/data_sample/images/1month/フェリアモ/ティラミスリング/lens.jpg</v>
      </c>
      <c r="AC623" s="110" t="str">
        <f t="shared" si="1273"/>
        <v>/Users/asano/Desktop/data_sample/images/1month/フェリアモ/ティラミスリング/黒目/black.jpg</v>
      </c>
      <c r="AD623" s="110" t="str">
        <f t="shared" si="1274"/>
        <v>/Users/asano/Desktop/data_sample/images/1month/フェリアモ/ティラミスリング/茶目/brown.jpg</v>
      </c>
      <c r="AE623" s="346" t="str">
        <f t="shared" ref="AE623:AF623" si="1281">IFERROR(XLOOKUP($E623&amp;$F623,import!$A:$A,import!I:I),""
)</f>
        <v/>
      </c>
      <c r="AF623" s="346" t="str">
        <f t="shared" si="1281"/>
        <v/>
      </c>
      <c r="AG623" s="119" t="str">
        <f>IFERROR(__xludf.DUMMYFUNCTION(" IF(
  ISNUMBER(S623),
  ""度なし（±0.00）〜""&amp;IF(ABS(S623)&lt;100, TEXT(S623, ""0.00""), """"),
  IFERROR(""度なし（±0.00）〜""&amp;
    TEXT(
      VALUE(REGEXEXTRACT(ASC(TO_TEXT(S623)),
        ""(?:^|[^0-9])([+-]?\d{1,2}(?:\.\d+)?)(?:[^0-9]|$)""
      )),
      ""0.00"""&amp;"
    ),
    ""度なしのみ""
  )
)
"),"度なしのみ")</f>
        <v>度なしのみ</v>
      </c>
      <c r="AH623" s="347"/>
      <c r="AI623" s="347"/>
      <c r="AJ623" s="110"/>
      <c r="AK623" s="110" t="s">
        <v>4972</v>
      </c>
      <c r="AL623" s="110" t="str">
        <f t="shared" si="453"/>
        <v>#REF!</v>
      </c>
      <c r="AM623" s="110"/>
      <c r="AN623" s="110" t="str">
        <f t="shared" si="84"/>
        <v>NG</v>
      </c>
      <c r="AO623" s="343">
        <v>8.0</v>
      </c>
      <c r="AP623" s="110"/>
      <c r="AQ623" s="343">
        <v>8.0</v>
      </c>
      <c r="AR623" s="110"/>
    </row>
    <row r="624">
      <c r="A624" s="333" t="b">
        <v>1</v>
      </c>
      <c r="B624" s="357" t="b">
        <v>1</v>
      </c>
      <c r="C624" s="350" t="str">
        <f t="shared" si="66"/>
        <v>-</v>
      </c>
      <c r="D624" s="110"/>
      <c r="E624" s="110" t="s">
        <v>4985</v>
      </c>
      <c r="F624" s="110" t="s">
        <v>4973</v>
      </c>
      <c r="G624" s="335">
        <v>4782.0</v>
      </c>
      <c r="H624" s="336" t="s">
        <v>2566</v>
      </c>
      <c r="I624" s="110" t="s">
        <v>4881</v>
      </c>
      <c r="J624" s="110" t="s">
        <v>4974</v>
      </c>
      <c r="K624" s="110" t="s">
        <v>292</v>
      </c>
      <c r="L624" s="338" t="str">
        <f t="shared" si="1155"/>
        <v>#REF!</v>
      </c>
      <c r="M624" s="339" t="str">
        <f>IFERROR(__xludf.DUMMYFUNCTION("REGEXEXTRACT(
  XLOOKUP($E624&amp;$F624, import!$A:$A, import!C:C),
  ""/(\d+)""
)
"),"#REF!")</f>
        <v>#REF!</v>
      </c>
      <c r="N624" s="340" t="str">
        <f t="shared" si="455"/>
        <v>#REF!</v>
      </c>
      <c r="O624" s="341" t="str">
        <f t="shared" ref="O624:Q624" si="1282">VALUE(SUBSTITUTE(XLOOKUP($E624&amp;$F624,import!$A:$A,import!M:M),"mm",""))
</f>
        <v>#REF!</v>
      </c>
      <c r="P624" s="342" t="str">
        <f t="shared" si="1282"/>
        <v>#REF!</v>
      </c>
      <c r="Q624" s="343" t="str">
        <f t="shared" si="1282"/>
        <v>#REF!</v>
      </c>
      <c r="R624" s="341" t="str">
        <f t="shared" si="1157"/>
        <v>#REF!</v>
      </c>
      <c r="S624" s="110"/>
      <c r="T62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TRIM(TRANSPOSE(SPLIT(S624,"",""))), 0))
        ),
      ""シリコン"",""シリコー"&amp;"ンハイドロゲル素材"")
    )
  ),
"""")
"),"")</f>
        <v/>
      </c>
      <c r="U624" s="371" t="s">
        <v>3043</v>
      </c>
      <c r="V624" s="119" t="str">
        <f t="shared" si="1270"/>
        <v>/Users/asano/Desktop/data_sample/Links/bandle.jpg</v>
      </c>
      <c r="W624" s="345" t="s">
        <v>5006</v>
      </c>
      <c r="X624" s="345" t="s">
        <v>5007</v>
      </c>
      <c r="Y624" s="345" t="s">
        <v>5008</v>
      </c>
      <c r="Z624" s="345" t="s">
        <v>5009</v>
      </c>
      <c r="AA624" s="110" t="str">
        <f t="shared" si="1271"/>
        <v>/Users/asano/Desktop/data_sample/images/1month/フェリアモ/ブリュレパール/thumbnail.jpg</v>
      </c>
      <c r="AB624" s="110" t="str">
        <f t="shared" si="1272"/>
        <v>/Users/asano/Desktop/data_sample/images/1month/フェリアモ/ブリュレパール/lens.jpg</v>
      </c>
      <c r="AC624" s="110" t="str">
        <f t="shared" si="1273"/>
        <v>/Users/asano/Desktop/data_sample/images/1month/フェリアモ/ブリュレパール/黒目/black.jpg</v>
      </c>
      <c r="AD624" s="110" t="str">
        <f t="shared" si="1274"/>
        <v>/Users/asano/Desktop/data_sample/images/1month/フェリアモ/ブリュレパール/茶目/brown.jpg</v>
      </c>
      <c r="AE624" s="346" t="str">
        <f t="shared" ref="AE624:AF624" si="1283">IFERROR(XLOOKUP($E624&amp;$F624,import!$A:$A,import!I:I),""
)</f>
        <v/>
      </c>
      <c r="AF624" s="346" t="str">
        <f t="shared" si="1283"/>
        <v/>
      </c>
      <c r="AG624" s="119" t="str">
        <f>IFERROR(__xludf.DUMMYFUNCTION(" IF(
  ISNUMBER(S624),
  ""度なし（±0.00）〜""&amp;IF(ABS(S624)&lt;100, TEXT(S624, ""0.00""), """"),
  IFERROR(""度なし（±0.00）〜""&amp;
    TEXT(
      VALUE(REGEXEXTRACT(ASC(TO_TEXT(S624)),
        ""(?:^|[^0-9])([+-]?\d{1,2}(?:\.\d+)?)(?:[^0-9]|$)""
      )),
      ""0.00"""&amp;"
    ),
    ""度なしのみ""
  )
)
"),"度なしのみ")</f>
        <v>度なしのみ</v>
      </c>
      <c r="AH624" s="347"/>
      <c r="AI624" s="347"/>
      <c r="AJ624" s="110"/>
      <c r="AK624" s="110" t="s">
        <v>4979</v>
      </c>
      <c r="AL624" s="358" t="str">
        <f t="shared" si="453"/>
        <v>#REF!</v>
      </c>
      <c r="AM624" s="110"/>
      <c r="AN624" s="110" t="str">
        <f t="shared" si="84"/>
        <v>NG</v>
      </c>
      <c r="AO624" s="343">
        <v>8.0</v>
      </c>
      <c r="AP624" s="110"/>
      <c r="AQ624" s="343">
        <v>8.0</v>
      </c>
      <c r="AR624" s="110"/>
    </row>
    <row r="625">
      <c r="A625" s="333" t="b">
        <v>1</v>
      </c>
      <c r="B625" s="357" t="b">
        <v>1</v>
      </c>
      <c r="C625" s="350" t="str">
        <f t="shared" si="66"/>
        <v>-</v>
      </c>
      <c r="D625" s="110"/>
      <c r="E625" s="110" t="s">
        <v>5010</v>
      </c>
      <c r="F625" s="110" t="s">
        <v>5011</v>
      </c>
      <c r="G625" s="335">
        <v>4783.0</v>
      </c>
      <c r="H625" s="110" t="s">
        <v>2566</v>
      </c>
      <c r="I625" s="110" t="s">
        <v>5012</v>
      </c>
      <c r="J625" s="110" t="s">
        <v>5013</v>
      </c>
      <c r="K625" s="337" t="s">
        <v>170</v>
      </c>
      <c r="L625" s="338" t="str">
        <f t="shared" si="1155"/>
        <v>#REF!</v>
      </c>
      <c r="M625" s="339" t="str">
        <f>IFERROR(__xludf.DUMMYFUNCTION("REGEXEXTRACT(
  XLOOKUP($E625&amp;$F625, import!$A:$A, import!C:C),
  ""/(\d+)""
)
"),"#REF!")</f>
        <v>#REF!</v>
      </c>
      <c r="N625" s="340" t="str">
        <f t="shared" si="455"/>
        <v>#REF!</v>
      </c>
      <c r="O625" s="341" t="str">
        <f t="shared" ref="O625:Q625" si="1284">VALUE(SUBSTITUTE(XLOOKUP($E625&amp;$F625,import!$A:$A,import!M:M),"mm",""))
</f>
        <v>#REF!</v>
      </c>
      <c r="P625" s="342" t="str">
        <f t="shared" si="1284"/>
        <v>#REF!</v>
      </c>
      <c r="Q625" s="343" t="str">
        <f t="shared" si="1284"/>
        <v>#REF!</v>
      </c>
      <c r="R625" s="341" t="str">
        <f t="shared" si="1157"/>
        <v>#REF!</v>
      </c>
      <c r="S625" s="110" t="s">
        <v>956</v>
      </c>
      <c r="T625" s="110" t="s">
        <v>956</v>
      </c>
      <c r="U625" s="354" t="str">
        <f t="shared" ref="U625:U656" si="1287">LET(pb,TRIM($H625),brand,TRIM($I625),d,LOWER(TRIM($K625)),dur,SWITCH(d,"1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625" s="119" t="str">
        <f t="shared" si="1270"/>
        <v>/Users/asano/Desktop/data_sample/Links/bandle.jpg</v>
      </c>
      <c r="W625" s="345" t="s">
        <v>5014</v>
      </c>
      <c r="X625" s="345" t="s">
        <v>5015</v>
      </c>
      <c r="Y625" s="345" t="s">
        <v>5016</v>
      </c>
      <c r="Z625" s="345" t="s">
        <v>5017</v>
      </c>
      <c r="AA625" s="110" t="str">
        <f t="shared" si="1271"/>
        <v>/Users/asano/Desktop/data_sample/images/1day/キュプリエ/アムールロゼ/thumbnail.jpg</v>
      </c>
      <c r="AB625" s="110" t="str">
        <f t="shared" si="1272"/>
        <v>/Users/asano/Desktop/data_sample/images/1day/キュプリエ/アムールロゼ/lens.jpg</v>
      </c>
      <c r="AC625" s="110" t="str">
        <f t="shared" si="1273"/>
        <v>/Users/asano/Desktop/data_sample/images/1day/キュプリエ/アムールロゼ/黒目/black.jpg</v>
      </c>
      <c r="AD625" s="110" t="str">
        <f t="shared" si="1274"/>
        <v>/Users/asano/Desktop/data_sample/images/1day/キュプリエ/アムールロゼ/茶目/brown.jpg</v>
      </c>
      <c r="AE625" s="346" t="str">
        <f t="shared" ref="AE625:AF625" si="1285">IFERROR(XLOOKUP($E625&amp;$F625,import!$A:$A,import!I:I),""
)</f>
        <v/>
      </c>
      <c r="AF625" s="346" t="str">
        <f t="shared" si="1285"/>
        <v/>
      </c>
      <c r="AG625" s="119" t="str">
        <f>IFERROR(__xludf.DUMMYFUNCTION(" IF(
  ISNUMBER(S625),
  ""度なし（±0.00）〜""&amp;IF(ABS(S625)&lt;100, TEXT(S625, ""0.00""), """"),
  IFERROR(""度なし（±0.00）〜""&amp;
    TEXT(
      VALUE(REGEXEXTRACT(ASC(TO_TEXT(S625)),
        ""(?:^|[^0-9])([+-]?\d{1,2}(?:\.\d+)?)(?:[^0-9]|$)""
      )),
      ""0.00"""&amp;"
    ),
    ""度なしのみ""
  )
)
"),"度なしのみ")</f>
        <v>度なしのみ</v>
      </c>
      <c r="AH625" s="347"/>
      <c r="AI625" s="347"/>
      <c r="AJ625" s="110"/>
      <c r="AK625" s="110" t="s">
        <v>5018</v>
      </c>
      <c r="AL625" s="110" t="str">
        <f t="shared" si="453"/>
        <v>#REF!</v>
      </c>
      <c r="AM625" s="110"/>
      <c r="AN625" s="110" t="str">
        <f t="shared" si="84"/>
        <v>NG</v>
      </c>
      <c r="AO625" s="343">
        <v>8.0</v>
      </c>
      <c r="AP625" s="110"/>
      <c r="AQ625" s="343">
        <v>8.0</v>
      </c>
      <c r="AR625" s="110"/>
    </row>
    <row r="626">
      <c r="A626" s="332" t="b">
        <v>1</v>
      </c>
      <c r="B626" s="358" t="b">
        <v>1</v>
      </c>
      <c r="C626" s="350" t="str">
        <f t="shared" si="66"/>
        <v>-</v>
      </c>
      <c r="D626" s="110"/>
      <c r="E626" s="110" t="s">
        <v>5010</v>
      </c>
      <c r="F626" s="110" t="s">
        <v>5019</v>
      </c>
      <c r="G626" s="335">
        <v>4784.0</v>
      </c>
      <c r="H626" s="110" t="s">
        <v>2566</v>
      </c>
      <c r="I626" s="110" t="s">
        <v>5012</v>
      </c>
      <c r="J626" s="110" t="s">
        <v>5020</v>
      </c>
      <c r="K626" s="337" t="s">
        <v>170</v>
      </c>
      <c r="L626" s="338" t="str">
        <f t="shared" si="1155"/>
        <v>#REF!</v>
      </c>
      <c r="M626" s="339" t="str">
        <f>IFERROR(__xludf.DUMMYFUNCTION("REGEXEXTRACT(
  XLOOKUP($E626&amp;$F626, import!$A:$A, import!C:C),
  ""/(\d+)""
)
"),"#REF!")</f>
        <v>#REF!</v>
      </c>
      <c r="N626" s="340" t="str">
        <f t="shared" si="455"/>
        <v>#REF!</v>
      </c>
      <c r="O626" s="341" t="str">
        <f t="shared" ref="O626:Q626" si="1286">VALUE(SUBSTITUTE(XLOOKUP($E626&amp;$F626,import!$A:$A,import!M:M),"mm",""))
</f>
        <v>#REF!</v>
      </c>
      <c r="P626" s="342" t="str">
        <f t="shared" si="1286"/>
        <v>#REF!</v>
      </c>
      <c r="Q626" s="343" t="str">
        <f t="shared" si="1286"/>
        <v>#REF!</v>
      </c>
      <c r="R626" s="341" t="str">
        <f t="shared" si="1157"/>
        <v>#REF!</v>
      </c>
      <c r="S626" s="110" t="s">
        <v>955</v>
      </c>
      <c r="T626" s="110" t="s">
        <v>956</v>
      </c>
      <c r="U626" s="354" t="str">
        <f t="shared" si="1287"/>
        <v>#REF!</v>
      </c>
      <c r="V626" s="119" t="str">
        <f t="shared" si="1270"/>
        <v>/Users/asano/Desktop/data_sample/Links/bandle.jpg</v>
      </c>
      <c r="W626" s="345" t="s">
        <v>5021</v>
      </c>
      <c r="X626" s="345" t="s">
        <v>5022</v>
      </c>
      <c r="Y626" s="345" t="s">
        <v>5023</v>
      </c>
      <c r="Z626" s="345" t="s">
        <v>5024</v>
      </c>
      <c r="AA626" s="110" t="str">
        <f t="shared" si="1271"/>
        <v>/Users/asano/Desktop/data_sample/images/1day/キュプリエ/エアルブラック/thumbnail.jpg</v>
      </c>
      <c r="AB626" s="110" t="str">
        <f t="shared" si="1272"/>
        <v>/Users/asano/Desktop/data_sample/images/1day/キュプリエ/エアルブラック/lens.jpg</v>
      </c>
      <c r="AC626" s="110" t="str">
        <f t="shared" si="1273"/>
        <v>/Users/asano/Desktop/data_sample/images/1day/キュプリエ/エアルブラック/黒目/black.jpg</v>
      </c>
      <c r="AD626" s="110" t="str">
        <f t="shared" si="1274"/>
        <v>/Users/asano/Desktop/data_sample/images/1day/キュプリエ/エアルブラック/茶目/brown.jpg</v>
      </c>
      <c r="AE626" s="346" t="str">
        <f t="shared" ref="AE626:AF626" si="1288">IFERROR(XLOOKUP($E626&amp;$F626,import!$A:$A,import!I:I),""
)</f>
        <v/>
      </c>
      <c r="AF626" s="346" t="str">
        <f t="shared" si="1288"/>
        <v/>
      </c>
      <c r="AG626" s="119" t="str">
        <f>IFERROR(__xludf.DUMMYFUNCTION(" IF(
  ISNUMBER(S626),
  ""度なし（±0.00）〜""&amp;IF(ABS(S626)&lt;100, TEXT(S626, ""0.00""), """"),
  IFERROR(""度なし（±0.00）〜""&amp;
    TEXT(
      VALUE(REGEXEXTRACT(ASC(TO_TEXT(S626)),
        ""(?:^|[^0-9])([+-]?\d{1,2}(?:\.\d+)?)(?:[^0-9]|$)""
      )),
      ""0.00"""&amp;"
    ),
    ""度なしのみ""
  )
)
"),"度なし（±0.00）〜8.00")</f>
        <v>度なし（±0.00）〜8.00</v>
      </c>
      <c r="AH626" s="347"/>
      <c r="AI626" s="347"/>
      <c r="AJ626" s="110"/>
      <c r="AK626" s="110" t="s">
        <v>5025</v>
      </c>
      <c r="AL626" s="110" t="str">
        <f t="shared" si="453"/>
        <v>#REF!</v>
      </c>
      <c r="AM626" s="110"/>
      <c r="AN626" s="110" t="str">
        <f t="shared" si="84"/>
        <v>NG</v>
      </c>
      <c r="AO626" s="343">
        <v>12.0</v>
      </c>
      <c r="AP626" s="110"/>
      <c r="AQ626" s="343">
        <v>12.0</v>
      </c>
      <c r="AR626" s="110"/>
    </row>
    <row r="627">
      <c r="A627" s="333" t="b">
        <v>1</v>
      </c>
      <c r="B627" s="357" t="b">
        <v>1</v>
      </c>
      <c r="C627" s="350" t="str">
        <f t="shared" si="66"/>
        <v>-</v>
      </c>
      <c r="D627" s="110"/>
      <c r="E627" s="110" t="s">
        <v>5010</v>
      </c>
      <c r="F627" s="110" t="s">
        <v>5026</v>
      </c>
      <c r="G627" s="335">
        <v>4785.0</v>
      </c>
      <c r="H627" s="110" t="s">
        <v>2566</v>
      </c>
      <c r="I627" s="110" t="s">
        <v>5012</v>
      </c>
      <c r="J627" s="110" t="s">
        <v>5027</v>
      </c>
      <c r="K627" s="337" t="s">
        <v>170</v>
      </c>
      <c r="L627" s="338" t="str">
        <f t="shared" si="1155"/>
        <v>#REF!</v>
      </c>
      <c r="M627" s="339" t="str">
        <f>IFERROR(__xludf.DUMMYFUNCTION("REGEXEXTRACT(
  XLOOKUP($E627&amp;$F627, import!$A:$A, import!C:C),
  ""/(\d+)""
)
"),"#REF!")</f>
        <v>#REF!</v>
      </c>
      <c r="N627" s="340" t="str">
        <f t="shared" si="455"/>
        <v>#REF!</v>
      </c>
      <c r="O627" s="341" t="str">
        <f t="shared" ref="O627:Q627" si="1289">VALUE(SUBSTITUTE(XLOOKUP($E627&amp;$F627,import!$A:$A,import!M:M),"mm",""))
</f>
        <v>#REF!</v>
      </c>
      <c r="P627" s="342" t="str">
        <f t="shared" si="1289"/>
        <v>#REF!</v>
      </c>
      <c r="Q627" s="343" t="str">
        <f t="shared" si="1289"/>
        <v>#REF!</v>
      </c>
      <c r="R627" s="341" t="str">
        <f t="shared" si="1157"/>
        <v>#REF!</v>
      </c>
      <c r="S627" s="110" t="s">
        <v>955</v>
      </c>
      <c r="T627" s="110" t="s">
        <v>956</v>
      </c>
      <c r="U627" s="354" t="str">
        <f t="shared" si="1287"/>
        <v>#REF!</v>
      </c>
      <c r="V627" s="119" t="str">
        <f t="shared" si="1270"/>
        <v>/Users/asano/Desktop/data_sample/Links/bandle.jpg</v>
      </c>
      <c r="W627" s="345" t="s">
        <v>5028</v>
      </c>
      <c r="X627" s="345" t="s">
        <v>5029</v>
      </c>
      <c r="Y627" s="345" t="s">
        <v>5030</v>
      </c>
      <c r="Z627" s="345" t="s">
        <v>5031</v>
      </c>
      <c r="AA627" s="110" t="str">
        <f t="shared" si="1271"/>
        <v>/Users/asano/Desktop/data_sample/images/1day/キュプリエ/グレーシャトン/thumbnail.jpg</v>
      </c>
      <c r="AB627" s="110" t="str">
        <f t="shared" si="1272"/>
        <v>/Users/asano/Desktop/data_sample/images/1day/キュプリエ/グレーシャトン/lens.jpg</v>
      </c>
      <c r="AC627" s="110" t="str">
        <f t="shared" si="1273"/>
        <v>/Users/asano/Desktop/data_sample/images/1day/キュプリエ/グレーシャトン/黒目/black.jpg</v>
      </c>
      <c r="AD627" s="110" t="str">
        <f t="shared" si="1274"/>
        <v>/Users/asano/Desktop/data_sample/images/1day/キュプリエ/グレーシャトン/茶目/brown.jpg</v>
      </c>
      <c r="AE627" s="346" t="str">
        <f t="shared" ref="AE627:AF627" si="1290">IFERROR(XLOOKUP($E627&amp;$F627,import!$A:$A,import!I:I),""
)</f>
        <v/>
      </c>
      <c r="AF627" s="346" t="str">
        <f t="shared" si="1290"/>
        <v/>
      </c>
      <c r="AG627" s="119" t="str">
        <f>IFERROR(__xludf.DUMMYFUNCTION(" IF(
  ISNUMBER(S627),
  ""度なし（±0.00）〜""&amp;IF(ABS(S627)&lt;100, TEXT(S627, ""0.00""), """"),
  IFERROR(""度なし（±0.00）〜""&amp;
    TEXT(
      VALUE(REGEXEXTRACT(ASC(TO_TEXT(S627)),
        ""(?:^|[^0-9])([+-]?\d{1,2}(?:\.\d+)?)(?:[^0-9]|$)""
      )),
      ""0.00"""&amp;"
    ),
    ""度なしのみ""
  )
)
"),"度なし（±0.00）〜8.00")</f>
        <v>度なし（±0.00）〜8.00</v>
      </c>
      <c r="AH627" s="347"/>
      <c r="AI627" s="347"/>
      <c r="AJ627" s="110"/>
      <c r="AK627" s="110" t="s">
        <v>5032</v>
      </c>
      <c r="AL627" s="110" t="str">
        <f t="shared" si="453"/>
        <v>#REF!</v>
      </c>
      <c r="AM627" s="110"/>
      <c r="AN627" s="110" t="str">
        <f t="shared" si="84"/>
        <v>NG</v>
      </c>
      <c r="AO627" s="343">
        <v>12.0</v>
      </c>
      <c r="AP627" s="110"/>
      <c r="AQ627" s="343">
        <v>12.0</v>
      </c>
      <c r="AR627" s="110"/>
    </row>
    <row r="628">
      <c r="A628" s="333" t="b">
        <v>1</v>
      </c>
      <c r="B628" s="357" t="b">
        <v>1</v>
      </c>
      <c r="C628" s="350" t="str">
        <f t="shared" si="66"/>
        <v>-</v>
      </c>
      <c r="D628" s="110"/>
      <c r="E628" s="110" t="s">
        <v>5010</v>
      </c>
      <c r="F628" s="110" t="s">
        <v>5033</v>
      </c>
      <c r="G628" s="335">
        <v>4786.0</v>
      </c>
      <c r="H628" s="336" t="s">
        <v>2566</v>
      </c>
      <c r="I628" s="110" t="s">
        <v>5012</v>
      </c>
      <c r="J628" s="110" t="s">
        <v>5034</v>
      </c>
      <c r="K628" s="337" t="s">
        <v>170</v>
      </c>
      <c r="L628" s="338" t="str">
        <f t="shared" si="1155"/>
        <v>#REF!</v>
      </c>
      <c r="M628" s="339" t="str">
        <f>IFERROR(__xludf.DUMMYFUNCTION("REGEXEXTRACT(
  XLOOKUP($E628&amp;$F628, import!$A:$A, import!C:C),
  ""/(\d+)""
)
"),"#REF!")</f>
        <v>#REF!</v>
      </c>
      <c r="N628" s="340" t="str">
        <f t="shared" si="455"/>
        <v>#REF!</v>
      </c>
      <c r="O628" s="341" t="str">
        <f t="shared" ref="O628:Q628" si="1291">VALUE(SUBSTITUTE(XLOOKUP($E628&amp;$F628,import!$A:$A,import!M:M),"mm",""))
</f>
        <v>#REF!</v>
      </c>
      <c r="P628" s="342" t="str">
        <f t="shared" si="1291"/>
        <v>#REF!</v>
      </c>
      <c r="Q628" s="343" t="str">
        <f t="shared" si="1291"/>
        <v>#REF!</v>
      </c>
      <c r="R628" s="341" t="str">
        <f t="shared" si="1157"/>
        <v>#REF!</v>
      </c>
      <c r="S628" s="110" t="s">
        <v>956</v>
      </c>
      <c r="T628" s="110" t="s">
        <v>956</v>
      </c>
      <c r="U628" s="354" t="str">
        <f t="shared" si="1287"/>
        <v>#REF!</v>
      </c>
      <c r="V628" s="119" t="str">
        <f t="shared" si="1270"/>
        <v>/Users/asano/Desktop/data_sample/Links/bandle.jpg</v>
      </c>
      <c r="W628" s="345" t="s">
        <v>5035</v>
      </c>
      <c r="X628" s="345" t="s">
        <v>5036</v>
      </c>
      <c r="Y628" s="345" t="s">
        <v>5037</v>
      </c>
      <c r="Z628" s="345" t="s">
        <v>5038</v>
      </c>
      <c r="AA628" s="110" t="str">
        <f t="shared" si="1271"/>
        <v>/Users/asano/Desktop/data_sample/images/1day/キュプリエ/シピベージュ/thumbnail.jpg</v>
      </c>
      <c r="AB628" s="110" t="str">
        <f t="shared" si="1272"/>
        <v>/Users/asano/Desktop/data_sample/images/1day/キュプリエ/シピベージュ/lens.jpg</v>
      </c>
      <c r="AC628" s="110" t="str">
        <f t="shared" si="1273"/>
        <v>/Users/asano/Desktop/data_sample/images/1day/キュプリエ/シピベージュ/黒目/black.jpg</v>
      </c>
      <c r="AD628" s="110" t="str">
        <f t="shared" si="1274"/>
        <v>/Users/asano/Desktop/data_sample/images/1day/キュプリエ/シピベージュ/茶目/brown.jpg</v>
      </c>
      <c r="AE628" s="346" t="str">
        <f t="shared" ref="AE628:AF628" si="1292">IFERROR(XLOOKUP($E628&amp;$F628,import!$A:$A,import!I:I),""
)</f>
        <v/>
      </c>
      <c r="AF628" s="346" t="str">
        <f t="shared" si="1292"/>
        <v/>
      </c>
      <c r="AG628" s="119" t="str">
        <f>IFERROR(__xludf.DUMMYFUNCTION(" IF(
  ISNUMBER(S628),
  ""度なし（±0.00）〜""&amp;IF(ABS(S628)&lt;100, TEXT(S628, ""0.00""), """"),
  IFERROR(""度なし（±0.00）〜""&amp;
    TEXT(
      VALUE(REGEXEXTRACT(ASC(TO_TEXT(S628)),
        ""(?:^|[^0-9])([+-]?\d{1,2}(?:\.\d+)?)(?:[^0-9]|$)""
      )),
      ""0.00"""&amp;"
    ),
    ""度なしのみ""
  )
)
"),"度なしのみ")</f>
        <v>度なしのみ</v>
      </c>
      <c r="AH628" s="347"/>
      <c r="AI628" s="347"/>
      <c r="AJ628" s="110"/>
      <c r="AK628" s="110" t="s">
        <v>5039</v>
      </c>
      <c r="AL628" s="110" t="str">
        <f t="shared" si="453"/>
        <v>#REF!</v>
      </c>
      <c r="AM628" s="110"/>
      <c r="AN628" s="110" t="str">
        <f t="shared" si="84"/>
        <v>NG</v>
      </c>
      <c r="AO628" s="343">
        <v>8.0</v>
      </c>
      <c r="AP628" s="110" t="s">
        <v>953</v>
      </c>
      <c r="AQ628" s="343">
        <v>14.0</v>
      </c>
      <c r="AR628" s="110"/>
    </row>
    <row r="629">
      <c r="A629" s="333" t="b">
        <v>1</v>
      </c>
      <c r="B629" s="357" t="b">
        <v>1</v>
      </c>
      <c r="C629" s="350" t="str">
        <f t="shared" si="66"/>
        <v>-</v>
      </c>
      <c r="D629" s="110"/>
      <c r="E629" s="110" t="s">
        <v>5010</v>
      </c>
      <c r="F629" s="110" t="s">
        <v>5040</v>
      </c>
      <c r="G629" s="335">
        <v>4787.0</v>
      </c>
      <c r="H629" s="110" t="s">
        <v>2566</v>
      </c>
      <c r="I629" s="110" t="s">
        <v>5012</v>
      </c>
      <c r="J629" s="110" t="s">
        <v>5041</v>
      </c>
      <c r="K629" s="337" t="s">
        <v>170</v>
      </c>
      <c r="L629" s="338" t="str">
        <f t="shared" si="1155"/>
        <v>#REF!</v>
      </c>
      <c r="M629" s="339" t="str">
        <f>IFERROR(__xludf.DUMMYFUNCTION("REGEXEXTRACT(
  XLOOKUP($E629&amp;$F629, import!$A:$A, import!C:C),
  ""/(\d+)""
)
"),"#REF!")</f>
        <v>#REF!</v>
      </c>
      <c r="N629" s="340" t="str">
        <f t="shared" si="455"/>
        <v>#REF!</v>
      </c>
      <c r="O629" s="341" t="str">
        <f t="shared" ref="O629:Q629" si="1293">VALUE(SUBSTITUTE(XLOOKUP($E629&amp;$F629,import!$A:$A,import!M:M),"mm",""))
</f>
        <v>#REF!</v>
      </c>
      <c r="P629" s="342" t="str">
        <f t="shared" si="1293"/>
        <v>#REF!</v>
      </c>
      <c r="Q629" s="343" t="str">
        <f t="shared" si="1293"/>
        <v>#REF!</v>
      </c>
      <c r="R629" s="341" t="str">
        <f t="shared" si="1157"/>
        <v>#REF!</v>
      </c>
      <c r="S629" s="110" t="s">
        <v>956</v>
      </c>
      <c r="T629" s="110" t="s">
        <v>956</v>
      </c>
      <c r="U629" s="354" t="str">
        <f t="shared" si="1287"/>
        <v>#REF!</v>
      </c>
      <c r="V629" s="119" t="str">
        <f t="shared" si="1270"/>
        <v>/Users/asano/Desktop/data_sample/Links/bandle.jpg</v>
      </c>
      <c r="W629" s="345" t="s">
        <v>5042</v>
      </c>
      <c r="X629" s="345" t="s">
        <v>5043</v>
      </c>
      <c r="Y629" s="345" t="s">
        <v>5044</v>
      </c>
      <c r="Z629" s="345" t="s">
        <v>5045</v>
      </c>
      <c r="AA629" s="110" t="str">
        <f t="shared" si="1271"/>
        <v>/Users/asano/Desktop/data_sample/images/1day/キュプリエ/シャルムブラウン/thumbnail.jpg</v>
      </c>
      <c r="AB629" s="110" t="str">
        <f t="shared" si="1272"/>
        <v>/Users/asano/Desktop/data_sample/images/1day/キュプリエ/シャルムブラウン/lens.jpg</v>
      </c>
      <c r="AC629" s="110" t="str">
        <f t="shared" si="1273"/>
        <v>/Users/asano/Desktop/data_sample/images/1day/キュプリエ/シャルムブラウン/黒目/black.jpg</v>
      </c>
      <c r="AD629" s="110" t="str">
        <f t="shared" si="1274"/>
        <v>/Users/asano/Desktop/data_sample/images/1day/キュプリエ/シャルムブラウン/茶目/brown.jpg</v>
      </c>
      <c r="AE629" s="346" t="str">
        <f t="shared" ref="AE629:AF629" si="1294">IFERROR(XLOOKUP($E629&amp;$F629,import!$A:$A,import!I:I),""
)</f>
        <v/>
      </c>
      <c r="AF629" s="346" t="str">
        <f t="shared" si="1294"/>
        <v/>
      </c>
      <c r="AG629" s="119" t="str">
        <f>IFERROR(__xludf.DUMMYFUNCTION(" IF(
  ISNUMBER(S629),
  ""度なし（±0.00）〜""&amp;IF(ABS(S629)&lt;100, TEXT(S629, ""0.00""), """"),
  IFERROR(""度なし（±0.00）〜""&amp;
    TEXT(
      VALUE(REGEXEXTRACT(ASC(TO_TEXT(S629)),
        ""(?:^|[^0-9])([+-]?\d{1,2}(?:\.\d+)?)(?:[^0-9]|$)""
      )),
      ""0.00"""&amp;"
    ),
    ""度なしのみ""
  )
)
"),"度なしのみ")</f>
        <v>度なしのみ</v>
      </c>
      <c r="AH629" s="347"/>
      <c r="AI629" s="347"/>
      <c r="AJ629" s="110"/>
      <c r="AK629" s="110" t="s">
        <v>5046</v>
      </c>
      <c r="AL629" s="110" t="str">
        <f t="shared" si="453"/>
        <v>#REF!</v>
      </c>
      <c r="AM629" s="110"/>
      <c r="AN629" s="110" t="str">
        <f t="shared" si="84"/>
        <v>NG</v>
      </c>
      <c r="AO629" s="343">
        <v>8.0</v>
      </c>
      <c r="AP629" s="110"/>
      <c r="AQ629" s="343">
        <v>8.0</v>
      </c>
      <c r="AR629" s="110"/>
    </row>
    <row r="630">
      <c r="A630" s="333" t="b">
        <v>1</v>
      </c>
      <c r="B630" s="357" t="b">
        <v>1</v>
      </c>
      <c r="C630" s="350" t="str">
        <f t="shared" si="66"/>
        <v>-</v>
      </c>
      <c r="D630" s="110"/>
      <c r="E630" s="110" t="s">
        <v>5010</v>
      </c>
      <c r="F630" s="110" t="s">
        <v>5047</v>
      </c>
      <c r="G630" s="335">
        <v>4788.0</v>
      </c>
      <c r="H630" s="110" t="s">
        <v>2566</v>
      </c>
      <c r="I630" s="110" t="s">
        <v>5012</v>
      </c>
      <c r="J630" s="110" t="s">
        <v>5048</v>
      </c>
      <c r="K630" s="337" t="s">
        <v>170</v>
      </c>
      <c r="L630" s="338" t="str">
        <f t="shared" si="1155"/>
        <v>#REF!</v>
      </c>
      <c r="M630" s="339" t="str">
        <f>IFERROR(__xludf.DUMMYFUNCTION("REGEXEXTRACT(
  XLOOKUP($E630&amp;$F630, import!$A:$A, import!C:C),
  ""/(\d+)""
)
"),"#REF!")</f>
        <v>#REF!</v>
      </c>
      <c r="N630" s="340" t="str">
        <f t="shared" si="455"/>
        <v>#REF!</v>
      </c>
      <c r="O630" s="341" t="str">
        <f t="shared" ref="O630:Q630" si="1295">VALUE(SUBSTITUTE(XLOOKUP($E630&amp;$F630,import!$A:$A,import!M:M),"mm",""))
</f>
        <v>#REF!</v>
      </c>
      <c r="P630" s="342" t="str">
        <f t="shared" si="1295"/>
        <v>#REF!</v>
      </c>
      <c r="Q630" s="343" t="str">
        <f t="shared" si="1295"/>
        <v>#REF!</v>
      </c>
      <c r="R630" s="341" t="str">
        <f t="shared" si="1157"/>
        <v>#REF!</v>
      </c>
      <c r="S630" s="110" t="s">
        <v>955</v>
      </c>
      <c r="T630" s="110" t="s">
        <v>956</v>
      </c>
      <c r="U630" s="354" t="str">
        <f t="shared" si="1287"/>
        <v>#REF!</v>
      </c>
      <c r="V630" s="119" t="str">
        <f t="shared" si="1270"/>
        <v>/Users/asano/Desktop/data_sample/Links/bandle.jpg</v>
      </c>
      <c r="W630" s="345" t="s">
        <v>5049</v>
      </c>
      <c r="X630" s="345" t="s">
        <v>5050</v>
      </c>
      <c r="Y630" s="345" t="s">
        <v>5051</v>
      </c>
      <c r="Z630" s="345" t="s">
        <v>5052</v>
      </c>
      <c r="AA630" s="110" t="str">
        <f t="shared" si="1271"/>
        <v>/Users/asano/Desktop/data_sample/images/1day/キュプリエ/ノワベージュ/thumbnail.jpg</v>
      </c>
      <c r="AB630" s="110" t="str">
        <f t="shared" si="1272"/>
        <v>/Users/asano/Desktop/data_sample/images/1day/キュプリエ/ノワベージュ/lens.jpg</v>
      </c>
      <c r="AC630" s="110" t="str">
        <f t="shared" si="1273"/>
        <v>/Users/asano/Desktop/data_sample/images/1day/キュプリエ/ノワベージュ/黒目/black.jpg</v>
      </c>
      <c r="AD630" s="110" t="str">
        <f t="shared" si="1274"/>
        <v>/Users/asano/Desktop/data_sample/images/1day/キュプリエ/ノワベージュ/茶目/brown.jpg</v>
      </c>
      <c r="AE630" s="346" t="str">
        <f t="shared" ref="AE630:AF630" si="1296">IFERROR(XLOOKUP($E630&amp;$F630,import!$A:$A,import!I:I),""
)</f>
        <v/>
      </c>
      <c r="AF630" s="346" t="str">
        <f t="shared" si="1296"/>
        <v/>
      </c>
      <c r="AG630" s="119" t="str">
        <f>IFERROR(__xludf.DUMMYFUNCTION(" IF(
  ISNUMBER(S630),
  ""度なし（±0.00）〜""&amp;IF(ABS(S630)&lt;100, TEXT(S630, ""0.00""), """"),
  IFERROR(""度なし（±0.00）〜""&amp;
    TEXT(
      VALUE(REGEXEXTRACT(ASC(TO_TEXT(S630)),
        ""(?:^|[^0-9])([+-]?\d{1,2}(?:\.\d+)?)(?:[^0-9]|$)""
      )),
      ""0.00"""&amp;"
    ),
    ""度なしのみ""
  )
)
"),"度なし（±0.00）〜8.00")</f>
        <v>度なし（±0.00）〜8.00</v>
      </c>
      <c r="AH630" s="347"/>
      <c r="AI630" s="347"/>
      <c r="AJ630" s="110"/>
      <c r="AK630" s="110" t="s">
        <v>5053</v>
      </c>
      <c r="AL630" s="110" t="str">
        <f t="shared" si="453"/>
        <v>#REF!</v>
      </c>
      <c r="AM630" s="110"/>
      <c r="AN630" s="110" t="str">
        <f t="shared" si="84"/>
        <v>NG</v>
      </c>
      <c r="AO630" s="343">
        <v>12.0</v>
      </c>
      <c r="AP630" s="110"/>
      <c r="AQ630" s="343">
        <v>12.0</v>
      </c>
      <c r="AR630" s="110"/>
    </row>
    <row r="631">
      <c r="A631" s="333" t="b">
        <v>1</v>
      </c>
      <c r="B631" s="358" t="b">
        <v>1</v>
      </c>
      <c r="C631" s="350" t="str">
        <f t="shared" si="66"/>
        <v>-</v>
      </c>
      <c r="D631" s="110"/>
      <c r="E631" s="110" t="s">
        <v>5010</v>
      </c>
      <c r="F631" s="110" t="s">
        <v>5054</v>
      </c>
      <c r="G631" s="335">
        <v>4789.0</v>
      </c>
      <c r="H631" s="110" t="s">
        <v>2566</v>
      </c>
      <c r="I631" s="110" t="s">
        <v>5012</v>
      </c>
      <c r="J631" s="110" t="s">
        <v>5055</v>
      </c>
      <c r="K631" s="337" t="s">
        <v>170</v>
      </c>
      <c r="L631" s="338" t="str">
        <f t="shared" si="1155"/>
        <v>#REF!</v>
      </c>
      <c r="M631" s="339" t="str">
        <f>IFERROR(__xludf.DUMMYFUNCTION("REGEXEXTRACT(
  XLOOKUP($E631&amp;$F631, import!$A:$A, import!C:C),
  ""/(\d+)""
)
"),"#REF!")</f>
        <v>#REF!</v>
      </c>
      <c r="N631" s="340" t="str">
        <f t="shared" si="455"/>
        <v>#REF!</v>
      </c>
      <c r="O631" s="341" t="str">
        <f t="shared" ref="O631:Q631" si="1297">VALUE(SUBSTITUTE(XLOOKUP($E631&amp;$F631,import!$A:$A,import!M:M),"mm",""))
</f>
        <v>#REF!</v>
      </c>
      <c r="P631" s="342" t="str">
        <f t="shared" si="1297"/>
        <v>#REF!</v>
      </c>
      <c r="Q631" s="343" t="str">
        <f t="shared" si="1297"/>
        <v>#REF!</v>
      </c>
      <c r="R631" s="341" t="str">
        <f t="shared" si="1157"/>
        <v>#REF!</v>
      </c>
      <c r="S631" s="110" t="s">
        <v>955</v>
      </c>
      <c r="T631" s="110" t="s">
        <v>956</v>
      </c>
      <c r="U631" s="354" t="str">
        <f t="shared" si="1287"/>
        <v>#REF!</v>
      </c>
      <c r="V631" s="119" t="str">
        <f t="shared" si="1270"/>
        <v>/Users/asano/Desktop/data_sample/Links/bandle.jpg</v>
      </c>
      <c r="W631" s="345" t="s">
        <v>5056</v>
      </c>
      <c r="X631" s="345" t="s">
        <v>5057</v>
      </c>
      <c r="Y631" s="345" t="s">
        <v>5058</v>
      </c>
      <c r="Z631" s="345" t="s">
        <v>5059</v>
      </c>
      <c r="AA631" s="110" t="str">
        <f t="shared" si="1271"/>
        <v>/Users/asano/Desktop/data_sample/images/1day/キュプリエ/べべブラン/thumbnail.jpg</v>
      </c>
      <c r="AB631" s="110" t="str">
        <f t="shared" si="1272"/>
        <v>/Users/asano/Desktop/data_sample/images/1day/キュプリエ/べべブラン/lens.jpg</v>
      </c>
      <c r="AC631" s="110" t="str">
        <f t="shared" si="1273"/>
        <v>/Users/asano/Desktop/data_sample/images/1day/キュプリエ/べべブラン/黒目/black.jpg</v>
      </c>
      <c r="AD631" s="110" t="str">
        <f t="shared" si="1274"/>
        <v>/Users/asano/Desktop/data_sample/images/1day/キュプリエ/べべブラン/茶目/brown.jpg</v>
      </c>
      <c r="AE631" s="346" t="str">
        <f t="shared" ref="AE631:AF631" si="1298">IFERROR(XLOOKUP($E631&amp;$F631,import!$A:$A,import!I:I),""
)</f>
        <v/>
      </c>
      <c r="AF631" s="346" t="str">
        <f t="shared" si="1298"/>
        <v/>
      </c>
      <c r="AG631" s="119" t="str">
        <f>IFERROR(__xludf.DUMMYFUNCTION(" IF(
  ISNUMBER(S631),
  ""度なし（±0.00）〜""&amp;IF(ABS(S631)&lt;100, TEXT(S631, ""0.00""), """"),
  IFERROR(""度なし（±0.00）〜""&amp;
    TEXT(
      VALUE(REGEXEXTRACT(ASC(TO_TEXT(S631)),
        ""(?:^|[^0-9])([+-]?\d{1,2}(?:\.\d+)?)(?:[^0-9]|$)""
      )),
      ""0.00"""&amp;"
    ),
    ""度なしのみ""
  )
)
"),"度なし（±0.00）〜8.00")</f>
        <v>度なし（±0.00）〜8.00</v>
      </c>
      <c r="AH631" s="347"/>
      <c r="AI631" s="347"/>
      <c r="AJ631" s="110"/>
      <c r="AK631" s="110" t="s">
        <v>5060</v>
      </c>
      <c r="AL631" s="110" t="str">
        <f t="shared" si="453"/>
        <v>#REF!</v>
      </c>
      <c r="AM631" s="110"/>
      <c r="AN631" s="110" t="str">
        <f t="shared" si="84"/>
        <v>NG</v>
      </c>
      <c r="AO631" s="343">
        <v>12.0</v>
      </c>
      <c r="AP631" s="110"/>
      <c r="AQ631" s="343">
        <v>12.0</v>
      </c>
      <c r="AR631" s="110"/>
    </row>
    <row r="632">
      <c r="A632" s="333" t="b">
        <v>1</v>
      </c>
      <c r="B632" s="357" t="b">
        <v>1</v>
      </c>
      <c r="C632" s="350" t="str">
        <f t="shared" si="66"/>
        <v>-</v>
      </c>
      <c r="D632" s="110"/>
      <c r="E632" s="110" t="s">
        <v>5010</v>
      </c>
      <c r="F632" s="110" t="s">
        <v>5061</v>
      </c>
      <c r="G632" s="335">
        <v>4790.0</v>
      </c>
      <c r="H632" s="336" t="s">
        <v>2566</v>
      </c>
      <c r="I632" s="110" t="s">
        <v>5012</v>
      </c>
      <c r="J632" s="110" t="s">
        <v>5062</v>
      </c>
      <c r="K632" s="337" t="s">
        <v>170</v>
      </c>
      <c r="L632" s="338" t="str">
        <f t="shared" si="1155"/>
        <v>#REF!</v>
      </c>
      <c r="M632" s="339" t="str">
        <f>IFERROR(__xludf.DUMMYFUNCTION("REGEXEXTRACT(
  XLOOKUP($E632&amp;$F632, import!$A:$A, import!C:C),
  ""/(\d+)""
)
"),"#REF!")</f>
        <v>#REF!</v>
      </c>
      <c r="N632" s="340" t="str">
        <f t="shared" si="455"/>
        <v>#REF!</v>
      </c>
      <c r="O632" s="341" t="str">
        <f t="shared" ref="O632:Q632" si="1299">VALUE(SUBSTITUTE(XLOOKUP($E632&amp;$F632,import!$A:$A,import!M:M),"mm",""))
</f>
        <v>#REF!</v>
      </c>
      <c r="P632" s="342" t="str">
        <f t="shared" si="1299"/>
        <v>#REF!</v>
      </c>
      <c r="Q632" s="343" t="str">
        <f t="shared" si="1299"/>
        <v>#REF!</v>
      </c>
      <c r="R632" s="341" t="str">
        <f t="shared" si="1157"/>
        <v>#REF!</v>
      </c>
      <c r="S632" s="110" t="s">
        <v>956</v>
      </c>
      <c r="T632" s="110" t="s">
        <v>956</v>
      </c>
      <c r="U632" s="354" t="str">
        <f t="shared" si="1287"/>
        <v>#REF!</v>
      </c>
      <c r="V632" s="119" t="str">
        <f t="shared" si="1270"/>
        <v>/Users/asano/Desktop/data_sample/Links/bandle.jpg</v>
      </c>
      <c r="W632" s="345" t="s">
        <v>5063</v>
      </c>
      <c r="X632" s="345" t="s">
        <v>5064</v>
      </c>
      <c r="Y632" s="345" t="s">
        <v>5065</v>
      </c>
      <c r="Z632" s="345" t="s">
        <v>5066</v>
      </c>
      <c r="AA632" s="110" t="str">
        <f t="shared" si="1271"/>
        <v>/Users/asano/Desktop/data_sample/images/1day/キュプリエ/ペルルグレー/thumbnail.jpg</v>
      </c>
      <c r="AB632" s="110" t="str">
        <f t="shared" si="1272"/>
        <v>/Users/asano/Desktop/data_sample/images/1day/キュプリエ/ペルルグレー/lens.jpg</v>
      </c>
      <c r="AC632" s="110" t="str">
        <f t="shared" si="1273"/>
        <v>/Users/asano/Desktop/data_sample/images/1day/キュプリエ/ペルルグレー/黒目/black.jpg</v>
      </c>
      <c r="AD632" s="110" t="str">
        <f t="shared" si="1274"/>
        <v>/Users/asano/Desktop/data_sample/images/1day/キュプリエ/ペルルグレー/茶目/brown.jpg</v>
      </c>
      <c r="AE632" s="346" t="str">
        <f t="shared" ref="AE632:AF632" si="1300">IFERROR(XLOOKUP($E632&amp;$F632,import!$A:$A,import!I:I),""
)</f>
        <v/>
      </c>
      <c r="AF632" s="346" t="str">
        <f t="shared" si="1300"/>
        <v/>
      </c>
      <c r="AG632" s="119" t="str">
        <f>IFERROR(__xludf.DUMMYFUNCTION(" IF(
  ISNUMBER(S632),
  ""度なし（±0.00）〜""&amp;IF(ABS(S632)&lt;100, TEXT(S632, ""0.00""), """"),
  IFERROR(""度なし（±0.00）〜""&amp;
    TEXT(
      VALUE(REGEXEXTRACT(ASC(TO_TEXT(S632)),
        ""(?:^|[^0-9])([+-]?\d{1,2}(?:\.\d+)?)(?:[^0-9]|$)""
      )),
      ""0.00"""&amp;"
    ),
    ""度なしのみ""
  )
)
"),"度なしのみ")</f>
        <v>度なしのみ</v>
      </c>
      <c r="AH632" s="347"/>
      <c r="AI632" s="347"/>
      <c r="AJ632" s="110"/>
      <c r="AK632" s="110" t="s">
        <v>5067</v>
      </c>
      <c r="AL632" s="110" t="str">
        <f t="shared" si="453"/>
        <v>#REF!</v>
      </c>
      <c r="AM632" s="110"/>
      <c r="AN632" s="110" t="str">
        <f t="shared" si="84"/>
        <v>NG</v>
      </c>
      <c r="AO632" s="343">
        <v>8.0</v>
      </c>
      <c r="AP632" s="110"/>
      <c r="AQ632" s="343">
        <v>8.0</v>
      </c>
      <c r="AR632" s="110"/>
    </row>
    <row r="633">
      <c r="A633" s="333" t="b">
        <v>1</v>
      </c>
      <c r="B633" s="358" t="b">
        <v>1</v>
      </c>
      <c r="C633" s="350" t="str">
        <f t="shared" si="66"/>
        <v>-</v>
      </c>
      <c r="D633" s="110"/>
      <c r="E633" s="110" t="s">
        <v>5010</v>
      </c>
      <c r="F633" s="110" t="s">
        <v>5068</v>
      </c>
      <c r="G633" s="335">
        <v>4791.0</v>
      </c>
      <c r="H633" s="110" t="s">
        <v>2566</v>
      </c>
      <c r="I633" s="110" t="s">
        <v>5012</v>
      </c>
      <c r="J633" s="110" t="s">
        <v>5069</v>
      </c>
      <c r="K633" s="337" t="s">
        <v>170</v>
      </c>
      <c r="L633" s="338" t="str">
        <f t="shared" si="1155"/>
        <v>#REF!</v>
      </c>
      <c r="M633" s="339" t="str">
        <f>IFERROR(__xludf.DUMMYFUNCTION("REGEXEXTRACT(
  XLOOKUP($E633&amp;$F633, import!$A:$A, import!C:C),
  ""/(\d+)""
)
"),"#REF!")</f>
        <v>#REF!</v>
      </c>
      <c r="N633" s="340" t="str">
        <f t="shared" si="455"/>
        <v>#REF!</v>
      </c>
      <c r="O633" s="341" t="str">
        <f t="shared" ref="O633:Q633" si="1301">VALUE(SUBSTITUTE(XLOOKUP($E633&amp;$F633,import!$A:$A,import!M:M),"mm",""))
</f>
        <v>#REF!</v>
      </c>
      <c r="P633" s="342" t="str">
        <f t="shared" si="1301"/>
        <v>#REF!</v>
      </c>
      <c r="Q633" s="343" t="str">
        <f t="shared" si="1301"/>
        <v>#REF!</v>
      </c>
      <c r="R633" s="341" t="str">
        <f t="shared" si="1157"/>
        <v>#REF!</v>
      </c>
      <c r="S633" s="110" t="s">
        <v>955</v>
      </c>
      <c r="T633" s="110" t="s">
        <v>956</v>
      </c>
      <c r="U633" s="354" t="str">
        <f t="shared" si="1287"/>
        <v>#REF!</v>
      </c>
      <c r="V633" s="119" t="str">
        <f t="shared" si="1270"/>
        <v>/Users/asano/Desktop/data_sample/Links/bandle.jpg</v>
      </c>
      <c r="W633" s="345" t="s">
        <v>5070</v>
      </c>
      <c r="X633" s="345" t="s">
        <v>5071</v>
      </c>
      <c r="Y633" s="345" t="s">
        <v>5072</v>
      </c>
      <c r="Z633" s="345" t="s">
        <v>5073</v>
      </c>
      <c r="AA633" s="110" t="str">
        <f t="shared" si="1271"/>
        <v>/Users/asano/Desktop/data_sample/images/1day/キュプリエ/リュヌベージュ/thumbnail.jpg</v>
      </c>
      <c r="AB633" s="110" t="str">
        <f t="shared" si="1272"/>
        <v>/Users/asano/Desktop/data_sample/images/1day/キュプリエ/リュヌベージュ/lens.jpg</v>
      </c>
      <c r="AC633" s="110" t="str">
        <f t="shared" si="1273"/>
        <v>/Users/asano/Desktop/data_sample/images/1day/キュプリエ/リュヌベージュ/黒目/black.jpg</v>
      </c>
      <c r="AD633" s="110" t="str">
        <f t="shared" si="1274"/>
        <v>/Users/asano/Desktop/data_sample/images/1day/キュプリエ/リュヌベージュ/茶目/brown.jpg</v>
      </c>
      <c r="AE633" s="346" t="str">
        <f t="shared" ref="AE633:AF633" si="1302">IFERROR(XLOOKUP($E633&amp;$F633,import!$A:$A,import!I:I),""
)</f>
        <v/>
      </c>
      <c r="AF633" s="346" t="str">
        <f t="shared" si="1302"/>
        <v/>
      </c>
      <c r="AG633" s="119" t="str">
        <f>IFERROR(__xludf.DUMMYFUNCTION(" IF(
  ISNUMBER(S633),
  ""度なし（±0.00）〜""&amp;IF(ABS(S633)&lt;100, TEXT(S633, ""0.00""), """"),
  IFERROR(""度なし（±0.00）〜""&amp;
    TEXT(
      VALUE(REGEXEXTRACT(ASC(TO_TEXT(S633)),
        ""(?:^|[^0-9])([+-]?\d{1,2}(?:\.\d+)?)(?:[^0-9]|$)""
      )),
      ""0.00"""&amp;"
    ),
    ""度なしのみ""
  )
)
"),"度なし（±0.00）〜8.00")</f>
        <v>度なし（±0.00）〜8.00</v>
      </c>
      <c r="AH633" s="347"/>
      <c r="AI633" s="347"/>
      <c r="AJ633" s="110"/>
      <c r="AK633" s="110" t="s">
        <v>5074</v>
      </c>
      <c r="AL633" s="110" t="str">
        <f t="shared" si="453"/>
        <v>#REF!</v>
      </c>
      <c r="AM633" s="110"/>
      <c r="AN633" s="110" t="str">
        <f t="shared" si="84"/>
        <v>NG</v>
      </c>
      <c r="AO633" s="343">
        <v>12.0</v>
      </c>
      <c r="AP633" s="110"/>
      <c r="AQ633" s="343">
        <v>12.0</v>
      </c>
      <c r="AR633" s="110"/>
    </row>
    <row r="634">
      <c r="A634" s="333" t="b">
        <v>1</v>
      </c>
      <c r="B634" s="357" t="b">
        <v>1</v>
      </c>
      <c r="C634" s="350" t="str">
        <f t="shared" si="66"/>
        <v>-</v>
      </c>
      <c r="D634" s="110"/>
      <c r="E634" s="110" t="s">
        <v>5075</v>
      </c>
      <c r="F634" s="110" t="s">
        <v>5076</v>
      </c>
      <c r="G634" s="335">
        <v>4792.0</v>
      </c>
      <c r="H634" s="336" t="s">
        <v>2566</v>
      </c>
      <c r="I634" s="110" t="s">
        <v>5077</v>
      </c>
      <c r="J634" s="110" t="s">
        <v>5078</v>
      </c>
      <c r="K634" s="337" t="s">
        <v>170</v>
      </c>
      <c r="L634" s="338" t="str">
        <f t="shared" si="1155"/>
        <v>#REF!</v>
      </c>
      <c r="M634" s="339" t="str">
        <f>IFERROR(__xludf.DUMMYFUNCTION("REGEXEXTRACT(
  XLOOKUP($E634&amp;$F634, import!$A:$A, import!C:C),
  ""/(\d+)""
)
"),"#REF!")</f>
        <v>#REF!</v>
      </c>
      <c r="N634" s="340" t="str">
        <f t="shared" si="455"/>
        <v>#REF!</v>
      </c>
      <c r="O634" s="341" t="str">
        <f t="shared" ref="O634:Q634" si="1303">VALUE(SUBSTITUTE(XLOOKUP($E634&amp;$F634,import!$A:$A,import!M:M),"mm",""))
</f>
        <v>#REF!</v>
      </c>
      <c r="P634" s="342" t="str">
        <f t="shared" si="1303"/>
        <v>#REF!</v>
      </c>
      <c r="Q634" s="343" t="str">
        <f t="shared" si="1303"/>
        <v>#REF!</v>
      </c>
      <c r="R634" s="341" t="str">
        <f t="shared" si="1157"/>
        <v>#REF!</v>
      </c>
      <c r="S634" s="110" t="s">
        <v>1147</v>
      </c>
      <c r="T634" s="110" t="s">
        <v>956</v>
      </c>
      <c r="U634" s="354" t="str">
        <f t="shared" si="1287"/>
        <v>#REF!</v>
      </c>
      <c r="V634" s="119" t="str">
        <f t="shared" si="1270"/>
        <v>/Users/asano/Desktop/data_sample/Links/bandle.jpg</v>
      </c>
      <c r="W634" s="345" t="s">
        <v>5079</v>
      </c>
      <c r="X634" s="345" t="s">
        <v>5080</v>
      </c>
      <c r="Y634" s="345" t="s">
        <v>5081</v>
      </c>
      <c r="Z634" s="345" t="s">
        <v>5082</v>
      </c>
      <c r="AA634" s="110" t="str">
        <f t="shared" si="1271"/>
        <v>/Users/asano/Desktop/data_sample/images/1day/プリモア/プリガールキャメル/thumbnail.jpg</v>
      </c>
      <c r="AB634" s="110" t="str">
        <f t="shared" si="1272"/>
        <v>/Users/asano/Desktop/data_sample/images/1day/プリモア/プリガールキャメル/lens.jpg</v>
      </c>
      <c r="AC634" s="110" t="str">
        <f t="shared" si="1273"/>
        <v>/Users/asano/Desktop/data_sample/images/1day/プリモア/プリガールキャメル/黒目/black.jpg</v>
      </c>
      <c r="AD634" s="110" t="str">
        <f t="shared" si="1274"/>
        <v>/Users/asano/Desktop/data_sample/images/1day/プリモア/プリガールキャメル/茶目/brown.jpg</v>
      </c>
      <c r="AE634" s="346" t="str">
        <f t="shared" ref="AE634:AF634" si="1304">IFERROR(XLOOKUP($E634&amp;$F634,import!$A:$A,import!I:I),""
)</f>
        <v/>
      </c>
      <c r="AF634" s="346" t="str">
        <f t="shared" si="1304"/>
        <v/>
      </c>
      <c r="AG634" s="119" t="str">
        <f>IFERROR(__xludf.DUMMYFUNCTION(" IF(
  ISNUMBER(S634),
  ""度なし（±0.00）〜""&amp;IF(ABS(S634)&lt;100, TEXT(S634, ""0.00""), """"),
  IFERROR(""度なし（±0.00）〜""&amp;
    TEXT(
      VALUE(REGEXEXTRACT(ASC(TO_TEXT(S634)),
        ""(?:^|[^0-9])([+-]?\d{1,2}(?:\.\d+)?)(?:[^0-9]|$)""
      )),
      ""0.00"""&amp;"
    ),
    ""度なしのみ""
  )
)
"),"度なし（±0.00）〜6.00")</f>
        <v>度なし（±0.00）〜6.00</v>
      </c>
      <c r="AH634" s="347"/>
      <c r="AI634" s="347"/>
      <c r="AJ634" s="110"/>
      <c r="AK634" s="110" t="s">
        <v>5083</v>
      </c>
      <c r="AL634" s="110" t="str">
        <f t="shared" si="453"/>
        <v>#REF!</v>
      </c>
      <c r="AM634" s="110"/>
      <c r="AN634" s="110" t="str">
        <f t="shared" si="84"/>
        <v>NG</v>
      </c>
      <c r="AO634" s="343">
        <v>12.0</v>
      </c>
      <c r="AP634" s="110"/>
      <c r="AQ634" s="343">
        <v>12.0</v>
      </c>
      <c r="AR634" s="110"/>
    </row>
    <row r="635">
      <c r="A635" s="333" t="b">
        <v>1</v>
      </c>
      <c r="B635" s="357" t="b">
        <v>1</v>
      </c>
      <c r="C635" s="350" t="str">
        <f t="shared" si="66"/>
        <v>-</v>
      </c>
      <c r="D635" s="110"/>
      <c r="E635" s="110" t="s">
        <v>5075</v>
      </c>
      <c r="F635" s="110" t="s">
        <v>5084</v>
      </c>
      <c r="G635" s="335">
        <v>4793.0</v>
      </c>
      <c r="H635" s="336" t="s">
        <v>2566</v>
      </c>
      <c r="I635" s="110" t="s">
        <v>5077</v>
      </c>
      <c r="J635" s="110" t="s">
        <v>5085</v>
      </c>
      <c r="K635" s="337" t="s">
        <v>170</v>
      </c>
      <c r="L635" s="338" t="str">
        <f t="shared" si="1155"/>
        <v>#REF!</v>
      </c>
      <c r="M635" s="339" t="str">
        <f>IFERROR(__xludf.DUMMYFUNCTION("REGEXEXTRACT(
  XLOOKUP($E635&amp;$F635, import!$A:$A, import!C:C),
  ""/(\d+)""
)
"),"#REF!")</f>
        <v>#REF!</v>
      </c>
      <c r="N635" s="340" t="str">
        <f t="shared" si="455"/>
        <v>#REF!</v>
      </c>
      <c r="O635" s="341" t="str">
        <f t="shared" ref="O635:Q635" si="1305">VALUE(SUBSTITUTE(XLOOKUP($E635&amp;$F635,import!$A:$A,import!M:M),"mm",""))
</f>
        <v>#REF!</v>
      </c>
      <c r="P635" s="342" t="str">
        <f t="shared" si="1305"/>
        <v>#REF!</v>
      </c>
      <c r="Q635" s="343" t="str">
        <f t="shared" si="1305"/>
        <v>#REF!</v>
      </c>
      <c r="R635" s="341" t="str">
        <f t="shared" si="1157"/>
        <v>#REF!</v>
      </c>
      <c r="S635" s="110" t="s">
        <v>1147</v>
      </c>
      <c r="T635" s="110" t="s">
        <v>956</v>
      </c>
      <c r="U635" s="354" t="str">
        <f t="shared" si="1287"/>
        <v>#REF!</v>
      </c>
      <c r="V635" s="119" t="str">
        <f t="shared" si="1270"/>
        <v>/Users/asano/Desktop/data_sample/Links/bandle.jpg</v>
      </c>
      <c r="W635" s="345" t="s">
        <v>5086</v>
      </c>
      <c r="X635" s="345" t="s">
        <v>5087</v>
      </c>
      <c r="Y635" s="345" t="s">
        <v>5088</v>
      </c>
      <c r="Z635" s="345" t="s">
        <v>5089</v>
      </c>
      <c r="AA635" s="110" t="str">
        <f t="shared" si="1271"/>
        <v>/Users/asano/Desktop/data_sample/images/1day/プリモア/プリガールグレー/thumbnail.jpg</v>
      </c>
      <c r="AB635" s="110" t="str">
        <f t="shared" si="1272"/>
        <v>/Users/asano/Desktop/data_sample/images/1day/プリモア/プリガールグレー/lens.jpg</v>
      </c>
      <c r="AC635" s="110" t="str">
        <f t="shared" si="1273"/>
        <v>/Users/asano/Desktop/data_sample/images/1day/プリモア/プリガールグレー/黒目/black.jpg</v>
      </c>
      <c r="AD635" s="110" t="str">
        <f t="shared" si="1274"/>
        <v>/Users/asano/Desktop/data_sample/images/1day/プリモア/プリガールグレー/茶目/brown.jpg</v>
      </c>
      <c r="AE635" s="346" t="str">
        <f t="shared" ref="AE635:AF635" si="1306">IFERROR(XLOOKUP($E635&amp;$F635,import!$A:$A,import!I:I),""
)</f>
        <v/>
      </c>
      <c r="AF635" s="346" t="str">
        <f t="shared" si="1306"/>
        <v/>
      </c>
      <c r="AG635" s="119" t="str">
        <f>IFERROR(__xludf.DUMMYFUNCTION(" IF(
  ISNUMBER(S635),
  ""度なし（±0.00）〜""&amp;IF(ABS(S635)&lt;100, TEXT(S635, ""0.00""), """"),
  IFERROR(""度なし（±0.00）〜""&amp;
    TEXT(
      VALUE(REGEXEXTRACT(ASC(TO_TEXT(S635)),
        ""(?:^|[^0-9])([+-]?\d{1,2}(?:\.\d+)?)(?:[^0-9]|$)""
      )),
      ""0.00"""&amp;"
    ),
    ""度なしのみ""
  )
)
"),"度なし（±0.00）〜6.00")</f>
        <v>度なし（±0.00）〜6.00</v>
      </c>
      <c r="AH635" s="347"/>
      <c r="AI635" s="347"/>
      <c r="AJ635" s="110"/>
      <c r="AK635" s="352" t="s">
        <v>5090</v>
      </c>
      <c r="AL635" s="110" t="str">
        <f t="shared" si="453"/>
        <v>#REF!</v>
      </c>
      <c r="AM635" s="110"/>
      <c r="AN635" s="110" t="str">
        <f t="shared" si="84"/>
        <v>NG</v>
      </c>
      <c r="AO635" s="343">
        <v>12.0</v>
      </c>
      <c r="AP635" s="110"/>
      <c r="AQ635" s="343">
        <v>12.0</v>
      </c>
      <c r="AR635" s="110"/>
    </row>
    <row r="636">
      <c r="A636" s="333" t="b">
        <v>1</v>
      </c>
      <c r="B636" s="357" t="b">
        <v>1</v>
      </c>
      <c r="C636" s="350" t="str">
        <f t="shared" si="66"/>
        <v>-</v>
      </c>
      <c r="D636" s="110"/>
      <c r="E636" s="110" t="s">
        <v>5075</v>
      </c>
      <c r="F636" s="110" t="s">
        <v>5091</v>
      </c>
      <c r="G636" s="335">
        <v>4794.0</v>
      </c>
      <c r="H636" s="336" t="s">
        <v>2566</v>
      </c>
      <c r="I636" s="110" t="s">
        <v>5077</v>
      </c>
      <c r="J636" s="110" t="s">
        <v>5092</v>
      </c>
      <c r="K636" s="337" t="s">
        <v>170</v>
      </c>
      <c r="L636" s="338" t="str">
        <f t="shared" si="1155"/>
        <v>#REF!</v>
      </c>
      <c r="M636" s="339" t="str">
        <f>IFERROR(__xludf.DUMMYFUNCTION("REGEXEXTRACT(
  XLOOKUP($E636&amp;$F636, import!$A:$A, import!C:C),
  ""/(\d+)""
)
"),"#REF!")</f>
        <v>#REF!</v>
      </c>
      <c r="N636" s="340" t="str">
        <f t="shared" si="455"/>
        <v>#REF!</v>
      </c>
      <c r="O636" s="341" t="str">
        <f t="shared" ref="O636:Q636" si="1307">VALUE(SUBSTITUTE(XLOOKUP($E636&amp;$F636,import!$A:$A,import!M:M),"mm",""))
</f>
        <v>#REF!</v>
      </c>
      <c r="P636" s="342" t="str">
        <f t="shared" si="1307"/>
        <v>#REF!</v>
      </c>
      <c r="Q636" s="343" t="str">
        <f t="shared" si="1307"/>
        <v>#REF!</v>
      </c>
      <c r="R636" s="341" t="str">
        <f t="shared" si="1157"/>
        <v>#REF!</v>
      </c>
      <c r="S636" s="110" t="s">
        <v>1147</v>
      </c>
      <c r="T636" s="110" t="s">
        <v>956</v>
      </c>
      <c r="U636" s="354" t="str">
        <f t="shared" si="1287"/>
        <v>#REF!</v>
      </c>
      <c r="V636" s="119" t="str">
        <f t="shared" si="1270"/>
        <v>/Users/asano/Desktop/data_sample/Links/bandle.jpg</v>
      </c>
      <c r="W636" s="345" t="s">
        <v>5093</v>
      </c>
      <c r="X636" s="345" t="s">
        <v>5094</v>
      </c>
      <c r="Y636" s="345" t="s">
        <v>5095</v>
      </c>
      <c r="Z636" s="345" t="s">
        <v>5096</v>
      </c>
      <c r="AA636" s="110" t="str">
        <f t="shared" si="1271"/>
        <v>/Users/asano/Desktop/data_sample/images/1day/プリモア/プリガールローズ/thumbnail.jpg</v>
      </c>
      <c r="AB636" s="110" t="str">
        <f t="shared" si="1272"/>
        <v>/Users/asano/Desktop/data_sample/images/1day/プリモア/プリガールローズ/lens.jpg</v>
      </c>
      <c r="AC636" s="110" t="str">
        <f t="shared" si="1273"/>
        <v>/Users/asano/Desktop/data_sample/images/1day/プリモア/プリガールローズ/黒目/black.jpg</v>
      </c>
      <c r="AD636" s="110" t="str">
        <f t="shared" si="1274"/>
        <v>/Users/asano/Desktop/data_sample/images/1day/プリモア/プリガールローズ/茶目/brown.jpg</v>
      </c>
      <c r="AE636" s="346" t="str">
        <f t="shared" ref="AE636:AF636" si="1308">IFERROR(XLOOKUP($E636&amp;$F636,import!$A:$A,import!I:I),""
)</f>
        <v/>
      </c>
      <c r="AF636" s="346" t="str">
        <f t="shared" si="1308"/>
        <v/>
      </c>
      <c r="AG636" s="119" t="str">
        <f>IFERROR(__xludf.DUMMYFUNCTION(" IF(
  ISNUMBER(S636),
  ""度なし（±0.00）〜""&amp;IF(ABS(S636)&lt;100, TEXT(S636, ""0.00""), """"),
  IFERROR(""度なし（±0.00）〜""&amp;
    TEXT(
      VALUE(REGEXEXTRACT(ASC(TO_TEXT(S636)),
        ""(?:^|[^0-9])([+-]?\d{1,2}(?:\.\d+)?)(?:[^0-9]|$)""
      )),
      ""0.00"""&amp;"
    ),
    ""度なしのみ""
  )
)
"),"度なし（±0.00）〜6.00")</f>
        <v>度なし（±0.00）〜6.00</v>
      </c>
      <c r="AH636" s="347"/>
      <c r="AI636" s="347"/>
      <c r="AJ636" s="110"/>
      <c r="AK636" s="110" t="s">
        <v>5097</v>
      </c>
      <c r="AL636" s="110" t="str">
        <f t="shared" si="453"/>
        <v>#REF!</v>
      </c>
      <c r="AM636" s="110"/>
      <c r="AN636" s="110" t="str">
        <f t="shared" si="84"/>
        <v>NG</v>
      </c>
      <c r="AO636" s="343">
        <v>12.0</v>
      </c>
      <c r="AP636" s="110"/>
      <c r="AQ636" s="343">
        <v>12.0</v>
      </c>
      <c r="AR636" s="110"/>
    </row>
    <row r="637">
      <c r="A637" s="333" t="b">
        <v>1</v>
      </c>
      <c r="B637" s="357" t="b">
        <v>1</v>
      </c>
      <c r="C637" s="350" t="str">
        <f t="shared" si="66"/>
        <v>-</v>
      </c>
      <c r="D637" s="110"/>
      <c r="E637" s="110" t="s">
        <v>5075</v>
      </c>
      <c r="F637" s="110" t="s">
        <v>5098</v>
      </c>
      <c r="G637" s="335">
        <v>4795.0</v>
      </c>
      <c r="H637" s="336" t="s">
        <v>2566</v>
      </c>
      <c r="I637" s="110" t="s">
        <v>5077</v>
      </c>
      <c r="J637" s="110" t="s">
        <v>5099</v>
      </c>
      <c r="K637" s="337" t="s">
        <v>170</v>
      </c>
      <c r="L637" s="338" t="str">
        <f t="shared" si="1155"/>
        <v>#REF!</v>
      </c>
      <c r="M637" s="339" t="str">
        <f>IFERROR(__xludf.DUMMYFUNCTION("REGEXEXTRACT(
  XLOOKUP($E637&amp;$F637, import!$A:$A, import!C:C),
  ""/(\d+)""
)
"),"#REF!")</f>
        <v>#REF!</v>
      </c>
      <c r="N637" s="340" t="str">
        <f t="shared" si="455"/>
        <v>#REF!</v>
      </c>
      <c r="O637" s="341" t="str">
        <f t="shared" ref="O637:Q637" si="1309">VALUE(SUBSTITUTE(XLOOKUP($E637&amp;$F637,import!$A:$A,import!M:M),"mm",""))
</f>
        <v>#REF!</v>
      </c>
      <c r="P637" s="342" t="str">
        <f t="shared" si="1309"/>
        <v>#REF!</v>
      </c>
      <c r="Q637" s="343" t="str">
        <f t="shared" si="1309"/>
        <v>#REF!</v>
      </c>
      <c r="R637" s="341" t="str">
        <f t="shared" si="1157"/>
        <v>#REF!</v>
      </c>
      <c r="S637" s="110" t="str">
        <f t="array" ref="S637">XLOOKUP($E637&amp;$F637,import!$A:$A,import!T:T)</f>
        <v>#REF!</v>
      </c>
      <c r="T63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TRIM(TRANSPOSE(SPLIT(S637,"",""))), 0))
        ),
      ""シリコン"",""シリコー"&amp;"ンハイドロゲル素材"")
    )
  ),
"""")
"),"")</f>
        <v/>
      </c>
      <c r="U637" s="354" t="str">
        <f t="shared" si="1287"/>
        <v>#REF!</v>
      </c>
      <c r="V637" s="119" t="str">
        <f t="shared" si="1270"/>
        <v>/Users/asano/Desktop/data_sample/Links/bandle.jpg</v>
      </c>
      <c r="W637" s="345" t="s">
        <v>5100</v>
      </c>
      <c r="X637" s="345" t="s">
        <v>5101</v>
      </c>
      <c r="Y637" s="345" t="s">
        <v>5102</v>
      </c>
      <c r="Z637" s="345" t="s">
        <v>5103</v>
      </c>
      <c r="AA637" s="110" t="str">
        <f t="shared" si="1271"/>
        <v>/Users/asano/Desktop/data_sample/images/1day/プリモア/プリデートブラウン/thumbnail.jpg</v>
      </c>
      <c r="AB637" s="110" t="str">
        <f t="shared" si="1272"/>
        <v>/Users/asano/Desktop/data_sample/images/1day/プリモア/プリデートブラウン/lens.jpg</v>
      </c>
      <c r="AC637" s="110" t="str">
        <f t="shared" si="1273"/>
        <v>/Users/asano/Desktop/data_sample/images/1day/プリモア/プリデートブラウン/黒目/black.jpg</v>
      </c>
      <c r="AD637" s="110" t="str">
        <f t="shared" si="1274"/>
        <v>/Users/asano/Desktop/data_sample/images/1day/プリモア/プリデートブラウン/茶目/brown.jpg</v>
      </c>
      <c r="AE637" s="346" t="str">
        <f t="shared" ref="AE637:AF637" si="1310">IFERROR(XLOOKUP($E637&amp;$F637,import!$A:$A,import!I:I),""
)</f>
        <v/>
      </c>
      <c r="AF637" s="346" t="str">
        <f t="shared" si="1310"/>
        <v/>
      </c>
      <c r="AG637" s="119" t="str">
        <f>IFERROR(__xludf.DUMMYFUNCTION(" IF(
  ISNUMBER(S637),
  ""度なし（±0.00）〜""&amp;IF(ABS(S637)&lt;100, TEXT(S637, ""0.00""), """"),
  IFERROR(""度なし（±0.00）〜""&amp;
    TEXT(
      VALUE(REGEXEXTRACT(ASC(TO_TEXT(S637)),
        ""(?:^|[^0-9])([+-]?\d{1,2}(?:\.\d+)?)(?:[^0-9]|$)""
      )),
      ""0.00"""&amp;"
    ),
    ""度なしのみ""
  )
)
"),"度なしのみ")</f>
        <v>度なしのみ</v>
      </c>
      <c r="AH637" s="347"/>
      <c r="AI637" s="347"/>
      <c r="AJ637" s="110"/>
      <c r="AK637" s="110" t="s">
        <v>5104</v>
      </c>
      <c r="AL637" s="110" t="str">
        <f t="shared" si="453"/>
        <v>#REF!</v>
      </c>
      <c r="AM637" s="110"/>
      <c r="AN637" s="110" t="str">
        <f t="shared" si="84"/>
        <v>NG</v>
      </c>
      <c r="AO637" s="343">
        <v>8.0</v>
      </c>
      <c r="AP637" s="110"/>
      <c r="AQ637" s="343">
        <v>8.0</v>
      </c>
      <c r="AR637" s="110"/>
    </row>
    <row r="638">
      <c r="A638" s="333" t="b">
        <v>1</v>
      </c>
      <c r="B638" s="357" t="b">
        <v>1</v>
      </c>
      <c r="C638" s="350" t="str">
        <f t="shared" si="66"/>
        <v>-</v>
      </c>
      <c r="D638" s="110"/>
      <c r="E638" s="110" t="s">
        <v>5075</v>
      </c>
      <c r="F638" s="110" t="s">
        <v>5105</v>
      </c>
      <c r="G638" s="335">
        <v>4796.0</v>
      </c>
      <c r="H638" s="336" t="s">
        <v>2566</v>
      </c>
      <c r="I638" s="110" t="s">
        <v>5077</v>
      </c>
      <c r="J638" s="110" t="s">
        <v>5106</v>
      </c>
      <c r="K638" s="337" t="s">
        <v>170</v>
      </c>
      <c r="L638" s="338" t="str">
        <f t="shared" si="1155"/>
        <v>#REF!</v>
      </c>
      <c r="M638" s="339" t="str">
        <f>IFERROR(__xludf.DUMMYFUNCTION("REGEXEXTRACT(
  XLOOKUP($E638&amp;$F638, import!$A:$A, import!C:C),
  ""/(\d+)""
)
"),"#REF!")</f>
        <v>#REF!</v>
      </c>
      <c r="N638" s="340" t="str">
        <f t="shared" si="455"/>
        <v>#REF!</v>
      </c>
      <c r="O638" s="341" t="str">
        <f t="shared" ref="O638:Q638" si="1311">VALUE(SUBSTITUTE(XLOOKUP($E638&amp;$F638,import!$A:$A,import!M:M),"mm",""))
</f>
        <v>#REF!</v>
      </c>
      <c r="P638" s="342" t="str">
        <f t="shared" si="1311"/>
        <v>#REF!</v>
      </c>
      <c r="Q638" s="343" t="str">
        <f t="shared" si="1311"/>
        <v>#REF!</v>
      </c>
      <c r="R638" s="341" t="str">
        <f t="shared" si="1157"/>
        <v>#REF!</v>
      </c>
      <c r="S638" s="110" t="s">
        <v>5107</v>
      </c>
      <c r="T63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TRIM(TRANSPOSE(SPLIT(S638,"",""))), 0))
        ),
      ""シリコン"",""シリコー"&amp;"ンハイドロゲル素材"")
    )
  ),
"""")
"),"UVカット")</f>
        <v>UVカット</v>
      </c>
      <c r="U638" s="354" t="str">
        <f t="shared" si="1287"/>
        <v>#REF!</v>
      </c>
      <c r="V638" s="119" t="str">
        <f t="shared" si="1270"/>
        <v>/Users/asano/Desktop/data_sample/Links/bandle.jpg</v>
      </c>
      <c r="W638" s="345" t="s">
        <v>5108</v>
      </c>
      <c r="X638" s="345" t="s">
        <v>5109</v>
      </c>
      <c r="Y638" s="345" t="s">
        <v>5110</v>
      </c>
      <c r="Z638" s="345" t="s">
        <v>5111</v>
      </c>
      <c r="AA638" s="110" t="str">
        <f t="shared" si="1271"/>
        <v>/Users/asano/Desktop/data_sample/images/1day/プリモア/プリドーリーブラウン/thumbnail.jpg</v>
      </c>
      <c r="AB638" s="110" t="str">
        <f t="shared" si="1272"/>
        <v>/Users/asano/Desktop/data_sample/images/1day/プリモア/プリドーリーブラウン/lens.jpg</v>
      </c>
      <c r="AC638" s="110" t="str">
        <f t="shared" si="1273"/>
        <v>/Users/asano/Desktop/data_sample/images/1day/プリモア/プリドーリーブラウン/黒目/black.jpg</v>
      </c>
      <c r="AD638" s="110" t="str">
        <f t="shared" si="1274"/>
        <v>/Users/asano/Desktop/data_sample/images/1day/プリモア/プリドーリーブラウン/茶目/brown.jpg</v>
      </c>
      <c r="AE638" s="346" t="str">
        <f t="shared" ref="AE638:AF638" si="1312">IFERROR(XLOOKUP($E638&amp;$F638,import!$A:$A,import!I:I),""
)</f>
        <v/>
      </c>
      <c r="AF638" s="346" t="str">
        <f t="shared" si="1312"/>
        <v/>
      </c>
      <c r="AG638" s="119" t="str">
        <f>IFERROR(__xludf.DUMMYFUNCTION(" IF(
  ISNUMBER(S638),
  ""度なし（±0.00）〜""&amp;IF(ABS(S638)&lt;100, TEXT(S638, ""0.00""), """"),
  IFERROR(""度なし（±0.00）〜""&amp;
    TEXT(
      VALUE(REGEXEXTRACT(ASC(TO_TEXT(S638)),
        ""(?:^|[^0-9])([+-]?\d{1,2}(?:\.\d+)?)(?:[^0-9]|$)""
      )),
      ""0.00"""&amp;"
    ),
    ""度なしのみ""
  )
)
"),"度なし（±0.00）〜6.00")</f>
        <v>度なし（±0.00）〜6.00</v>
      </c>
      <c r="AH638" s="347"/>
      <c r="AI638" s="347"/>
      <c r="AJ638" s="110"/>
      <c r="AK638" s="352" t="s">
        <v>5112</v>
      </c>
      <c r="AL638" s="110" t="str">
        <f t="shared" si="453"/>
        <v>#REF!</v>
      </c>
      <c r="AM638" s="110"/>
      <c r="AN638" s="110" t="str">
        <f t="shared" si="84"/>
        <v>NG</v>
      </c>
      <c r="AO638" s="343">
        <v>12.0</v>
      </c>
      <c r="AP638" s="110"/>
      <c r="AQ638" s="343">
        <v>12.0</v>
      </c>
      <c r="AR638" s="110"/>
    </row>
    <row r="639">
      <c r="A639" s="333" t="b">
        <v>1</v>
      </c>
      <c r="B639" s="357" t="b">
        <v>1</v>
      </c>
      <c r="C639" s="350" t="str">
        <f t="shared" si="66"/>
        <v>-</v>
      </c>
      <c r="D639" s="110"/>
      <c r="E639" s="110" t="s">
        <v>5075</v>
      </c>
      <c r="F639" s="110" t="s">
        <v>5113</v>
      </c>
      <c r="G639" s="335">
        <v>4797.0</v>
      </c>
      <c r="H639" s="336" t="s">
        <v>2566</v>
      </c>
      <c r="I639" s="110" t="s">
        <v>5077</v>
      </c>
      <c r="J639" s="110" t="s">
        <v>5114</v>
      </c>
      <c r="K639" s="337" t="s">
        <v>170</v>
      </c>
      <c r="L639" s="338" t="str">
        <f t="shared" si="1155"/>
        <v>#REF!</v>
      </c>
      <c r="M639" s="339" t="str">
        <f>IFERROR(__xludf.DUMMYFUNCTION("REGEXEXTRACT(
  XLOOKUP($E639&amp;$F639, import!$A:$A, import!C:C),
  ""/(\d+)""
)
"),"#REF!")</f>
        <v>#REF!</v>
      </c>
      <c r="N639" s="340" t="str">
        <f t="shared" si="455"/>
        <v>#REF!</v>
      </c>
      <c r="O639" s="341" t="str">
        <f t="shared" ref="O639:Q639" si="1313">VALUE(SUBSTITUTE(XLOOKUP($E639&amp;$F639,import!$A:$A,import!M:M),"mm",""))
</f>
        <v>#REF!</v>
      </c>
      <c r="P639" s="342" t="str">
        <f t="shared" si="1313"/>
        <v>#REF!</v>
      </c>
      <c r="Q639" s="343" t="str">
        <f t="shared" si="1313"/>
        <v>#REF!</v>
      </c>
      <c r="R639" s="341" t="str">
        <f t="shared" si="1157"/>
        <v>#REF!</v>
      </c>
      <c r="S639" s="110" t="s">
        <v>5107</v>
      </c>
      <c r="T63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TRIM(TRANSPOSE(SPLIT(S639,"",""))), 0))
        ),
      ""シリコン"",""シリコー"&amp;"ンハイドロゲル素材"")
    )
  ),
"""")
"),"UVカット")</f>
        <v>UVカット</v>
      </c>
      <c r="U639" s="354" t="str">
        <f t="shared" si="1287"/>
        <v>#REF!</v>
      </c>
      <c r="V639" s="119" t="str">
        <f t="shared" si="1270"/>
        <v>/Users/asano/Desktop/data_sample/Links/bandle.jpg</v>
      </c>
      <c r="W639" s="345" t="s">
        <v>5115</v>
      </c>
      <c r="X639" s="345" t="s">
        <v>5116</v>
      </c>
      <c r="Y639" s="345" t="s">
        <v>5117</v>
      </c>
      <c r="Z639" s="345" t="s">
        <v>5118</v>
      </c>
      <c r="AA639" s="110" t="str">
        <f t="shared" si="1271"/>
        <v>/Users/asano/Desktop/data_sample/images/1day/プリモア/プリパールグレー/thumbnail.jpg</v>
      </c>
      <c r="AB639" s="110" t="str">
        <f t="shared" si="1272"/>
        <v>/Users/asano/Desktop/data_sample/images/1day/プリモア/プリパールグレー/lens.jpg</v>
      </c>
      <c r="AC639" s="110" t="str">
        <f t="shared" si="1273"/>
        <v>/Users/asano/Desktop/data_sample/images/1day/プリモア/プリパールグレー/黒目/black.jpg</v>
      </c>
      <c r="AD639" s="110" t="str">
        <f t="shared" si="1274"/>
        <v>/Users/asano/Desktop/data_sample/images/1day/プリモア/プリパールグレー/茶目/brown.jpg</v>
      </c>
      <c r="AE639" s="346" t="str">
        <f t="shared" ref="AE639:AF639" si="1314">IFERROR(XLOOKUP($E639&amp;$F639,import!$A:$A,import!I:I),""
)</f>
        <v/>
      </c>
      <c r="AF639" s="346" t="str">
        <f t="shared" si="1314"/>
        <v/>
      </c>
      <c r="AG639" s="119" t="str">
        <f>IFERROR(__xludf.DUMMYFUNCTION(" IF(
  ISNUMBER(S639),
  ""度なし（±0.00）〜""&amp;IF(ABS(S639)&lt;100, TEXT(S639, ""0.00""), """"),
  IFERROR(""度なし（±0.00）〜""&amp;
    TEXT(
      VALUE(REGEXEXTRACT(ASC(TO_TEXT(S639)),
        ""(?:^|[^0-9])([+-]?\d{1,2}(?:\.\d+)?)(?:[^0-9]|$)""
      )),
      ""0.00"""&amp;"
    ),
    ""度なしのみ""
  )
)
"),"度なし（±0.00）〜6.00")</f>
        <v>度なし（±0.00）〜6.00</v>
      </c>
      <c r="AH639" s="347"/>
      <c r="AI639" s="347"/>
      <c r="AJ639" s="110"/>
      <c r="AK639" s="352" t="s">
        <v>5119</v>
      </c>
      <c r="AL639" s="110" t="str">
        <f t="shared" si="453"/>
        <v>#REF!</v>
      </c>
      <c r="AM639" s="110"/>
      <c r="AN639" s="110" t="str">
        <f t="shared" si="84"/>
        <v>NG</v>
      </c>
      <c r="AO639" s="343">
        <v>12.0</v>
      </c>
      <c r="AP639" s="110"/>
      <c r="AQ639" s="343">
        <v>12.0</v>
      </c>
      <c r="AR639" s="110"/>
    </row>
    <row r="640">
      <c r="A640" s="333" t="b">
        <v>1</v>
      </c>
      <c r="B640" s="357" t="b">
        <v>1</v>
      </c>
      <c r="C640" s="350" t="str">
        <f t="shared" si="66"/>
        <v>-</v>
      </c>
      <c r="D640" s="110"/>
      <c r="E640" s="110" t="s">
        <v>5075</v>
      </c>
      <c r="F640" s="110" t="s">
        <v>5120</v>
      </c>
      <c r="G640" s="335">
        <v>4798.0</v>
      </c>
      <c r="H640" s="336" t="s">
        <v>2566</v>
      </c>
      <c r="I640" s="110" t="s">
        <v>5077</v>
      </c>
      <c r="J640" s="110" t="s">
        <v>5121</v>
      </c>
      <c r="K640" s="337" t="s">
        <v>170</v>
      </c>
      <c r="L640" s="338" t="str">
        <f t="shared" si="1155"/>
        <v>#REF!</v>
      </c>
      <c r="M640" s="339" t="str">
        <f>IFERROR(__xludf.DUMMYFUNCTION("REGEXEXTRACT(
  XLOOKUP($E640&amp;$F640, import!$A:$A, import!C:C),
  ""/(\d+)""
)
"),"#REF!")</f>
        <v>#REF!</v>
      </c>
      <c r="N640" s="340" t="str">
        <f t="shared" si="455"/>
        <v>#REF!</v>
      </c>
      <c r="O640" s="341" t="str">
        <f t="shared" ref="O640:Q640" si="1315">VALUE(SUBSTITUTE(XLOOKUP($E640&amp;$F640,import!$A:$A,import!M:M),"mm",""))
</f>
        <v>#REF!</v>
      </c>
      <c r="P640" s="342" t="str">
        <f t="shared" si="1315"/>
        <v>#REF!</v>
      </c>
      <c r="Q640" s="343" t="str">
        <f t="shared" si="1315"/>
        <v>#REF!</v>
      </c>
      <c r="R640" s="341" t="str">
        <f t="shared" si="1157"/>
        <v>#REF!</v>
      </c>
      <c r="S640" s="110" t="str">
        <f t="shared" ref="S640:S641" si="1318">XLOOKUP($E640&amp;$F640,import!$A:$A,import!T:T)</f>
        <v>#REF!</v>
      </c>
      <c r="T64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TRIM(TRANSPOSE(SPLIT(S640,"",""))), 0))
        ),
      ""シリコン"",""シリコー"&amp;"ンハイドロゲル素材"")
    )
  ),
"""")
"),"")</f>
        <v/>
      </c>
      <c r="U640" s="354" t="str">
        <f t="shared" si="1287"/>
        <v>#REF!</v>
      </c>
      <c r="V640" s="119" t="str">
        <f t="shared" si="1270"/>
        <v>/Users/asano/Desktop/data_sample/Links/bandle.jpg</v>
      </c>
      <c r="W640" s="345" t="s">
        <v>5122</v>
      </c>
      <c r="X640" s="345" t="s">
        <v>5123</v>
      </c>
      <c r="Y640" s="345" t="s">
        <v>5124</v>
      </c>
      <c r="Z640" s="345" t="s">
        <v>5125</v>
      </c>
      <c r="AA640" s="110" t="str">
        <f t="shared" si="1271"/>
        <v>/Users/asano/Desktop/data_sample/images/1day/プリモア/プリパールブラウン/thumbnail.jpg</v>
      </c>
      <c r="AB640" s="110" t="str">
        <f t="shared" si="1272"/>
        <v>/Users/asano/Desktop/data_sample/images/1day/プリモア/プリパールブラウン/lens.jpg</v>
      </c>
      <c r="AC640" s="110" t="str">
        <f t="shared" si="1273"/>
        <v>/Users/asano/Desktop/data_sample/images/1day/プリモア/プリパールブラウン/黒目/black.jpg</v>
      </c>
      <c r="AD640" s="110" t="str">
        <f t="shared" si="1274"/>
        <v>/Users/asano/Desktop/data_sample/images/1day/プリモア/プリパールブラウン/茶目/brown.jpg</v>
      </c>
      <c r="AE640" s="346" t="str">
        <f t="shared" ref="AE640:AF640" si="1316">IFERROR(XLOOKUP($E640&amp;$F640,import!$A:$A,import!I:I),""
)</f>
        <v/>
      </c>
      <c r="AF640" s="346" t="str">
        <f t="shared" si="1316"/>
        <v/>
      </c>
      <c r="AG640" s="119" t="str">
        <f>IFERROR(__xludf.DUMMYFUNCTION(" IF(
  ISNUMBER(S640),
  ""度なし（±0.00）〜""&amp;IF(ABS(S640)&lt;100, TEXT(S640, ""0.00""), """"),
  IFERROR(""度なし（±0.00）〜""&amp;
    TEXT(
      VALUE(REGEXEXTRACT(ASC(TO_TEXT(S640)),
        ""(?:^|[^0-9])([+-]?\d{1,2}(?:\.\d+)?)(?:[^0-9]|$)""
      )),
      ""0.00"""&amp;"
    ),
    ""度なしのみ""
  )
)
"),"度なしのみ")</f>
        <v>度なしのみ</v>
      </c>
      <c r="AH640" s="347"/>
      <c r="AI640" s="347"/>
      <c r="AJ640" s="110"/>
      <c r="AK640" s="110" t="s">
        <v>5126</v>
      </c>
      <c r="AL640" s="110" t="str">
        <f t="shared" si="453"/>
        <v>#REF!</v>
      </c>
      <c r="AM640" s="110"/>
      <c r="AN640" s="110" t="str">
        <f t="shared" si="84"/>
        <v>NG</v>
      </c>
      <c r="AO640" s="343">
        <v>8.0</v>
      </c>
      <c r="AP640" s="110"/>
      <c r="AQ640" s="343">
        <v>8.0</v>
      </c>
      <c r="AR640" s="110"/>
    </row>
    <row r="641">
      <c r="A641" s="333" t="b">
        <v>1</v>
      </c>
      <c r="B641" s="357" t="b">
        <v>1</v>
      </c>
      <c r="C641" s="350" t="str">
        <f t="shared" si="66"/>
        <v>-</v>
      </c>
      <c r="D641" s="110"/>
      <c r="E641" s="110" t="s">
        <v>5075</v>
      </c>
      <c r="F641" s="110" t="s">
        <v>5127</v>
      </c>
      <c r="G641" s="335">
        <v>4799.0</v>
      </c>
      <c r="H641" s="336" t="s">
        <v>2566</v>
      </c>
      <c r="I641" s="110" t="s">
        <v>5077</v>
      </c>
      <c r="J641" s="110" t="s">
        <v>5128</v>
      </c>
      <c r="K641" s="337" t="s">
        <v>170</v>
      </c>
      <c r="L641" s="338" t="str">
        <f t="shared" si="1155"/>
        <v>#REF!</v>
      </c>
      <c r="M641" s="339" t="str">
        <f>IFERROR(__xludf.DUMMYFUNCTION("REGEXEXTRACT(
  XLOOKUP($E641&amp;$F641, import!$A:$A, import!C:C),
  ""/(\d+)""
)
"),"#REF!")</f>
        <v>#REF!</v>
      </c>
      <c r="N641" s="340" t="str">
        <f t="shared" si="455"/>
        <v>#REF!</v>
      </c>
      <c r="O641" s="341" t="str">
        <f t="shared" ref="O641:Q641" si="1317">VALUE(SUBSTITUTE(XLOOKUP($E641&amp;$F641,import!$A:$A,import!M:M),"mm",""))
</f>
        <v>#REF!</v>
      </c>
      <c r="P641" s="342" t="str">
        <f t="shared" si="1317"/>
        <v>#REF!</v>
      </c>
      <c r="Q641" s="343" t="str">
        <f t="shared" si="1317"/>
        <v>#REF!</v>
      </c>
      <c r="R641" s="341" t="str">
        <f t="shared" si="1157"/>
        <v>#REF!</v>
      </c>
      <c r="S641" s="110" t="str">
        <f t="shared" si="1318"/>
        <v>#REF!</v>
      </c>
      <c r="T64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TRIM(TRANSPOSE(SPLIT(S641,"",""))), 0))
        ),
      ""シリコン"",""シリコー"&amp;"ンハイドロゲル素材"")
    )
  ),
"""")
"),"")</f>
        <v/>
      </c>
      <c r="U641" s="354" t="str">
        <f t="shared" si="1287"/>
        <v>#REF!</v>
      </c>
      <c r="V641" s="119" t="str">
        <f t="shared" si="1270"/>
        <v>/Users/asano/Desktop/data_sample/Links/bandle.jpg</v>
      </c>
      <c r="W641" s="345" t="s">
        <v>5129</v>
      </c>
      <c r="X641" s="345" t="s">
        <v>5130</v>
      </c>
      <c r="Y641" s="345" t="s">
        <v>5131</v>
      </c>
      <c r="Z641" s="345" t="s">
        <v>5132</v>
      </c>
      <c r="AA641" s="110" t="str">
        <f t="shared" si="1271"/>
        <v>/Users/asano/Desktop/data_sample/images/1day/プリモア/プリリングピンク/thumbnail.jpg</v>
      </c>
      <c r="AB641" s="110" t="str">
        <f t="shared" si="1272"/>
        <v>/Users/asano/Desktop/data_sample/images/1day/プリモア/プリリングピンク/lens.jpg</v>
      </c>
      <c r="AC641" s="110" t="str">
        <f t="shared" si="1273"/>
        <v>/Users/asano/Desktop/data_sample/images/1day/プリモア/プリリングピンク/黒目/black.jpg</v>
      </c>
      <c r="AD641" s="110" t="str">
        <f t="shared" si="1274"/>
        <v>/Users/asano/Desktop/data_sample/images/1day/プリモア/プリリングピンク/茶目/brown.jpg</v>
      </c>
      <c r="AE641" s="346" t="str">
        <f t="shared" ref="AE641:AF641" si="1319">IFERROR(XLOOKUP($E641&amp;$F641,import!$A:$A,import!I:I),""
)</f>
        <v/>
      </c>
      <c r="AF641" s="346" t="str">
        <f t="shared" si="1319"/>
        <v/>
      </c>
      <c r="AG641" s="119" t="str">
        <f>IFERROR(__xludf.DUMMYFUNCTION(" IF(
  ISNUMBER(S641),
  ""度なし（±0.00）〜""&amp;IF(ABS(S641)&lt;100, TEXT(S641, ""0.00""), """"),
  IFERROR(""度なし（±0.00）〜""&amp;
    TEXT(
      VALUE(REGEXEXTRACT(ASC(TO_TEXT(S641)),
        ""(?:^|[^0-9])([+-]?\d{1,2}(?:\.\d+)?)(?:[^0-9]|$)""
      )),
      ""0.00"""&amp;"
    ),
    ""度なしのみ""
  )
)
"),"度なしのみ")</f>
        <v>度なしのみ</v>
      </c>
      <c r="AH641" s="347"/>
      <c r="AI641" s="347"/>
      <c r="AJ641" s="110"/>
      <c r="AK641" s="110" t="s">
        <v>5133</v>
      </c>
      <c r="AL641" s="110" t="str">
        <f t="shared" si="453"/>
        <v>#REF!</v>
      </c>
      <c r="AM641" s="110"/>
      <c r="AN641" s="110" t="str">
        <f t="shared" si="84"/>
        <v>NG</v>
      </c>
      <c r="AO641" s="343">
        <v>8.0</v>
      </c>
      <c r="AP641" s="110"/>
      <c r="AQ641" s="343">
        <v>8.0</v>
      </c>
      <c r="AR641" s="110"/>
    </row>
    <row r="642">
      <c r="A642" s="333" t="b">
        <v>1</v>
      </c>
      <c r="B642" s="357" t="b">
        <v>1</v>
      </c>
      <c r="C642" s="350" t="str">
        <f t="shared" si="66"/>
        <v>-</v>
      </c>
      <c r="D642" s="110"/>
      <c r="E642" s="110" t="s">
        <v>5075</v>
      </c>
      <c r="F642" s="110" t="s">
        <v>5134</v>
      </c>
      <c r="G642" s="335">
        <v>4800.0</v>
      </c>
      <c r="H642" s="336" t="s">
        <v>2566</v>
      </c>
      <c r="I642" s="110" t="s">
        <v>5077</v>
      </c>
      <c r="J642" s="110" t="s">
        <v>5135</v>
      </c>
      <c r="K642" s="337" t="s">
        <v>170</v>
      </c>
      <c r="L642" s="338" t="str">
        <f t="shared" si="1155"/>
        <v>#REF!</v>
      </c>
      <c r="M642" s="339" t="str">
        <f>IFERROR(__xludf.DUMMYFUNCTION("REGEXEXTRACT(
  XLOOKUP($E642&amp;$F642, import!$A:$A, import!C:C),
  ""/(\d+)""
)
"),"#REF!")</f>
        <v>#REF!</v>
      </c>
      <c r="N642" s="340" t="str">
        <f t="shared" si="455"/>
        <v>#REF!</v>
      </c>
      <c r="O642" s="341" t="str">
        <f t="shared" ref="O642:Q642" si="1320">VALUE(SUBSTITUTE(XLOOKUP($E642&amp;$F642,import!$A:$A,import!M:M),"mm",""))
</f>
        <v>#REF!</v>
      </c>
      <c r="P642" s="342" t="str">
        <f t="shared" si="1320"/>
        <v>#REF!</v>
      </c>
      <c r="Q642" s="343" t="str">
        <f t="shared" si="1320"/>
        <v>#REF!</v>
      </c>
      <c r="R642" s="341" t="str">
        <f t="shared" si="1157"/>
        <v>#REF!</v>
      </c>
      <c r="S642" s="110" t="s">
        <v>5107</v>
      </c>
      <c r="T64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TRIM(TRANSPOSE(SPLIT(S642,"",""))), 0))
        ),
      ""シリコン"",""シリコー"&amp;"ンハイドロゲル素材"")
    )
  ),
"""")
"),"UVカット")</f>
        <v>UVカット</v>
      </c>
      <c r="U642" s="354" t="str">
        <f t="shared" si="1287"/>
        <v>#REF!</v>
      </c>
      <c r="V642" s="119" t="str">
        <f t="shared" si="1270"/>
        <v>/Users/asano/Desktop/data_sample/Links/bandle.jpg</v>
      </c>
      <c r="W642" s="345" t="s">
        <v>5136</v>
      </c>
      <c r="X642" s="345" t="s">
        <v>5137</v>
      </c>
      <c r="Y642" s="345" t="s">
        <v>5138</v>
      </c>
      <c r="Z642" s="345" t="s">
        <v>5139</v>
      </c>
      <c r="AA642" s="110" t="str">
        <f t="shared" si="1271"/>
        <v>/Users/asano/Desktop/data_sample/images/1day/プリモア/プリリングベージュ/thumbnail.jpg</v>
      </c>
      <c r="AB642" s="110" t="str">
        <f t="shared" si="1272"/>
        <v>/Users/asano/Desktop/data_sample/images/1day/プリモア/プリリングベージュ/lens.jpg</v>
      </c>
      <c r="AC642" s="110" t="str">
        <f t="shared" si="1273"/>
        <v>/Users/asano/Desktop/data_sample/images/1day/プリモア/プリリングベージュ/黒目/black.jpg</v>
      </c>
      <c r="AD642" s="110" t="str">
        <f t="shared" si="1274"/>
        <v>/Users/asano/Desktop/data_sample/images/1day/プリモア/プリリングベージュ/茶目/brown.jpg</v>
      </c>
      <c r="AE642" s="346" t="str">
        <f t="shared" ref="AE642:AF642" si="1321">IFERROR(XLOOKUP($E642&amp;$F642,import!$A:$A,import!I:I),""
)</f>
        <v/>
      </c>
      <c r="AF642" s="346" t="str">
        <f t="shared" si="1321"/>
        <v/>
      </c>
      <c r="AG642" s="119" t="str">
        <f>IFERROR(__xludf.DUMMYFUNCTION(" IF(
  ISNUMBER(S642),
  ""度なし（±0.00）〜""&amp;IF(ABS(S642)&lt;100, TEXT(S642, ""0.00""), """"),
  IFERROR(""度なし（±0.00）〜""&amp;
    TEXT(
      VALUE(REGEXEXTRACT(ASC(TO_TEXT(S642)),
        ""(?:^|[^0-9])([+-]?\d{1,2}(?:\.\d+)?)(?:[^0-9]|$)""
      )),
      ""0.00"""&amp;"
    ),
    ""度なしのみ""
  )
)
"),"度なし（±0.00）〜6.00")</f>
        <v>度なし（±0.00）〜6.00</v>
      </c>
      <c r="AH642" s="347"/>
      <c r="AI642" s="347"/>
      <c r="AJ642" s="110"/>
      <c r="AK642" s="110" t="s">
        <v>5140</v>
      </c>
      <c r="AL642" s="110" t="str">
        <f t="shared" si="453"/>
        <v>#REF!</v>
      </c>
      <c r="AM642" s="110"/>
      <c r="AN642" s="110" t="str">
        <f t="shared" si="84"/>
        <v>NG</v>
      </c>
      <c r="AO642" s="343">
        <v>12.0</v>
      </c>
      <c r="AP642" s="110"/>
      <c r="AQ642" s="343">
        <v>12.0</v>
      </c>
      <c r="AR642" s="110"/>
    </row>
    <row r="643">
      <c r="A643" s="333" t="b">
        <v>1</v>
      </c>
      <c r="B643" s="349" t="b">
        <v>1</v>
      </c>
      <c r="C643" s="350" t="str">
        <f t="shared" si="66"/>
        <v>-</v>
      </c>
      <c r="D643" s="110"/>
      <c r="E643" s="110" t="s">
        <v>5141</v>
      </c>
      <c r="F643" s="110" t="s">
        <v>5142</v>
      </c>
      <c r="G643" s="335">
        <v>4801.0</v>
      </c>
      <c r="H643" s="110" t="s">
        <v>2566</v>
      </c>
      <c r="I643" s="110" t="s">
        <v>5143</v>
      </c>
      <c r="J643" s="110" t="s">
        <v>5144</v>
      </c>
      <c r="K643" s="337" t="s">
        <v>170</v>
      </c>
      <c r="L643" s="338" t="str">
        <f t="shared" si="1155"/>
        <v>#REF!</v>
      </c>
      <c r="M643" s="339" t="str">
        <f>IFERROR(__xludf.DUMMYFUNCTION("REGEXEXTRACT(
  XLOOKUP($E643&amp;$F643, import!$A:$A, import!C:C),
  ""/(\d+)""
)
"),"#REF!")</f>
        <v>#REF!</v>
      </c>
      <c r="N643" s="340" t="str">
        <f t="shared" si="455"/>
        <v>#REF!</v>
      </c>
      <c r="O643" s="341" t="str">
        <f t="shared" ref="O643:Q643" si="1322">VALUE(SUBSTITUTE(XLOOKUP($E643&amp;$F643,import!$A:$A,import!M:M),"mm",""))
</f>
        <v>#REF!</v>
      </c>
      <c r="P643" s="342" t="str">
        <f t="shared" si="1322"/>
        <v>#REF!</v>
      </c>
      <c r="Q643" s="343" t="str">
        <f t="shared" si="1322"/>
        <v>#REF!</v>
      </c>
      <c r="R643" s="341" t="str">
        <f t="shared" si="1157"/>
        <v>#REF!</v>
      </c>
      <c r="S643" s="110" t="s">
        <v>956</v>
      </c>
      <c r="T643" s="110" t="s">
        <v>956</v>
      </c>
      <c r="U643" s="354" t="str">
        <f t="shared" si="1287"/>
        <v>#REF!</v>
      </c>
      <c r="V643" s="119" t="str">
        <f t="shared" si="1270"/>
        <v>/Users/asano/Desktop/data_sample/Links/bandle.jpg</v>
      </c>
      <c r="W643" s="345" t="s">
        <v>5145</v>
      </c>
      <c r="X643" s="345" t="s">
        <v>5146</v>
      </c>
      <c r="Y643" s="345" t="s">
        <v>5147</v>
      </c>
      <c r="Z643" s="345" t="s">
        <v>5148</v>
      </c>
      <c r="AA643" s="110" t="str">
        <f t="shared" si="1271"/>
        <v>/Users/asano/Desktop/data_sample/images/1day/トパーズ/ガーネット/thumbnail.jpg</v>
      </c>
      <c r="AB643" s="110" t="str">
        <f t="shared" si="1272"/>
        <v>/Users/asano/Desktop/data_sample/images/1day/トパーズ/ガーネット/lens.jpg</v>
      </c>
      <c r="AC643" s="110" t="str">
        <f t="shared" si="1273"/>
        <v>/Users/asano/Desktop/data_sample/images/1day/トパーズ/ガーネット/黒目/black.jpg</v>
      </c>
      <c r="AD643" s="110" t="str">
        <f t="shared" si="1274"/>
        <v>/Users/asano/Desktop/data_sample/images/1day/トパーズ/ガーネット/茶目/brown.jpg</v>
      </c>
      <c r="AE643" s="346" t="str">
        <f t="shared" ref="AE643:AF643" si="1323">IFERROR(XLOOKUP($E643&amp;$F643,import!$A:$A,import!I:I),""
)</f>
        <v/>
      </c>
      <c r="AF643" s="346" t="str">
        <f t="shared" si="1323"/>
        <v/>
      </c>
      <c r="AG643" s="119" t="str">
        <f>IFERROR(__xludf.DUMMYFUNCTION(" IF(
  ISNUMBER(S643),
  ""度なし（±0.00）〜""&amp;IF(ABS(S643)&lt;100, TEXT(S643, ""0.00""), """"),
  IFERROR(""度なし（±0.00）〜""&amp;
    TEXT(
      VALUE(REGEXEXTRACT(ASC(TO_TEXT(S643)),
        ""(?:^|[^0-9])([+-]?\d{1,2}(?:\.\d+)?)(?:[^0-9]|$)""
      )),
      ""0.00"""&amp;"
    ),
    ""度なしのみ""
  )
)
"),"度なしのみ")</f>
        <v>度なしのみ</v>
      </c>
      <c r="AH643" s="347"/>
      <c r="AI643" s="347"/>
      <c r="AJ643" s="110"/>
      <c r="AK643" s="110" t="s">
        <v>5149</v>
      </c>
      <c r="AL643" s="110" t="str">
        <f t="shared" si="453"/>
        <v>#REF!</v>
      </c>
      <c r="AM643" s="110"/>
      <c r="AN643" s="110" t="str">
        <f t="shared" si="84"/>
        <v>NG</v>
      </c>
      <c r="AO643" s="343">
        <v>8.0</v>
      </c>
      <c r="AP643" s="110"/>
      <c r="AQ643" s="343">
        <v>8.0</v>
      </c>
      <c r="AR643" s="110"/>
    </row>
    <row r="644">
      <c r="A644" s="333" t="b">
        <v>1</v>
      </c>
      <c r="B644" s="349" t="b">
        <v>1</v>
      </c>
      <c r="C644" s="350" t="str">
        <f t="shared" si="66"/>
        <v>-</v>
      </c>
      <c r="D644" s="110"/>
      <c r="E644" s="110" t="s">
        <v>5141</v>
      </c>
      <c r="F644" s="110" t="s">
        <v>5150</v>
      </c>
      <c r="G644" s="335">
        <v>4802.0</v>
      </c>
      <c r="H644" s="110" t="s">
        <v>2566</v>
      </c>
      <c r="I644" s="110" t="s">
        <v>5143</v>
      </c>
      <c r="J644" s="110" t="s">
        <v>5151</v>
      </c>
      <c r="K644" s="337" t="s">
        <v>170</v>
      </c>
      <c r="L644" s="338" t="str">
        <f t="shared" si="1155"/>
        <v>#REF!</v>
      </c>
      <c r="M644" s="339" t="str">
        <f>IFERROR(__xludf.DUMMYFUNCTION("REGEXEXTRACT(
  XLOOKUP($E644&amp;$F644, import!$A:$A, import!C:C),
  ""/(\d+)""
)
"),"#REF!")</f>
        <v>#REF!</v>
      </c>
      <c r="N644" s="340" t="str">
        <f t="shared" si="455"/>
        <v>#REF!</v>
      </c>
      <c r="O644" s="341" t="str">
        <f t="shared" ref="O644:Q644" si="1324">VALUE(SUBSTITUTE(XLOOKUP($E644&amp;$F644,import!$A:$A,import!M:M),"mm",""))
</f>
        <v>#REF!</v>
      </c>
      <c r="P644" s="342" t="str">
        <f t="shared" si="1324"/>
        <v>#REF!</v>
      </c>
      <c r="Q644" s="343" t="str">
        <f t="shared" si="1324"/>
        <v>#REF!</v>
      </c>
      <c r="R644" s="341" t="str">
        <f t="shared" si="1157"/>
        <v>#REF!</v>
      </c>
      <c r="S644" s="110" t="s">
        <v>1074</v>
      </c>
      <c r="T644" s="110" t="s">
        <v>956</v>
      </c>
      <c r="U644" s="354" t="str">
        <f t="shared" si="1287"/>
        <v>#REF!</v>
      </c>
      <c r="V644" s="119" t="str">
        <f t="shared" si="1270"/>
        <v>/Users/asano/Desktop/data_sample/Links/bandle.jpg</v>
      </c>
      <c r="W644" s="345" t="s">
        <v>5152</v>
      </c>
      <c r="X644" s="345" t="s">
        <v>5153</v>
      </c>
      <c r="Y644" s="345" t="s">
        <v>5154</v>
      </c>
      <c r="Z644" s="345" t="s">
        <v>5155</v>
      </c>
      <c r="AA644" s="110" t="str">
        <f t="shared" si="1271"/>
        <v>/Users/asano/Desktop/data_sample/images/1day/トパーズ/クリームローズ/thumbnail.jpg</v>
      </c>
      <c r="AB644" s="110" t="str">
        <f t="shared" si="1272"/>
        <v>/Users/asano/Desktop/data_sample/images/1day/トパーズ/クリームローズ/lens.jpg</v>
      </c>
      <c r="AC644" s="110" t="str">
        <f t="shared" si="1273"/>
        <v>/Users/asano/Desktop/data_sample/images/1day/トパーズ/クリームローズ/黒目/black.jpg</v>
      </c>
      <c r="AD644" s="110" t="str">
        <f t="shared" si="1274"/>
        <v>/Users/asano/Desktop/data_sample/images/1day/トパーズ/クリームローズ/茶目/brown.jpg</v>
      </c>
      <c r="AE644" s="346" t="str">
        <f t="shared" ref="AE644:AF644" si="1325">IFERROR(XLOOKUP($E644&amp;$F644,import!$A:$A,import!I:I),""
)</f>
        <v/>
      </c>
      <c r="AF644" s="346" t="str">
        <f t="shared" si="1325"/>
        <v/>
      </c>
      <c r="AG644" s="119" t="str">
        <f>IFERROR(__xludf.DUMMYFUNCTION(" IF(
  ISNUMBER(S644),
  ""度なし（±0.00）〜""&amp;IF(ABS(S644)&lt;100, TEXT(S644, ""0.00""), """"),
  IFERROR(""度なし（±0.00）〜""&amp;
    TEXT(
      VALUE(REGEXEXTRACT(ASC(TO_TEXT(S644)),
        ""(?:^|[^0-9])([+-]?\d{1,2}(?:\.\d+)?)(?:[^0-9]|$)""
      )),
      ""0.00"""&amp;"
    ),
    ""度なしのみ""
  )
)
"),"度なし（±0.00）〜10.00")</f>
        <v>度なし（±0.00）〜10.00</v>
      </c>
      <c r="AH644" s="347"/>
      <c r="AI644" s="347"/>
      <c r="AJ644" s="110"/>
      <c r="AK644" s="110" t="s">
        <v>5156</v>
      </c>
      <c r="AL644" s="110" t="str">
        <f t="shared" si="453"/>
        <v>#REF!</v>
      </c>
      <c r="AM644" s="110"/>
      <c r="AN644" s="110" t="str">
        <f t="shared" si="84"/>
        <v>NG</v>
      </c>
      <c r="AO644" s="343">
        <v>12.0</v>
      </c>
      <c r="AP644" s="110"/>
      <c r="AQ644" s="343">
        <v>12.0</v>
      </c>
      <c r="AR644" s="110"/>
    </row>
    <row r="645">
      <c r="A645" s="333" t="b">
        <v>1</v>
      </c>
      <c r="B645" s="349" t="b">
        <v>1</v>
      </c>
      <c r="C645" s="350" t="str">
        <f t="shared" si="66"/>
        <v>-</v>
      </c>
      <c r="D645" s="110"/>
      <c r="E645" s="110" t="s">
        <v>5141</v>
      </c>
      <c r="F645" s="110" t="s">
        <v>5157</v>
      </c>
      <c r="G645" s="335">
        <v>4803.0</v>
      </c>
      <c r="H645" s="110" t="s">
        <v>2566</v>
      </c>
      <c r="I645" s="110" t="s">
        <v>5143</v>
      </c>
      <c r="J645" s="110" t="s">
        <v>5158</v>
      </c>
      <c r="K645" s="337" t="s">
        <v>170</v>
      </c>
      <c r="L645" s="338" t="str">
        <f t="shared" si="1155"/>
        <v>#REF!</v>
      </c>
      <c r="M645" s="339" t="str">
        <f>IFERROR(__xludf.DUMMYFUNCTION("REGEXEXTRACT(
  XLOOKUP($E645&amp;$F645, import!$A:$A, import!C:C),
  ""/(\d+)""
)
"),"#REF!")</f>
        <v>#REF!</v>
      </c>
      <c r="N645" s="340" t="str">
        <f t="shared" si="455"/>
        <v>#REF!</v>
      </c>
      <c r="O645" s="341" t="str">
        <f t="shared" ref="O645:Q645" si="1326">VALUE(SUBSTITUTE(XLOOKUP($E645&amp;$F645,import!$A:$A,import!M:M),"mm",""))
</f>
        <v>#REF!</v>
      </c>
      <c r="P645" s="342" t="str">
        <f t="shared" si="1326"/>
        <v>#REF!</v>
      </c>
      <c r="Q645" s="343" t="str">
        <f t="shared" si="1326"/>
        <v>#REF!</v>
      </c>
      <c r="R645" s="341" t="str">
        <f t="shared" si="1157"/>
        <v>#REF!</v>
      </c>
      <c r="S645" s="110" t="s">
        <v>956</v>
      </c>
      <c r="T645" s="110" t="s">
        <v>956</v>
      </c>
      <c r="U645" s="354" t="str">
        <f t="shared" si="1287"/>
        <v>#REF!</v>
      </c>
      <c r="V645" s="119" t="str">
        <f t="shared" si="1270"/>
        <v>/Users/asano/Desktop/data_sample/Links/bandle.jpg</v>
      </c>
      <c r="W645" s="345" t="s">
        <v>5159</v>
      </c>
      <c r="X645" s="345" t="s">
        <v>5160</v>
      </c>
      <c r="Y645" s="345" t="s">
        <v>5161</v>
      </c>
      <c r="Z645" s="345" t="s">
        <v>5162</v>
      </c>
      <c r="AA645" s="110" t="str">
        <f t="shared" si="1271"/>
        <v>/Users/asano/Desktop/data_sample/images/1day/トパーズ/クリスタルブルーム/thumbnail.jpg</v>
      </c>
      <c r="AB645" s="110" t="str">
        <f t="shared" si="1272"/>
        <v>/Users/asano/Desktop/data_sample/images/1day/トパーズ/クリスタルブルーム/lens.jpg</v>
      </c>
      <c r="AC645" s="110" t="str">
        <f t="shared" si="1273"/>
        <v>/Users/asano/Desktop/data_sample/images/1day/トパーズ/クリスタルブルーム/黒目/black.jpg</v>
      </c>
      <c r="AD645" s="110" t="str">
        <f t="shared" si="1274"/>
        <v>/Users/asano/Desktop/data_sample/images/1day/トパーズ/クリスタルブルーム/茶目/brown.jpg</v>
      </c>
      <c r="AE645" s="346" t="str">
        <f t="shared" ref="AE645:AF645" si="1327">IFERROR(XLOOKUP($E645&amp;$F645,import!$A:$A,import!I:I),""
)</f>
        <v/>
      </c>
      <c r="AF645" s="346" t="str">
        <f t="shared" si="1327"/>
        <v/>
      </c>
      <c r="AG645" s="119" t="str">
        <f>IFERROR(__xludf.DUMMYFUNCTION(" IF(
  ISNUMBER(S645),
  ""度なし（±0.00）〜""&amp;IF(ABS(S645)&lt;100, TEXT(S645, ""0.00""), """"),
  IFERROR(""度なし（±0.00）〜""&amp;
    TEXT(
      VALUE(REGEXEXTRACT(ASC(TO_TEXT(S645)),
        ""(?:^|[^0-9])([+-]?\d{1,2}(?:\.\d+)?)(?:[^0-9]|$)""
      )),
      ""0.00"""&amp;"
    ),
    ""度なしのみ""
  )
)
"),"度なしのみ")</f>
        <v>度なしのみ</v>
      </c>
      <c r="AH645" s="347"/>
      <c r="AI645" s="347"/>
      <c r="AJ645" s="110"/>
      <c r="AK645" s="110" t="s">
        <v>5163</v>
      </c>
      <c r="AL645" s="110" t="str">
        <f t="shared" si="453"/>
        <v>#REF!</v>
      </c>
      <c r="AM645" s="110"/>
      <c r="AN645" s="110" t="str">
        <f t="shared" si="84"/>
        <v>NG</v>
      </c>
      <c r="AO645" s="343">
        <v>8.0</v>
      </c>
      <c r="AP645" s="110"/>
      <c r="AQ645" s="343">
        <v>8.0</v>
      </c>
      <c r="AR645" s="110"/>
    </row>
    <row r="646">
      <c r="A646" s="333" t="b">
        <v>1</v>
      </c>
      <c r="B646" s="349" t="b">
        <v>1</v>
      </c>
      <c r="C646" s="350" t="str">
        <f t="shared" si="66"/>
        <v>-</v>
      </c>
      <c r="D646" s="110"/>
      <c r="E646" s="110" t="s">
        <v>5141</v>
      </c>
      <c r="F646" s="110" t="s">
        <v>5164</v>
      </c>
      <c r="G646" s="335">
        <v>4804.0</v>
      </c>
      <c r="H646" s="110" t="s">
        <v>2566</v>
      </c>
      <c r="I646" s="110" t="s">
        <v>5143</v>
      </c>
      <c r="J646" s="110" t="s">
        <v>5165</v>
      </c>
      <c r="K646" s="337" t="s">
        <v>170</v>
      </c>
      <c r="L646" s="338" t="str">
        <f t="shared" si="1155"/>
        <v>#REF!</v>
      </c>
      <c r="M646" s="339" t="str">
        <f>IFERROR(__xludf.DUMMYFUNCTION("REGEXEXTRACT(
  XLOOKUP($E646&amp;$F646, import!$A:$A, import!C:C),
  ""/(\d+)""
)
"),"#REF!")</f>
        <v>#REF!</v>
      </c>
      <c r="N646" s="340" t="str">
        <f t="shared" si="455"/>
        <v>#REF!</v>
      </c>
      <c r="O646" s="341" t="str">
        <f t="shared" ref="O646:Q646" si="1328">VALUE(SUBSTITUTE(XLOOKUP($E646&amp;$F646,import!$A:$A,import!M:M),"mm",""))
</f>
        <v>#REF!</v>
      </c>
      <c r="P646" s="342" t="str">
        <f t="shared" si="1328"/>
        <v>#REF!</v>
      </c>
      <c r="Q646" s="343" t="str">
        <f t="shared" si="1328"/>
        <v>#REF!</v>
      </c>
      <c r="R646" s="341" t="str">
        <f t="shared" si="1157"/>
        <v>#REF!</v>
      </c>
      <c r="S646" s="110" t="s">
        <v>1303</v>
      </c>
      <c r="T64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TRIM(TRANSPOSE(SPLIT(S646,"",""))), 0))
        ),
      ""シリコン"",""シリコー"&amp;"ンハイドロゲル素材"")
    )
  ),
"""")
"),"UVカット")</f>
        <v>UVカット</v>
      </c>
      <c r="U646" s="354" t="str">
        <f t="shared" si="1287"/>
        <v>#REF!</v>
      </c>
      <c r="V646" s="119" t="str">
        <f t="shared" si="1270"/>
        <v>/Users/asano/Desktop/data_sample/Links/bandle.jpg</v>
      </c>
      <c r="W646" s="345" t="s">
        <v>5166</v>
      </c>
      <c r="X646" s="345" t="s">
        <v>5167</v>
      </c>
      <c r="Y646" s="345" t="s">
        <v>5168</v>
      </c>
      <c r="Z646" s="345" t="s">
        <v>5169</v>
      </c>
      <c r="AA646" s="110" t="str">
        <f t="shared" si="1271"/>
        <v>/Users/asano/Desktop/data_sample/images/1day/トパーズ/グレージュクォーツ/thumbnail.jpg</v>
      </c>
      <c r="AB646" s="110" t="str">
        <f t="shared" si="1272"/>
        <v>/Users/asano/Desktop/data_sample/images/1day/トパーズ/グレージュクォーツ/lens.jpg</v>
      </c>
      <c r="AC646" s="110" t="str">
        <f t="shared" si="1273"/>
        <v>/Users/asano/Desktop/data_sample/images/1day/トパーズ/グレージュクォーツ/黒目/black.jpg</v>
      </c>
      <c r="AD646" s="110" t="str">
        <f t="shared" si="1274"/>
        <v>/Users/asano/Desktop/data_sample/images/1day/トパーズ/グレージュクォーツ/茶目/brown.jpg</v>
      </c>
      <c r="AE646" s="346" t="str">
        <f t="shared" ref="AE646:AF646" si="1329">IFERROR(XLOOKUP($E646&amp;$F646,import!$A:$A,import!I:I),""
)</f>
        <v/>
      </c>
      <c r="AF646" s="346" t="str">
        <f t="shared" si="1329"/>
        <v/>
      </c>
      <c r="AG646" s="119" t="str">
        <f>IFERROR(__xludf.DUMMYFUNCTION(" IF(
  ISNUMBER(S646),
  ""度なし（±0.00）〜""&amp;IF(ABS(S646)&lt;100, TEXT(S646, ""0.00""), """"),
  IFERROR(""度なし（±0.00）〜""&amp;
    TEXT(
      VALUE(REGEXEXTRACT(ASC(TO_TEXT(S646)),
        ""(?:^|[^0-9])([+-]?\d{1,2}(?:\.\d+)?)(?:[^0-9]|$)""
      )),
      ""0.00"""&amp;"
    ),
    ""度なしのみ""
  )
)
"),"度なしのみ")</f>
        <v>度なしのみ</v>
      </c>
      <c r="AH646" s="347"/>
      <c r="AI646" s="347"/>
      <c r="AJ646" s="110"/>
      <c r="AK646" s="110" t="s">
        <v>5170</v>
      </c>
      <c r="AL646" s="110" t="str">
        <f t="shared" si="453"/>
        <v>#REF!</v>
      </c>
      <c r="AM646" s="110"/>
      <c r="AN646" s="110" t="str">
        <f t="shared" si="84"/>
        <v>NG</v>
      </c>
      <c r="AO646" s="343">
        <v>8.0</v>
      </c>
      <c r="AP646" s="110"/>
      <c r="AQ646" s="343">
        <v>8.0</v>
      </c>
      <c r="AR646" s="110"/>
    </row>
    <row r="647">
      <c r="A647" s="333" t="b">
        <v>1</v>
      </c>
      <c r="B647" s="349" t="b">
        <v>1</v>
      </c>
      <c r="C647" s="350" t="str">
        <f t="shared" si="66"/>
        <v>-</v>
      </c>
      <c r="D647" s="110"/>
      <c r="E647" s="110" t="s">
        <v>5141</v>
      </c>
      <c r="F647" s="110" t="s">
        <v>5171</v>
      </c>
      <c r="G647" s="335">
        <v>4805.0</v>
      </c>
      <c r="H647" s="110" t="s">
        <v>2566</v>
      </c>
      <c r="I647" s="110" t="s">
        <v>5143</v>
      </c>
      <c r="J647" s="110" t="s">
        <v>5172</v>
      </c>
      <c r="K647" s="337" t="s">
        <v>170</v>
      </c>
      <c r="L647" s="338" t="str">
        <f t="shared" si="1155"/>
        <v>#REF!</v>
      </c>
      <c r="M647" s="339" t="str">
        <f>IFERROR(__xludf.DUMMYFUNCTION("REGEXEXTRACT(
  XLOOKUP($E647&amp;$F647, import!$A:$A, import!C:C),
  ""/(\d+)""
)
"),"#REF!")</f>
        <v>#REF!</v>
      </c>
      <c r="N647" s="340" t="str">
        <f t="shared" si="455"/>
        <v>#REF!</v>
      </c>
      <c r="O647" s="341" t="str">
        <f t="shared" ref="O647:Q647" si="1330">VALUE(SUBSTITUTE(XLOOKUP($E647&amp;$F647,import!$A:$A,import!M:M),"mm",""))
</f>
        <v>#REF!</v>
      </c>
      <c r="P647" s="342" t="str">
        <f t="shared" si="1330"/>
        <v>#REF!</v>
      </c>
      <c r="Q647" s="343" t="str">
        <f t="shared" si="1330"/>
        <v>#REF!</v>
      </c>
      <c r="R647" s="341" t="str">
        <f t="shared" si="1157"/>
        <v>#REF!</v>
      </c>
      <c r="S647" s="110" t="s">
        <v>956</v>
      </c>
      <c r="T647" s="110" t="s">
        <v>956</v>
      </c>
      <c r="U647" s="354" t="str">
        <f t="shared" si="1287"/>
        <v>#REF!</v>
      </c>
      <c r="V647" s="119" t="str">
        <f t="shared" si="1270"/>
        <v>/Users/asano/Desktop/data_sample/Links/bandle.jpg</v>
      </c>
      <c r="W647" s="345" t="s">
        <v>5173</v>
      </c>
      <c r="X647" s="345" t="s">
        <v>5174</v>
      </c>
      <c r="Y647" s="345" t="s">
        <v>5175</v>
      </c>
      <c r="Z647" s="345" t="s">
        <v>5176</v>
      </c>
      <c r="AA647" s="110" t="str">
        <f t="shared" si="1271"/>
        <v>/Users/asano/Desktop/data_sample/images/1day/トパーズ/グローブラウン/thumbnail.jpg</v>
      </c>
      <c r="AB647" s="110" t="str">
        <f t="shared" si="1272"/>
        <v>/Users/asano/Desktop/data_sample/images/1day/トパーズ/グローブラウン/lens.jpg</v>
      </c>
      <c r="AC647" s="110" t="str">
        <f t="shared" si="1273"/>
        <v>/Users/asano/Desktop/data_sample/images/1day/トパーズ/グローブラウン/黒目/black.jpg</v>
      </c>
      <c r="AD647" s="110" t="str">
        <f t="shared" si="1274"/>
        <v>/Users/asano/Desktop/data_sample/images/1day/トパーズ/グローブラウン/茶目/brown.jpg</v>
      </c>
      <c r="AE647" s="346" t="str">
        <f t="shared" ref="AE647:AF647" si="1331">IFERROR(XLOOKUP($E647&amp;$F647,import!$A:$A,import!I:I),""
)</f>
        <v/>
      </c>
      <c r="AF647" s="346" t="str">
        <f t="shared" si="1331"/>
        <v/>
      </c>
      <c r="AG647" s="119" t="str">
        <f>IFERROR(__xludf.DUMMYFUNCTION(" IF(
  ISNUMBER(S647),
  ""度なし（±0.00）〜""&amp;IF(ABS(S647)&lt;100, TEXT(S647, ""0.00""), """"),
  IFERROR(""度なし（±0.00）〜""&amp;
    TEXT(
      VALUE(REGEXEXTRACT(ASC(TO_TEXT(S647)),
        ""(?:^|[^0-9])([+-]?\d{1,2}(?:\.\d+)?)(?:[^0-9]|$)""
      )),
      ""0.00"""&amp;"
    ),
    ""度なしのみ""
  )
)
"),"度なしのみ")</f>
        <v>度なしのみ</v>
      </c>
      <c r="AH647" s="347"/>
      <c r="AI647" s="347"/>
      <c r="AJ647" s="110"/>
      <c r="AK647" s="110" t="s">
        <v>5177</v>
      </c>
      <c r="AL647" s="110" t="str">
        <f t="shared" si="453"/>
        <v>#REF!</v>
      </c>
      <c r="AM647" s="110"/>
      <c r="AN647" s="110" t="str">
        <f t="shared" si="84"/>
        <v>NG</v>
      </c>
      <c r="AO647" s="343">
        <v>8.0</v>
      </c>
      <c r="AP647" s="110"/>
      <c r="AQ647" s="343">
        <v>8.0</v>
      </c>
      <c r="AR647" s="110"/>
    </row>
    <row r="648">
      <c r="A648" s="333" t="b">
        <v>1</v>
      </c>
      <c r="B648" s="349" t="b">
        <v>1</v>
      </c>
      <c r="C648" s="350" t="str">
        <f t="shared" si="66"/>
        <v>-</v>
      </c>
      <c r="D648" s="110"/>
      <c r="E648" s="110" t="s">
        <v>5141</v>
      </c>
      <c r="F648" s="110" t="s">
        <v>5178</v>
      </c>
      <c r="G648" s="335">
        <v>4806.0</v>
      </c>
      <c r="H648" s="110" t="s">
        <v>2566</v>
      </c>
      <c r="I648" s="110" t="s">
        <v>5143</v>
      </c>
      <c r="J648" s="110" t="s">
        <v>5179</v>
      </c>
      <c r="K648" s="337" t="s">
        <v>170</v>
      </c>
      <c r="L648" s="338" t="str">
        <f t="shared" si="1155"/>
        <v>#REF!</v>
      </c>
      <c r="M648" s="339" t="str">
        <f>IFERROR(__xludf.DUMMYFUNCTION("REGEXEXTRACT(
  XLOOKUP($E648&amp;$F648, import!$A:$A, import!C:C),
  ""/(\d+)""
)
"),"#REF!")</f>
        <v>#REF!</v>
      </c>
      <c r="N648" s="340" t="str">
        <f t="shared" si="455"/>
        <v>#REF!</v>
      </c>
      <c r="O648" s="341" t="str">
        <f t="shared" ref="O648:Q648" si="1332">VALUE(SUBSTITUTE(XLOOKUP($E648&amp;$F648,import!$A:$A,import!M:M),"mm",""))
</f>
        <v>#REF!</v>
      </c>
      <c r="P648" s="342" t="str">
        <f t="shared" si="1332"/>
        <v>#REF!</v>
      </c>
      <c r="Q648" s="343" t="str">
        <f t="shared" si="1332"/>
        <v>#REF!</v>
      </c>
      <c r="R648" s="341" t="str">
        <f t="shared" si="1157"/>
        <v>#REF!</v>
      </c>
      <c r="S648" s="110" t="s">
        <v>1303</v>
      </c>
      <c r="T64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TRIM(TRANSPOSE(SPLIT(S648,"",""))), 0))
        ),
      ""シリコン"",""シリコー"&amp;"ンハイドロゲル素材"")
    )
  ),
"""")
"),"UVカット")</f>
        <v>UVカット</v>
      </c>
      <c r="U648" s="354" t="str">
        <f t="shared" si="1287"/>
        <v>#REF!</v>
      </c>
      <c r="V648" s="119" t="str">
        <f t="shared" si="1270"/>
        <v>/Users/asano/Desktop/data_sample/Links/bandle.jpg</v>
      </c>
      <c r="W648" s="345" t="s">
        <v>5180</v>
      </c>
      <c r="X648" s="345" t="s">
        <v>5181</v>
      </c>
      <c r="Y648" s="345" t="s">
        <v>5182</v>
      </c>
      <c r="Z648" s="345" t="s">
        <v>5183</v>
      </c>
      <c r="AA648" s="110" t="str">
        <f t="shared" si="1271"/>
        <v>/Users/asano/Desktop/data_sample/images/1day/トパーズ/ストロベリークォーツ/thumbnail.jpg</v>
      </c>
      <c r="AB648" s="110" t="str">
        <f t="shared" si="1272"/>
        <v>/Users/asano/Desktop/data_sample/images/1day/トパーズ/ストロベリークォーツ/lens.jpg</v>
      </c>
      <c r="AC648" s="110" t="str">
        <f t="shared" si="1273"/>
        <v>/Users/asano/Desktop/data_sample/images/1day/トパーズ/ストロベリークォーツ/黒目/black.jpg</v>
      </c>
      <c r="AD648" s="110" t="str">
        <f t="shared" si="1274"/>
        <v>/Users/asano/Desktop/data_sample/images/1day/トパーズ/ストロベリークォーツ/茶目/brown.jpg</v>
      </c>
      <c r="AE648" s="346" t="str">
        <f t="shared" ref="AE648:AF648" si="1333">IFERROR(XLOOKUP($E648&amp;$F648,import!$A:$A,import!I:I),""
)</f>
        <v/>
      </c>
      <c r="AF648" s="346" t="str">
        <f t="shared" si="1333"/>
        <v/>
      </c>
      <c r="AG648" s="119" t="str">
        <f>IFERROR(__xludf.DUMMYFUNCTION(" IF(
  ISNUMBER(S648),
  ""度なし（±0.00）〜""&amp;IF(ABS(S648)&lt;100, TEXT(S648, ""0.00""), """"),
  IFERROR(""度なし（±0.00）〜""&amp;
    TEXT(
      VALUE(REGEXEXTRACT(ASC(TO_TEXT(S648)),
        ""(?:^|[^0-9])([+-]?\d{1,2}(?:\.\d+)?)(?:[^0-9]|$)""
      )),
      ""0.00"""&amp;"
    ),
    ""度なしのみ""
  )
)
"),"度なしのみ")</f>
        <v>度なしのみ</v>
      </c>
      <c r="AH648" s="347"/>
      <c r="AI648" s="347"/>
      <c r="AJ648" s="110"/>
      <c r="AK648" s="110" t="s">
        <v>5184</v>
      </c>
      <c r="AL648" s="110" t="str">
        <f t="shared" si="453"/>
        <v>#REF!</v>
      </c>
      <c r="AM648" s="110"/>
      <c r="AN648" s="110" t="str">
        <f t="shared" si="84"/>
        <v>NG</v>
      </c>
      <c r="AO648" s="343">
        <v>8.0</v>
      </c>
      <c r="AP648" s="110"/>
      <c r="AQ648" s="343">
        <v>8.0</v>
      </c>
      <c r="AR648" s="110"/>
    </row>
    <row r="649">
      <c r="A649" s="333" t="b">
        <v>1</v>
      </c>
      <c r="B649" s="349" t="b">
        <v>1</v>
      </c>
      <c r="C649" s="350" t="str">
        <f t="shared" si="66"/>
        <v>-</v>
      </c>
      <c r="D649" s="110"/>
      <c r="E649" s="110" t="s">
        <v>5141</v>
      </c>
      <c r="F649" s="110" t="s">
        <v>5185</v>
      </c>
      <c r="G649" s="335">
        <v>4807.0</v>
      </c>
      <c r="H649" s="110" t="s">
        <v>2566</v>
      </c>
      <c r="I649" s="110" t="s">
        <v>5143</v>
      </c>
      <c r="J649" s="110" t="s">
        <v>5186</v>
      </c>
      <c r="K649" s="337" t="s">
        <v>170</v>
      </c>
      <c r="L649" s="338" t="str">
        <f t="shared" si="1155"/>
        <v>#REF!</v>
      </c>
      <c r="M649" s="339" t="str">
        <f>IFERROR(__xludf.DUMMYFUNCTION("REGEXEXTRACT(
  XLOOKUP($E649&amp;$F649, import!$A:$A, import!C:C),
  ""/(\d+)""
)
"),"#REF!")</f>
        <v>#REF!</v>
      </c>
      <c r="N649" s="340" t="str">
        <f t="shared" si="455"/>
        <v>#REF!</v>
      </c>
      <c r="O649" s="341" t="str">
        <f t="shared" ref="O649:Q649" si="1334">VALUE(SUBSTITUTE(XLOOKUP($E649&amp;$F649,import!$A:$A,import!M:M),"mm",""))
</f>
        <v>#REF!</v>
      </c>
      <c r="P649" s="342" t="str">
        <f t="shared" si="1334"/>
        <v>#REF!</v>
      </c>
      <c r="Q649" s="343" t="str">
        <f t="shared" si="1334"/>
        <v>#REF!</v>
      </c>
      <c r="R649" s="341" t="str">
        <f t="shared" si="1157"/>
        <v>#REF!</v>
      </c>
      <c r="S649" s="110" t="str">
        <f t="shared" ref="S649:S650" si="1337">XLOOKUP($E649&amp;$F649,import!$A:$A,import!T:T)</f>
        <v>#REF!</v>
      </c>
      <c r="T64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TRIM(TRANSPOSE(SPLIT(S649,"",""))), 0))
        ),
      ""シリコン"",""シリコー"&amp;"ンハイドロゲル素材"")
    )
  ),
"""")
"),"")</f>
        <v/>
      </c>
      <c r="U649" s="354" t="str">
        <f t="shared" si="1287"/>
        <v>#REF!</v>
      </c>
      <c r="V649" s="119" t="str">
        <f t="shared" si="1270"/>
        <v>/Users/asano/Desktop/data_sample/Links/bandle.jpg</v>
      </c>
      <c r="W649" s="345" t="s">
        <v>5187</v>
      </c>
      <c r="X649" s="345" t="s">
        <v>5188</v>
      </c>
      <c r="Y649" s="345" t="s">
        <v>5189</v>
      </c>
      <c r="Z649" s="345" t="s">
        <v>5190</v>
      </c>
      <c r="AA649" s="110" t="str">
        <f t="shared" si="1271"/>
        <v>/Users/asano/Desktop/data_sample/images/1day/トパーズ/デートトパーズ/thumbnail.jpg</v>
      </c>
      <c r="AB649" s="110" t="str">
        <f t="shared" si="1272"/>
        <v>/Users/asano/Desktop/data_sample/images/1day/トパーズ/デートトパーズ/lens.jpg</v>
      </c>
      <c r="AC649" s="110" t="str">
        <f t="shared" si="1273"/>
        <v>/Users/asano/Desktop/data_sample/images/1day/トパーズ/デートトパーズ/黒目/black.jpg</v>
      </c>
      <c r="AD649" s="110" t="str">
        <f t="shared" si="1274"/>
        <v>/Users/asano/Desktop/data_sample/images/1day/トパーズ/デートトパーズ/茶目/brown.jpg</v>
      </c>
      <c r="AE649" s="346" t="str">
        <f t="shared" ref="AE649:AF649" si="1335">IFERROR(XLOOKUP($E649&amp;$F649,import!$A:$A,import!I:I),""
)</f>
        <v/>
      </c>
      <c r="AF649" s="346" t="str">
        <f t="shared" si="1335"/>
        <v/>
      </c>
      <c r="AG649" s="119" t="str">
        <f>IFERROR(__xludf.DUMMYFUNCTION(" IF(
  ISNUMBER(S649),
  ""度なし（±0.00）〜""&amp;IF(ABS(S649)&lt;100, TEXT(S649, ""0.00""), """"),
  IFERROR(""度なし（±0.00）〜""&amp;
    TEXT(
      VALUE(REGEXEXTRACT(ASC(TO_TEXT(S649)),
        ""(?:^|[^0-9])([+-]?\d{1,2}(?:\.\d+)?)(?:[^0-9]|$)""
      )),
      ""0.00"""&amp;"
    ),
    ""度なしのみ""
  )
)
"),"度なしのみ")</f>
        <v>度なしのみ</v>
      </c>
      <c r="AH649" s="347"/>
      <c r="AI649" s="347"/>
      <c r="AJ649" s="110"/>
      <c r="AK649" s="110" t="s">
        <v>5191</v>
      </c>
      <c r="AL649" s="110" t="str">
        <f t="shared" si="453"/>
        <v>#REF!</v>
      </c>
      <c r="AM649" s="110"/>
      <c r="AN649" s="110" t="str">
        <f t="shared" si="84"/>
        <v>NG</v>
      </c>
      <c r="AO649" s="343">
        <v>12.0</v>
      </c>
      <c r="AP649" s="110"/>
      <c r="AQ649" s="343">
        <v>12.0</v>
      </c>
      <c r="AR649" s="110"/>
    </row>
    <row r="650">
      <c r="A650" s="333" t="b">
        <v>1</v>
      </c>
      <c r="B650" s="349" t="b">
        <v>1</v>
      </c>
      <c r="C650" s="350" t="str">
        <f t="shared" si="66"/>
        <v>-</v>
      </c>
      <c r="D650" s="110"/>
      <c r="E650" s="110" t="s">
        <v>5192</v>
      </c>
      <c r="F650" s="110" t="s">
        <v>5193</v>
      </c>
      <c r="G650" s="335">
        <v>4808.0</v>
      </c>
      <c r="H650" s="110" t="s">
        <v>2566</v>
      </c>
      <c r="I650" s="110" t="s">
        <v>5143</v>
      </c>
      <c r="J650" s="110" t="s">
        <v>5194</v>
      </c>
      <c r="K650" s="337" t="s">
        <v>170</v>
      </c>
      <c r="L650" s="338" t="str">
        <f t="shared" si="1155"/>
        <v>#REF!</v>
      </c>
      <c r="M650" s="339" t="str">
        <f>IFERROR(__xludf.DUMMYFUNCTION("REGEXEXTRACT(
  XLOOKUP($E650&amp;$F650, import!$A:$A, import!C:C),
  ""/(\d+)""
)
"),"#REF!")</f>
        <v>#REF!</v>
      </c>
      <c r="N650" s="340" t="str">
        <f t="shared" si="455"/>
        <v>#REF!</v>
      </c>
      <c r="O650" s="341" t="str">
        <f t="shared" ref="O650:Q650" si="1336">VALUE(SUBSTITUTE(XLOOKUP($E650&amp;$F650,import!$A:$A,import!M:M),"mm",""))
</f>
        <v>#REF!</v>
      </c>
      <c r="P650" s="342" t="str">
        <f t="shared" si="1336"/>
        <v>#REF!</v>
      </c>
      <c r="Q650" s="343" t="str">
        <f t="shared" si="1336"/>
        <v>#REF!</v>
      </c>
      <c r="R650" s="341" t="str">
        <f t="shared" si="1157"/>
        <v>#REF!</v>
      </c>
      <c r="S650" s="110" t="str">
        <f t="shared" si="1337"/>
        <v>#REF!</v>
      </c>
      <c r="T65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TRIM(TRANSPOSE(SPLIT(S650,"",""))), 0))
        ),
      ""シリコン"",""シリコー"&amp;"ンハイドロゲル素材"")
    )
  ),
"""")
"),"")</f>
        <v/>
      </c>
      <c r="U650" s="354" t="str">
        <f t="shared" si="1287"/>
        <v>#REF!</v>
      </c>
      <c r="V650" s="119" t="str">
        <f t="shared" si="1270"/>
        <v>/Users/asano/Desktop/data_sample/Links/bandle.jpg</v>
      </c>
      <c r="W650" s="345" t="s">
        <v>5195</v>
      </c>
      <c r="X650" s="345" t="s">
        <v>5196</v>
      </c>
      <c r="Y650" s="345" t="s">
        <v>5197</v>
      </c>
      <c r="Z650" s="345" t="s">
        <v>5198</v>
      </c>
      <c r="AA650" s="110" t="str">
        <f t="shared" si="1271"/>
        <v>/Users/asano/Desktop/data_sample/images/1day/トパーズ/オパール/thumbnail.jpg</v>
      </c>
      <c r="AB650" s="110" t="str">
        <f t="shared" si="1272"/>
        <v>/Users/asano/Desktop/data_sample/images/1day/トパーズ/オパール/lens.jpg</v>
      </c>
      <c r="AC650" s="110" t="str">
        <f t="shared" si="1273"/>
        <v>/Users/asano/Desktop/data_sample/images/1day/トパーズ/オパール/黒目/black.jpg</v>
      </c>
      <c r="AD650" s="110" t="str">
        <f t="shared" si="1274"/>
        <v>/Users/asano/Desktop/data_sample/images/1day/トパーズ/オパール/茶目/brown.jpg</v>
      </c>
      <c r="AE650" s="346" t="str">
        <f t="shared" ref="AE650:AF650" si="1338">IFERROR(XLOOKUP($E650&amp;$F650,import!$A:$A,import!I:I),""
)</f>
        <v/>
      </c>
      <c r="AF650" s="346" t="str">
        <f t="shared" si="1338"/>
        <v/>
      </c>
      <c r="AG650" s="119" t="str">
        <f>IFERROR(__xludf.DUMMYFUNCTION(" IF(
  ISNUMBER(S650),
  ""度なし（±0.00）〜""&amp;IF(ABS(S650)&lt;100, TEXT(S650, ""0.00""), """"),
  IFERROR(""度なし（±0.00）〜""&amp;
    TEXT(
      VALUE(REGEXEXTRACT(ASC(TO_TEXT(S650)),
        ""(?:^|[^0-9])([+-]?\d{1,2}(?:\.\d+)?)(?:[^0-9]|$)""
      )),
      ""0.00"""&amp;"
    ),
    ""度なしのみ""
  )
)
"),"度なしのみ")</f>
        <v>度なしのみ</v>
      </c>
      <c r="AH650" s="347"/>
      <c r="AI650" s="347"/>
      <c r="AJ650" s="110"/>
      <c r="AK650" s="110" t="s">
        <v>5199</v>
      </c>
      <c r="AL650" s="110" t="str">
        <f t="shared" si="453"/>
        <v>#REF!</v>
      </c>
      <c r="AM650" s="110"/>
      <c r="AN650" s="110" t="str">
        <f t="shared" si="84"/>
        <v>NG</v>
      </c>
      <c r="AO650" s="343">
        <v>12.0</v>
      </c>
      <c r="AP650" s="110"/>
      <c r="AQ650" s="343">
        <v>12.0</v>
      </c>
      <c r="AR650" s="110"/>
    </row>
    <row r="651">
      <c r="A651" s="333" t="b">
        <v>1</v>
      </c>
      <c r="B651" s="349" t="b">
        <v>1</v>
      </c>
      <c r="C651" s="350" t="str">
        <f t="shared" si="66"/>
        <v>-</v>
      </c>
      <c r="D651" s="110"/>
      <c r="E651" s="110" t="s">
        <v>5192</v>
      </c>
      <c r="F651" s="110" t="s">
        <v>5200</v>
      </c>
      <c r="G651" s="335">
        <v>4809.0</v>
      </c>
      <c r="H651" s="336" t="s">
        <v>2566</v>
      </c>
      <c r="I651" s="110" t="s">
        <v>5143</v>
      </c>
      <c r="J651" s="110" t="s">
        <v>5201</v>
      </c>
      <c r="K651" s="337" t="s">
        <v>170</v>
      </c>
      <c r="L651" s="338" t="str">
        <f t="shared" si="1155"/>
        <v>#REF!</v>
      </c>
      <c r="M651" s="339" t="str">
        <f>IFERROR(__xludf.DUMMYFUNCTION("REGEXEXTRACT(
  XLOOKUP($E651&amp;$F651, import!$A:$A, import!C:C),
  ""/(\d+)""
)
"),"#REF!")</f>
        <v>#REF!</v>
      </c>
      <c r="N651" s="340" t="str">
        <f t="shared" si="455"/>
        <v>#REF!</v>
      </c>
      <c r="O651" s="341" t="str">
        <f t="shared" ref="O651:Q651" si="1339">VALUE(SUBSTITUTE(XLOOKUP($E651&amp;$F651,import!$A:$A,import!M:M),"mm",""))
</f>
        <v>#REF!</v>
      </c>
      <c r="P651" s="342" t="str">
        <f t="shared" si="1339"/>
        <v>#REF!</v>
      </c>
      <c r="Q651" s="343" t="str">
        <f t="shared" si="1339"/>
        <v>#REF!</v>
      </c>
      <c r="R651" s="361">
        <v>55.0</v>
      </c>
      <c r="S651" s="110" t="s">
        <v>956</v>
      </c>
      <c r="T651" s="110" t="s">
        <v>956</v>
      </c>
      <c r="U651" s="354" t="str">
        <f t="shared" si="1287"/>
        <v>#REF!</v>
      </c>
      <c r="V651" s="119" t="str">
        <f t="shared" si="1270"/>
        <v>/Users/asano/Desktop/data_sample/Links/bandle.jpg</v>
      </c>
      <c r="W651" s="345" t="s">
        <v>5202</v>
      </c>
      <c r="X651" s="345" t="s">
        <v>5203</v>
      </c>
      <c r="Y651" s="345" t="s">
        <v>5204</v>
      </c>
      <c r="Z651" s="345" t="s">
        <v>5205</v>
      </c>
      <c r="AA651" s="110" t="str">
        <f t="shared" si="1271"/>
        <v>/Users/asano/Desktop/data_sample/images/1day/トパーズ/キャットパール/thumbnail.jpg</v>
      </c>
      <c r="AB651" s="110" t="str">
        <f t="shared" si="1272"/>
        <v>/Users/asano/Desktop/data_sample/images/1day/トパーズ/キャットパール/lens.jpg</v>
      </c>
      <c r="AC651" s="110" t="str">
        <f t="shared" si="1273"/>
        <v>/Users/asano/Desktop/data_sample/images/1day/トパーズ/キャットパール/黒目/black.jpg</v>
      </c>
      <c r="AD651" s="110" t="str">
        <f t="shared" si="1274"/>
        <v>/Users/asano/Desktop/data_sample/images/1day/トパーズ/キャットパール/茶目/brown.jpg</v>
      </c>
      <c r="AE651" s="346" t="str">
        <f t="shared" ref="AE651:AF651" si="1340">IFERROR(XLOOKUP($E651&amp;$F651,import!$A:$A,import!I:I),""
)</f>
        <v/>
      </c>
      <c r="AF651" s="346" t="str">
        <f t="shared" si="1340"/>
        <v/>
      </c>
      <c r="AG651" s="119" t="str">
        <f>IFERROR(__xludf.DUMMYFUNCTION(" IF(
  ISNUMBER(S651),
  ""度なし（±0.00）〜""&amp;IF(ABS(S651)&lt;100, TEXT(S651, ""0.00""), """"),
  IFERROR(""度なし（±0.00）〜""&amp;
    TEXT(
      VALUE(REGEXEXTRACT(ASC(TO_TEXT(S651)),
        ""(?:^|[^0-9])([+-]?\d{1,2}(?:\.\d+)?)(?:[^0-9]|$)""
      )),
      ""0.00"""&amp;"
    ),
    ""度なしのみ""
  )
)
"),"度なしのみ")</f>
        <v>度なしのみ</v>
      </c>
      <c r="AH651" s="347"/>
      <c r="AI651" s="347"/>
      <c r="AJ651" s="110"/>
      <c r="AK651" s="110" t="s">
        <v>5206</v>
      </c>
      <c r="AL651" s="110" t="str">
        <f t="shared" si="453"/>
        <v>#REF!</v>
      </c>
      <c r="AM651" s="110"/>
      <c r="AN651" s="110" t="str">
        <f t="shared" si="84"/>
        <v>NG</v>
      </c>
      <c r="AO651" s="343">
        <v>8.0</v>
      </c>
      <c r="AP651" s="110"/>
      <c r="AQ651" s="343">
        <v>8.0</v>
      </c>
      <c r="AR651" s="110"/>
    </row>
    <row r="652">
      <c r="A652" s="333" t="b">
        <v>1</v>
      </c>
      <c r="B652" s="349" t="b">
        <v>1</v>
      </c>
      <c r="C652" s="350" t="str">
        <f t="shared" si="66"/>
        <v>-</v>
      </c>
      <c r="D652" s="110"/>
      <c r="E652" s="110" t="s">
        <v>5192</v>
      </c>
      <c r="F652" s="110" t="s">
        <v>5207</v>
      </c>
      <c r="G652" s="335">
        <v>4810.0</v>
      </c>
      <c r="H652" s="110" t="s">
        <v>2566</v>
      </c>
      <c r="I652" s="110" t="s">
        <v>5143</v>
      </c>
      <c r="J652" s="110" t="s">
        <v>5208</v>
      </c>
      <c r="K652" s="337" t="s">
        <v>170</v>
      </c>
      <c r="L652" s="338" t="str">
        <f t="shared" si="1155"/>
        <v>#REF!</v>
      </c>
      <c r="M652" s="339" t="str">
        <f>IFERROR(__xludf.DUMMYFUNCTION("REGEXEXTRACT(
  XLOOKUP($E652&amp;$F652, import!$A:$A, import!C:C),
  ""/(\d+)""
)
"),"#REF!")</f>
        <v>#REF!</v>
      </c>
      <c r="N652" s="340" t="str">
        <f t="shared" si="455"/>
        <v>#REF!</v>
      </c>
      <c r="O652" s="341" t="str">
        <f t="shared" ref="O652:Q652" si="1341">VALUE(SUBSTITUTE(XLOOKUP($E652&amp;$F652,import!$A:$A,import!M:M),"mm",""))
</f>
        <v>#REF!</v>
      </c>
      <c r="P652" s="342" t="str">
        <f t="shared" si="1341"/>
        <v>#REF!</v>
      </c>
      <c r="Q652" s="343" t="str">
        <f t="shared" si="1341"/>
        <v>#REF!</v>
      </c>
      <c r="R652" s="341" t="str">
        <f t="shared" ref="R652:R653" si="1344">VALUE(SUBSTITUTE(XLOOKUP($E652&amp;$F652,import!$A:$A,import!AA:AA),"%","")) 
</f>
        <v>#REF!</v>
      </c>
      <c r="S652" s="110" t="s">
        <v>956</v>
      </c>
      <c r="T652" s="110" t="s">
        <v>956</v>
      </c>
      <c r="U652" s="354" t="str">
        <f t="shared" si="1287"/>
        <v>#REF!</v>
      </c>
      <c r="V652" s="119" t="str">
        <f t="shared" si="1270"/>
        <v>/Users/asano/Desktop/data_sample/Links/bandle.jpg</v>
      </c>
      <c r="W652" s="345" t="s">
        <v>5209</v>
      </c>
      <c r="X652" s="345" t="s">
        <v>5210</v>
      </c>
      <c r="Y652" s="345" t="s">
        <v>5211</v>
      </c>
      <c r="Z652" s="345" t="s">
        <v>5212</v>
      </c>
      <c r="AA652" s="110" t="str">
        <f t="shared" si="1271"/>
        <v>/Users/asano/Desktop/data_sample/images/1day/トパーズ/ココトパーズ/thumbnail.jpg</v>
      </c>
      <c r="AB652" s="110" t="str">
        <f t="shared" si="1272"/>
        <v>/Users/asano/Desktop/data_sample/images/1day/トパーズ/ココトパーズ/lens.jpg</v>
      </c>
      <c r="AC652" s="110" t="str">
        <f t="shared" si="1273"/>
        <v>/Users/asano/Desktop/data_sample/images/1day/トパーズ/ココトパーズ/黒目/black.jpg</v>
      </c>
      <c r="AD652" s="110" t="str">
        <f t="shared" si="1274"/>
        <v>/Users/asano/Desktop/data_sample/images/1day/トパーズ/ココトパーズ/茶目/brown.jpg</v>
      </c>
      <c r="AE652" s="346" t="str">
        <f t="shared" ref="AE652:AF652" si="1342">IFERROR(XLOOKUP($E652&amp;$F652,import!$A:$A,import!I:I),""
)</f>
        <v/>
      </c>
      <c r="AF652" s="346" t="str">
        <f t="shared" si="1342"/>
        <v/>
      </c>
      <c r="AG652" s="119" t="str">
        <f>IFERROR(__xludf.DUMMYFUNCTION(" IF(
  ISNUMBER(S652),
  ""度なし（±0.00）〜""&amp;IF(ABS(S652)&lt;100, TEXT(S652, ""0.00""), """"),
  IFERROR(""度なし（±0.00）〜""&amp;
    TEXT(
      VALUE(REGEXEXTRACT(ASC(TO_TEXT(S652)),
        ""(?:^|[^0-9])([+-]?\d{1,2}(?:\.\d+)?)(?:[^0-9]|$)""
      )),
      ""0.00"""&amp;"
    ),
    ""度なしのみ""
  )
)
"),"度なしのみ")</f>
        <v>度なしのみ</v>
      </c>
      <c r="AH652" s="347"/>
      <c r="AI652" s="347"/>
      <c r="AJ652" s="110"/>
      <c r="AK652" s="110" t="s">
        <v>5213</v>
      </c>
      <c r="AL652" s="110" t="str">
        <f t="shared" si="453"/>
        <v>#REF!</v>
      </c>
      <c r="AM652" s="110"/>
      <c r="AN652" s="110" t="str">
        <f t="shared" si="84"/>
        <v>NG</v>
      </c>
      <c r="AO652" s="343">
        <v>8.0</v>
      </c>
      <c r="AP652" s="110"/>
      <c r="AQ652" s="343">
        <v>8.0</v>
      </c>
      <c r="AR652" s="110"/>
    </row>
    <row r="653">
      <c r="A653" s="333" t="b">
        <v>1</v>
      </c>
      <c r="B653" s="349" t="b">
        <v>1</v>
      </c>
      <c r="C653" s="350" t="str">
        <f t="shared" si="66"/>
        <v>-</v>
      </c>
      <c r="D653" s="110"/>
      <c r="E653" s="110" t="s">
        <v>5192</v>
      </c>
      <c r="F653" s="110" t="s">
        <v>5214</v>
      </c>
      <c r="G653" s="335">
        <v>4811.0</v>
      </c>
      <c r="H653" s="110" t="s">
        <v>2566</v>
      </c>
      <c r="I653" s="110" t="s">
        <v>5143</v>
      </c>
      <c r="J653" s="110" t="s">
        <v>5215</v>
      </c>
      <c r="K653" s="337" t="s">
        <v>170</v>
      </c>
      <c r="L653" s="338" t="str">
        <f t="shared" si="1155"/>
        <v>#REF!</v>
      </c>
      <c r="M653" s="339" t="str">
        <f>IFERROR(__xludf.DUMMYFUNCTION("REGEXEXTRACT(
  XLOOKUP($E653&amp;$F653, import!$A:$A, import!C:C),
  ""/(\d+)""
)
"),"#REF!")</f>
        <v>#REF!</v>
      </c>
      <c r="N653" s="340" t="str">
        <f t="shared" si="455"/>
        <v>#REF!</v>
      </c>
      <c r="O653" s="341" t="str">
        <f t="shared" ref="O653:Q653" si="1343">VALUE(SUBSTITUTE(XLOOKUP($E653&amp;$F653,import!$A:$A,import!M:M),"mm",""))
</f>
        <v>#REF!</v>
      </c>
      <c r="P653" s="342" t="str">
        <f t="shared" si="1343"/>
        <v>#REF!</v>
      </c>
      <c r="Q653" s="343" t="str">
        <f t="shared" si="1343"/>
        <v>#REF!</v>
      </c>
      <c r="R653" s="341" t="str">
        <f t="shared" si="1344"/>
        <v>#REF!</v>
      </c>
      <c r="S653" s="110" t="s">
        <v>1074</v>
      </c>
      <c r="T653" s="110" t="s">
        <v>956</v>
      </c>
      <c r="U653" s="354" t="str">
        <f t="shared" si="1287"/>
        <v>#REF!</v>
      </c>
      <c r="V653" s="119" t="str">
        <f t="shared" si="1270"/>
        <v>/Users/asano/Desktop/data_sample/Links/bandle.jpg</v>
      </c>
      <c r="W653" s="345" t="s">
        <v>5216</v>
      </c>
      <c r="X653" s="345" t="s">
        <v>5217</v>
      </c>
      <c r="Y653" s="345" t="s">
        <v>5218</v>
      </c>
      <c r="Z653" s="345" t="s">
        <v>5219</v>
      </c>
      <c r="AA653" s="110" t="str">
        <f t="shared" si="1271"/>
        <v>/Users/asano/Desktop/data_sample/images/1day/トパーズ/ベイビーエスプレッソ/thumbnail.jpg</v>
      </c>
      <c r="AB653" s="110" t="str">
        <f t="shared" si="1272"/>
        <v>/Users/asano/Desktop/data_sample/images/1day/トパーズ/ベイビーエスプレッソ/lens.jpg</v>
      </c>
      <c r="AC653" s="110" t="str">
        <f t="shared" si="1273"/>
        <v>/Users/asano/Desktop/data_sample/images/1day/トパーズ/ベイビーエスプレッソ/黒目/black.jpg</v>
      </c>
      <c r="AD653" s="110" t="str">
        <f t="shared" si="1274"/>
        <v>/Users/asano/Desktop/data_sample/images/1day/トパーズ/ベイビーエスプレッソ/茶目/brown.jpg</v>
      </c>
      <c r="AE653" s="346" t="str">
        <f t="shared" ref="AE653:AF653" si="1345">IFERROR(XLOOKUP($E653&amp;$F653,import!$A:$A,import!I:I),""
)</f>
        <v/>
      </c>
      <c r="AF653" s="346" t="str">
        <f t="shared" si="1345"/>
        <v/>
      </c>
      <c r="AG653" s="119" t="str">
        <f>IFERROR(__xludf.DUMMYFUNCTION(" IF(
  ISNUMBER(S653),
  ""度なし（±0.00）〜""&amp;IF(ABS(S653)&lt;100, TEXT(S653, ""0.00""), """"),
  IFERROR(""度なし（±0.00）〜""&amp;
    TEXT(
      VALUE(REGEXEXTRACT(ASC(TO_TEXT(S653)),
        ""(?:^|[^0-9])([+-]?\d{1,2}(?:\.\d+)?)(?:[^0-9]|$)""
      )),
      ""0.00"""&amp;"
    ),
    ""度なしのみ""
  )
)
"),"度なし（±0.00）〜10.00")</f>
        <v>度なし（±0.00）〜10.00</v>
      </c>
      <c r="AH653" s="347"/>
      <c r="AI653" s="347"/>
      <c r="AJ653" s="110"/>
      <c r="AK653" s="110" t="s">
        <v>5220</v>
      </c>
      <c r="AL653" s="110" t="str">
        <f t="shared" si="453"/>
        <v>#REF!</v>
      </c>
      <c r="AM653" s="110"/>
      <c r="AN653" s="110" t="str">
        <f t="shared" si="84"/>
        <v>NG</v>
      </c>
      <c r="AO653" s="343">
        <v>12.0</v>
      </c>
      <c r="AP653" s="110"/>
      <c r="AQ653" s="343">
        <v>12.0</v>
      </c>
      <c r="AR653" s="110"/>
    </row>
    <row r="654">
      <c r="A654" s="333" t="b">
        <v>1</v>
      </c>
      <c r="B654" s="349" t="b">
        <v>1</v>
      </c>
      <c r="C654" s="350" t="str">
        <f t="shared" si="66"/>
        <v>-</v>
      </c>
      <c r="D654" s="110"/>
      <c r="E654" s="110" t="s">
        <v>5192</v>
      </c>
      <c r="F654" s="110" t="s">
        <v>5221</v>
      </c>
      <c r="G654" s="335">
        <v>4812.0</v>
      </c>
      <c r="H654" s="336" t="s">
        <v>2566</v>
      </c>
      <c r="I654" s="110" t="s">
        <v>5143</v>
      </c>
      <c r="J654" s="110" t="s">
        <v>5222</v>
      </c>
      <c r="K654" s="337" t="s">
        <v>170</v>
      </c>
      <c r="L654" s="338" t="str">
        <f t="shared" si="1155"/>
        <v>#REF!</v>
      </c>
      <c r="M654" s="339" t="str">
        <f>IFERROR(__xludf.DUMMYFUNCTION("REGEXEXTRACT(
  XLOOKUP($E654&amp;$F654, import!$A:$A, import!C:C),
  ""/(\d+)""
)
"),"#REF!")</f>
        <v>#REF!</v>
      </c>
      <c r="N654" s="340" t="str">
        <f t="shared" si="455"/>
        <v>#REF!</v>
      </c>
      <c r="O654" s="341" t="str">
        <f t="shared" ref="O654:Q654" si="1346">VALUE(SUBSTITUTE(XLOOKUP($E654&amp;$F654,import!$A:$A,import!M:M),"mm",""))
</f>
        <v>#REF!</v>
      </c>
      <c r="P654" s="342" t="str">
        <f t="shared" si="1346"/>
        <v>#REF!</v>
      </c>
      <c r="Q654" s="343" t="str">
        <f t="shared" si="1346"/>
        <v>#REF!</v>
      </c>
      <c r="R654" s="361">
        <v>55.0</v>
      </c>
      <c r="S654" s="110" t="s">
        <v>956</v>
      </c>
      <c r="T654" s="110" t="s">
        <v>956</v>
      </c>
      <c r="U654" s="354" t="str">
        <f t="shared" si="1287"/>
        <v>#REF!</v>
      </c>
      <c r="V654" s="119" t="str">
        <f t="shared" si="1270"/>
        <v>/Users/asano/Desktop/data_sample/Links/bandle.jpg</v>
      </c>
      <c r="W654" s="345" t="s">
        <v>5223</v>
      </c>
      <c r="X654" s="345" t="s">
        <v>5224</v>
      </c>
      <c r="Y654" s="345" t="s">
        <v>5225</v>
      </c>
      <c r="Z654" s="345" t="s">
        <v>5226</v>
      </c>
      <c r="AA654" s="110" t="str">
        <f t="shared" si="1271"/>
        <v>/Users/asano/Desktop/data_sample/images/1day/トパーズ/ムーンメルトブラウン/thumbnail.jpg</v>
      </c>
      <c r="AB654" s="110" t="str">
        <f t="shared" si="1272"/>
        <v>/Users/asano/Desktop/data_sample/images/1day/トパーズ/ムーンメルトブラウン/lens.jpg</v>
      </c>
      <c r="AC654" s="110" t="str">
        <f t="shared" si="1273"/>
        <v>/Users/asano/Desktop/data_sample/images/1day/トパーズ/ムーンメルトブラウン/黒目/black.jpg</v>
      </c>
      <c r="AD654" s="110" t="str">
        <f t="shared" si="1274"/>
        <v>/Users/asano/Desktop/data_sample/images/1day/トパーズ/ムーンメルトブラウン/茶目/brown.jpg</v>
      </c>
      <c r="AE654" s="346" t="str">
        <f t="shared" ref="AE654:AF654" si="1347">IFERROR(XLOOKUP($E654&amp;$F654,import!$A:$A,import!I:I),""
)</f>
        <v/>
      </c>
      <c r="AF654" s="346" t="str">
        <f t="shared" si="1347"/>
        <v/>
      </c>
      <c r="AG654" s="119" t="str">
        <f>IFERROR(__xludf.DUMMYFUNCTION(" IF(
  ISNUMBER(S654),
  ""度なし（±0.00）〜""&amp;IF(ABS(S654)&lt;100, TEXT(S654, ""0.00""), """"),
  IFERROR(""度なし（±0.00）〜""&amp;
    TEXT(
      VALUE(REGEXEXTRACT(ASC(TO_TEXT(S654)),
        ""(?:^|[^0-9])([+-]?\d{1,2}(?:\.\d+)?)(?:[^0-9]|$)""
      )),
      ""0.00"""&amp;"
    ),
    ""度なしのみ""
  )
)
"),"度なしのみ")</f>
        <v>度なしのみ</v>
      </c>
      <c r="AH654" s="347"/>
      <c r="AI654" s="347"/>
      <c r="AJ654" s="110"/>
      <c r="AK654" s="110" t="s">
        <v>5227</v>
      </c>
      <c r="AL654" s="110" t="str">
        <f t="shared" si="453"/>
        <v>#REF!</v>
      </c>
      <c r="AM654" s="110"/>
      <c r="AN654" s="110" t="str">
        <f t="shared" si="84"/>
        <v>NG</v>
      </c>
      <c r="AO654" s="343">
        <v>8.0</v>
      </c>
      <c r="AP654" s="110"/>
      <c r="AQ654" s="343">
        <v>8.0</v>
      </c>
      <c r="AR654" s="110"/>
    </row>
    <row r="655">
      <c r="A655" s="333" t="b">
        <v>1</v>
      </c>
      <c r="B655" s="349" t="b">
        <v>1</v>
      </c>
      <c r="C655" s="350" t="str">
        <f t="shared" si="66"/>
        <v>-</v>
      </c>
      <c r="D655" s="110"/>
      <c r="E655" s="110" t="s">
        <v>5192</v>
      </c>
      <c r="F655" s="110" t="s">
        <v>5228</v>
      </c>
      <c r="G655" s="335">
        <v>4813.0</v>
      </c>
      <c r="H655" s="110" t="s">
        <v>2566</v>
      </c>
      <c r="I655" s="110" t="s">
        <v>5143</v>
      </c>
      <c r="J655" s="110" t="s">
        <v>5229</v>
      </c>
      <c r="K655" s="337" t="s">
        <v>170</v>
      </c>
      <c r="L655" s="338" t="str">
        <f t="shared" si="1155"/>
        <v>#REF!</v>
      </c>
      <c r="M655" s="339" t="str">
        <f>IFERROR(__xludf.DUMMYFUNCTION("REGEXEXTRACT(
  XLOOKUP($E655&amp;$F655, import!$A:$A, import!C:C),
  ""/(\d+)""
)
"),"#REF!")</f>
        <v>#REF!</v>
      </c>
      <c r="N655" s="340" t="str">
        <f t="shared" si="455"/>
        <v>#REF!</v>
      </c>
      <c r="O655" s="341" t="str">
        <f t="shared" ref="O655:Q655" si="1348">VALUE(SUBSTITUTE(XLOOKUP($E655&amp;$F655,import!$A:$A,import!M:M),"mm",""))
</f>
        <v>#REF!</v>
      </c>
      <c r="P655" s="342" t="str">
        <f t="shared" si="1348"/>
        <v>#REF!</v>
      </c>
      <c r="Q655" s="343" t="str">
        <f t="shared" si="1348"/>
        <v>#REF!</v>
      </c>
      <c r="R655" s="341" t="str">
        <f t="shared" ref="R655:R668" si="1351">VALUE(SUBSTITUTE(XLOOKUP($E655&amp;$F655,import!$A:$A,import!AA:AA),"%","")) 
</f>
        <v>#REF!</v>
      </c>
      <c r="S655" s="110" t="s">
        <v>1074</v>
      </c>
      <c r="T655" s="110" t="s">
        <v>956</v>
      </c>
      <c r="U655" s="354" t="str">
        <f t="shared" si="1287"/>
        <v>#REF!</v>
      </c>
      <c r="V655" s="119" t="str">
        <f t="shared" si="1270"/>
        <v>/Users/asano/Desktop/data_sample/Links/bandle.jpg</v>
      </c>
      <c r="W655" s="345" t="s">
        <v>5230</v>
      </c>
      <c r="X655" s="345" t="s">
        <v>5231</v>
      </c>
      <c r="Y655" s="345" t="s">
        <v>5232</v>
      </c>
      <c r="Z655" s="345" t="s">
        <v>5233</v>
      </c>
      <c r="AA655" s="110" t="str">
        <f t="shared" si="1271"/>
        <v>/Users/asano/Desktop/data_sample/images/1day/トパーズ/モカリング/thumbnail.jpg</v>
      </c>
      <c r="AB655" s="110" t="str">
        <f t="shared" si="1272"/>
        <v>/Users/asano/Desktop/data_sample/images/1day/トパーズ/モカリング/lens.jpg</v>
      </c>
      <c r="AC655" s="110" t="str">
        <f t="shared" si="1273"/>
        <v>/Users/asano/Desktop/data_sample/images/1day/トパーズ/モカリング/黒目/black.jpg</v>
      </c>
      <c r="AD655" s="110" t="str">
        <f t="shared" si="1274"/>
        <v>/Users/asano/Desktop/data_sample/images/1day/トパーズ/モカリング/茶目/brown.jpg</v>
      </c>
      <c r="AE655" s="346" t="str">
        <f t="shared" ref="AE655:AF655" si="1349">IFERROR(XLOOKUP($E655&amp;$F655,import!$A:$A,import!I:I),""
)</f>
        <v/>
      </c>
      <c r="AF655" s="346" t="str">
        <f t="shared" si="1349"/>
        <v/>
      </c>
      <c r="AG655" s="119" t="str">
        <f>IFERROR(__xludf.DUMMYFUNCTION(" IF(
  ISNUMBER(S655),
  ""度なし（±0.00）〜""&amp;IF(ABS(S655)&lt;100, TEXT(S655, ""0.00""), """"),
  IFERROR(""度なし（±0.00）〜""&amp;
    TEXT(
      VALUE(REGEXEXTRACT(ASC(TO_TEXT(S655)),
        ""(?:^|[^0-9])([+-]?\d{1,2}(?:\.\d+)?)(?:[^0-9]|$)""
      )),
      ""0.00"""&amp;"
    ),
    ""度なしのみ""
  )
)
"),"度なし（±0.00）〜10.00")</f>
        <v>度なし（±0.00）〜10.00</v>
      </c>
      <c r="AH655" s="347"/>
      <c r="AI655" s="347"/>
      <c r="AJ655" s="110"/>
      <c r="AK655" s="110" t="s">
        <v>5234</v>
      </c>
      <c r="AL655" s="110" t="str">
        <f t="shared" si="453"/>
        <v>#REF!</v>
      </c>
      <c r="AM655" s="110"/>
      <c r="AN655" s="110" t="str">
        <f t="shared" si="84"/>
        <v>NG</v>
      </c>
      <c r="AO655" s="343">
        <v>12.0</v>
      </c>
      <c r="AP655" s="110"/>
      <c r="AQ655" s="343">
        <v>12.0</v>
      </c>
      <c r="AR655" s="110"/>
    </row>
    <row r="656">
      <c r="A656" s="333" t="b">
        <v>1</v>
      </c>
      <c r="B656" s="349" t="b">
        <v>1</v>
      </c>
      <c r="C656" s="350" t="str">
        <f t="shared" si="66"/>
        <v>-</v>
      </c>
      <c r="D656" s="110"/>
      <c r="E656" s="110" t="s">
        <v>5192</v>
      </c>
      <c r="F656" s="110" t="s">
        <v>5235</v>
      </c>
      <c r="G656" s="335">
        <v>4814.0</v>
      </c>
      <c r="H656" s="110" t="s">
        <v>2566</v>
      </c>
      <c r="I656" s="110" t="s">
        <v>5143</v>
      </c>
      <c r="J656" s="110" t="s">
        <v>5236</v>
      </c>
      <c r="K656" s="337" t="s">
        <v>170</v>
      </c>
      <c r="L656" s="338" t="str">
        <f t="shared" si="1155"/>
        <v>#REF!</v>
      </c>
      <c r="M656" s="339" t="str">
        <f>IFERROR(__xludf.DUMMYFUNCTION("REGEXEXTRACT(
  XLOOKUP($E656&amp;$F656, import!$A:$A, import!C:C),
  ""/(\d+)""
)
"),"#REF!")</f>
        <v>#REF!</v>
      </c>
      <c r="N656" s="340" t="str">
        <f t="shared" si="455"/>
        <v>#REF!</v>
      </c>
      <c r="O656" s="341" t="str">
        <f t="shared" ref="O656:Q656" si="1350">VALUE(SUBSTITUTE(XLOOKUP($E656&amp;$F656,import!$A:$A,import!M:M),"mm",""))
</f>
        <v>#REF!</v>
      </c>
      <c r="P656" s="342" t="str">
        <f t="shared" si="1350"/>
        <v>#REF!</v>
      </c>
      <c r="Q656" s="343" t="str">
        <f t="shared" si="1350"/>
        <v>#REF!</v>
      </c>
      <c r="R656" s="341" t="str">
        <f t="shared" si="1351"/>
        <v>#REF!</v>
      </c>
      <c r="S656" s="110" t="s">
        <v>956</v>
      </c>
      <c r="T656" s="110" t="s">
        <v>956</v>
      </c>
      <c r="U656" s="354" t="str">
        <f t="shared" si="1287"/>
        <v>#REF!</v>
      </c>
      <c r="V656" s="119" t="str">
        <f t="shared" si="1270"/>
        <v>/Users/asano/Desktop/data_sample/Links/bandle.jpg</v>
      </c>
      <c r="W656" s="345" t="s">
        <v>5237</v>
      </c>
      <c r="X656" s="345" t="s">
        <v>5238</v>
      </c>
      <c r="Y656" s="345" t="s">
        <v>5239</v>
      </c>
      <c r="Z656" s="345" t="s">
        <v>5240</v>
      </c>
      <c r="AA656" s="110" t="str">
        <f t="shared" si="1271"/>
        <v>/Users/asano/Desktop/data_sample/images/1day/トパーズ/ラテパール/thumbnail.jpg</v>
      </c>
      <c r="AB656" s="110" t="str">
        <f t="shared" si="1272"/>
        <v>/Users/asano/Desktop/data_sample/images/1day/トパーズ/ラテパール/lens.jpg</v>
      </c>
      <c r="AC656" s="110" t="str">
        <f t="shared" si="1273"/>
        <v>/Users/asano/Desktop/data_sample/images/1day/トパーズ/ラテパール/黒目/black.jpg</v>
      </c>
      <c r="AD656" s="110" t="str">
        <f t="shared" si="1274"/>
        <v>/Users/asano/Desktop/data_sample/images/1day/トパーズ/ラテパール/茶目/brown.jpg</v>
      </c>
      <c r="AE656" s="346" t="str">
        <f t="shared" ref="AE656:AF656" si="1352">IFERROR(XLOOKUP($E656&amp;$F656,import!$A:$A,import!I:I),""
)</f>
        <v/>
      </c>
      <c r="AF656" s="346" t="str">
        <f t="shared" si="1352"/>
        <v/>
      </c>
      <c r="AG656" s="119" t="str">
        <f>IFERROR(__xludf.DUMMYFUNCTION(" IF(
  ISNUMBER(S656),
  ""度なし（±0.00）〜""&amp;IF(ABS(S656)&lt;100, TEXT(S656, ""0.00""), """"),
  IFERROR(""度なし（±0.00）〜""&amp;
    TEXT(
      VALUE(REGEXEXTRACT(ASC(TO_TEXT(S656)),
        ""(?:^|[^0-9])([+-]?\d{1,2}(?:\.\d+)?)(?:[^0-9]|$)""
      )),
      ""0.00"""&amp;"
    ),
    ""度なしのみ""
  )
)
"),"度なしのみ")</f>
        <v>度なしのみ</v>
      </c>
      <c r="AH656" s="347"/>
      <c r="AI656" s="347"/>
      <c r="AJ656" s="110"/>
      <c r="AK656" s="110" t="s">
        <v>5241</v>
      </c>
      <c r="AL656" s="110" t="str">
        <f t="shared" si="453"/>
        <v>#REF!</v>
      </c>
      <c r="AM656" s="110"/>
      <c r="AN656" s="110" t="str">
        <f t="shared" si="84"/>
        <v>NG</v>
      </c>
      <c r="AO656" s="343">
        <v>8.0</v>
      </c>
      <c r="AP656" s="110"/>
      <c r="AQ656" s="343">
        <v>8.0</v>
      </c>
      <c r="AR656" s="110"/>
    </row>
    <row r="657">
      <c r="A657" s="333" t="b">
        <v>1</v>
      </c>
      <c r="B657" s="349" t="b">
        <v>1</v>
      </c>
      <c r="C657" s="350" t="str">
        <f t="shared" si="66"/>
        <v>-</v>
      </c>
      <c r="D657" s="110"/>
      <c r="E657" s="110" t="s">
        <v>5242</v>
      </c>
      <c r="F657" s="110" t="s">
        <v>5142</v>
      </c>
      <c r="G657" s="335">
        <v>4815.0</v>
      </c>
      <c r="H657" s="110" t="s">
        <v>2566</v>
      </c>
      <c r="I657" s="110" t="s">
        <v>5143</v>
      </c>
      <c r="J657" s="110" t="s">
        <v>5144</v>
      </c>
      <c r="K657" s="110" t="s">
        <v>292</v>
      </c>
      <c r="L657" s="338" t="str">
        <f t="shared" si="1155"/>
        <v>#REF!</v>
      </c>
      <c r="M657" s="339" t="str">
        <f>IFERROR(__xludf.DUMMYFUNCTION("REGEXEXTRACT(
  XLOOKUP($E657&amp;$F657, import!$A:$A, import!C:C),
  ""/(\d+)""
)
"),"#REF!")</f>
        <v>#REF!</v>
      </c>
      <c r="N657" s="340" t="str">
        <f t="shared" si="455"/>
        <v>#REF!</v>
      </c>
      <c r="O657" s="341" t="str">
        <f t="shared" ref="O657:Q657" si="1353">VALUE(SUBSTITUTE(XLOOKUP($E657&amp;$F657,import!$A:$A,import!M:M),"mm",""))
</f>
        <v>#REF!</v>
      </c>
      <c r="P657" s="342" t="str">
        <f t="shared" si="1353"/>
        <v>#REF!</v>
      </c>
      <c r="Q657" s="343" t="str">
        <f t="shared" si="1353"/>
        <v>#REF!</v>
      </c>
      <c r="R657" s="341" t="str">
        <f t="shared" si="1351"/>
        <v>#REF!</v>
      </c>
      <c r="S657" s="110"/>
      <c r="T65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TRIM(TRANSPOSE(SPLIT(S657,"",""))), 0))
        ),
      ""シリコン"",""シリコー"&amp;"ンハイドロゲル素材"")
    )
  ),
"""")
"),"")</f>
        <v/>
      </c>
      <c r="U657" s="371" t="s">
        <v>3043</v>
      </c>
      <c r="V657" s="119" t="str">
        <f t="shared" si="1270"/>
        <v>/Users/asano/Desktop/data_sample/Links/bandle.jpg</v>
      </c>
      <c r="W657" s="345" t="s">
        <v>5243</v>
      </c>
      <c r="X657" s="345" t="s">
        <v>5244</v>
      </c>
      <c r="Y657" s="345" t="s">
        <v>5245</v>
      </c>
      <c r="Z657" s="345" t="s">
        <v>5246</v>
      </c>
      <c r="AA657" s="110" t="str">
        <f t="shared" si="1271"/>
        <v>/Users/asano/Desktop/data_sample/images/1month/トパーズ/ガーネット/thumbnail.jpg</v>
      </c>
      <c r="AB657" s="110" t="str">
        <f t="shared" si="1272"/>
        <v>/Users/asano/Desktop/data_sample/images/1month/トパーズ/ガーネット/lens.jpg</v>
      </c>
      <c r="AC657" s="110" t="str">
        <f t="shared" si="1273"/>
        <v>/Users/asano/Desktop/data_sample/images/1month/トパーズ/ガーネット/黒目/black.jpg</v>
      </c>
      <c r="AD657" s="110" t="str">
        <f t="shared" si="1274"/>
        <v>/Users/asano/Desktop/data_sample/images/1month/トパーズ/ガーネット/茶目/brown.jpg</v>
      </c>
      <c r="AE657" s="346" t="str">
        <f t="shared" ref="AE657:AF657" si="1354">IFERROR(XLOOKUP($E657&amp;$F657,import!$A:$A,import!I:I),""
)</f>
        <v/>
      </c>
      <c r="AF657" s="346" t="str">
        <f t="shared" si="1354"/>
        <v/>
      </c>
      <c r="AG657" s="119" t="str">
        <f>IFERROR(__xludf.DUMMYFUNCTION(" IF(
  ISNUMBER(S657),
  ""度なし（±0.00）〜""&amp;IF(ABS(S657)&lt;100, TEXT(S657, ""0.00""), """"),
  IFERROR(""度なし（±0.00）〜""&amp;
    TEXT(
      VALUE(REGEXEXTRACT(ASC(TO_TEXT(S657)),
        ""(?:^|[^0-9])([+-]?\d{1,2}(?:\.\d+)?)(?:[^0-9]|$)""
      )),
      ""0.00"""&amp;"
    ),
    ""度なしのみ""
  )
)
"),"度なしのみ")</f>
        <v>度なしのみ</v>
      </c>
      <c r="AH657" s="347"/>
      <c r="AI657" s="347"/>
      <c r="AJ657" s="110"/>
      <c r="AK657" s="110" t="s">
        <v>5149</v>
      </c>
      <c r="AL657" s="110" t="str">
        <f t="shared" si="453"/>
        <v>#REF!</v>
      </c>
      <c r="AM657" s="110"/>
      <c r="AN657" s="110" t="str">
        <f t="shared" si="84"/>
        <v>NG</v>
      </c>
      <c r="AO657" s="343">
        <v>8.0</v>
      </c>
      <c r="AP657" s="110"/>
      <c r="AQ657" s="343">
        <v>8.0</v>
      </c>
      <c r="AR657" s="110"/>
    </row>
    <row r="658">
      <c r="A658" s="333" t="b">
        <v>1</v>
      </c>
      <c r="B658" s="349" t="b">
        <v>1</v>
      </c>
      <c r="C658" s="350" t="str">
        <f t="shared" si="66"/>
        <v>-</v>
      </c>
      <c r="D658" s="110"/>
      <c r="E658" s="110" t="s">
        <v>5242</v>
      </c>
      <c r="F658" s="110" t="s">
        <v>5150</v>
      </c>
      <c r="G658" s="335">
        <v>4816.0</v>
      </c>
      <c r="H658" s="336" t="s">
        <v>2566</v>
      </c>
      <c r="I658" s="110" t="s">
        <v>5143</v>
      </c>
      <c r="J658" s="110" t="s">
        <v>5151</v>
      </c>
      <c r="K658" s="110" t="s">
        <v>292</v>
      </c>
      <c r="L658" s="338" t="str">
        <f t="shared" si="1155"/>
        <v>#REF!</v>
      </c>
      <c r="M658" s="339" t="str">
        <f>IFERROR(__xludf.DUMMYFUNCTION("REGEXEXTRACT(
  XLOOKUP($E658&amp;$F658, import!$A:$A, import!C:C),
  ""/(\d+)""
)
"),"#REF!")</f>
        <v>#REF!</v>
      </c>
      <c r="N658" s="340" t="str">
        <f t="shared" si="455"/>
        <v>#REF!</v>
      </c>
      <c r="O658" s="341" t="str">
        <f t="shared" ref="O658:Q658" si="1355">VALUE(SUBSTITUTE(XLOOKUP($E658&amp;$F658,import!$A:$A,import!M:M),"mm",""))
</f>
        <v>#REF!</v>
      </c>
      <c r="P658" s="342" t="str">
        <f t="shared" si="1355"/>
        <v>#REF!</v>
      </c>
      <c r="Q658" s="343" t="str">
        <f t="shared" si="1355"/>
        <v>#REF!</v>
      </c>
      <c r="R658" s="341" t="str">
        <f t="shared" si="1351"/>
        <v>#REF!</v>
      </c>
      <c r="S658" s="110"/>
      <c r="T65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TRIM(TRANSPOSE(SPLIT(S658,"",""))), 0))
        ),
      ""シリコン"",""シリコー"&amp;"ンハイドロゲル素材"")
    )
  ),
"""")
"),"")</f>
        <v/>
      </c>
      <c r="U658" s="371" t="s">
        <v>3043</v>
      </c>
      <c r="V658" s="119" t="str">
        <f t="shared" si="1270"/>
        <v>/Users/asano/Desktop/data_sample/Links/bandle.jpg</v>
      </c>
      <c r="W658" s="345" t="s">
        <v>5247</v>
      </c>
      <c r="X658" s="345" t="s">
        <v>5248</v>
      </c>
      <c r="Y658" s="345" t="s">
        <v>5249</v>
      </c>
      <c r="Z658" s="345" t="s">
        <v>5250</v>
      </c>
      <c r="AA658" s="110" t="str">
        <f t="shared" si="1271"/>
        <v>/Users/asano/Desktop/data_sample/images/1month/トパーズ/クリームローズ/thumbnail.jpg</v>
      </c>
      <c r="AB658" s="110" t="str">
        <f t="shared" si="1272"/>
        <v>/Users/asano/Desktop/data_sample/images/1month/トパーズ/クリームローズ/lens.jpg</v>
      </c>
      <c r="AC658" s="110" t="str">
        <f t="shared" si="1273"/>
        <v>/Users/asano/Desktop/data_sample/images/1month/トパーズ/クリームローズ/黒目/black.jpg</v>
      </c>
      <c r="AD658" s="110" t="str">
        <f t="shared" si="1274"/>
        <v>/Users/asano/Desktop/data_sample/images/1month/トパーズ/クリームローズ/茶目/brown.jpg</v>
      </c>
      <c r="AE658" s="346" t="str">
        <f t="shared" ref="AE658:AF658" si="1356">IFERROR(XLOOKUP($E658&amp;$F658,import!$A:$A,import!I:I),""
)</f>
        <v/>
      </c>
      <c r="AF658" s="346" t="str">
        <f t="shared" si="1356"/>
        <v/>
      </c>
      <c r="AG658" s="119" t="str">
        <f>IFERROR(__xludf.DUMMYFUNCTION(" IF(
  ISNUMBER(S658),
  ""度なし（±0.00）〜""&amp;IF(ABS(S658)&lt;100, TEXT(S658, ""0.00""), """"),
  IFERROR(""度なし（±0.00）〜""&amp;
    TEXT(
      VALUE(REGEXEXTRACT(ASC(TO_TEXT(S658)),
        ""(?:^|[^0-9])([+-]?\d{1,2}(?:\.\d+)?)(?:[^0-9]|$)""
      )),
      ""0.00"""&amp;"
    ),
    ""度なしのみ""
  )
)
"),"度なしのみ")</f>
        <v>度なしのみ</v>
      </c>
      <c r="AH658" s="347"/>
      <c r="AI658" s="347"/>
      <c r="AJ658" s="110"/>
      <c r="AK658" s="110" t="s">
        <v>5156</v>
      </c>
      <c r="AL658" s="110" t="str">
        <f t="shared" si="453"/>
        <v>#REF!</v>
      </c>
      <c r="AM658" s="110"/>
      <c r="AN658" s="110" t="str">
        <f t="shared" si="84"/>
        <v>NG</v>
      </c>
      <c r="AO658" s="343">
        <v>8.0</v>
      </c>
      <c r="AP658" s="110"/>
      <c r="AQ658" s="343">
        <v>8.0</v>
      </c>
      <c r="AR658" s="110"/>
    </row>
    <row r="659">
      <c r="A659" s="333" t="b">
        <v>1</v>
      </c>
      <c r="B659" s="349" t="b">
        <v>1</v>
      </c>
      <c r="C659" s="350" t="str">
        <f t="shared" si="66"/>
        <v>-</v>
      </c>
      <c r="D659" s="110"/>
      <c r="E659" s="110" t="s">
        <v>5242</v>
      </c>
      <c r="F659" s="110" t="s">
        <v>5178</v>
      </c>
      <c r="G659" s="335">
        <v>4817.0</v>
      </c>
      <c r="H659" s="110" t="s">
        <v>2566</v>
      </c>
      <c r="I659" s="110" t="s">
        <v>5143</v>
      </c>
      <c r="J659" s="110" t="s">
        <v>5179</v>
      </c>
      <c r="K659" s="110" t="s">
        <v>292</v>
      </c>
      <c r="L659" s="338" t="str">
        <f t="shared" si="1155"/>
        <v>#REF!</v>
      </c>
      <c r="M659" s="339" t="str">
        <f>IFERROR(__xludf.DUMMYFUNCTION("REGEXEXTRACT(
  XLOOKUP($E659&amp;$F659, import!$A:$A, import!C:C),
  ""/(\d+)""
)
"),"#REF!")</f>
        <v>#REF!</v>
      </c>
      <c r="N659" s="340" t="str">
        <f t="shared" si="455"/>
        <v>#REF!</v>
      </c>
      <c r="O659" s="341" t="str">
        <f t="shared" ref="O659:Q659" si="1357">VALUE(SUBSTITUTE(XLOOKUP($E659&amp;$F659,import!$A:$A,import!M:M),"mm",""))
</f>
        <v>#REF!</v>
      </c>
      <c r="P659" s="342" t="str">
        <f t="shared" si="1357"/>
        <v>#REF!</v>
      </c>
      <c r="Q659" s="343" t="str">
        <f t="shared" si="1357"/>
        <v>#REF!</v>
      </c>
      <c r="R659" s="341" t="str">
        <f t="shared" si="1351"/>
        <v>#REF!</v>
      </c>
      <c r="S659" s="110"/>
      <c r="T659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TRIM(TRANSPOSE(SPLIT(S659,"",""))), 0))
        ),
      ""シリコン"",""シリコー"&amp;"ンハイドロゲル素材"")
    )
  ),
"""")
"),"")</f>
        <v/>
      </c>
      <c r="U659" s="371" t="s">
        <v>3043</v>
      </c>
      <c r="V659" s="119" t="str">
        <f t="shared" si="1270"/>
        <v>/Users/asano/Desktop/data_sample/Links/bandle.jpg</v>
      </c>
      <c r="W659" s="345" t="s">
        <v>5251</v>
      </c>
      <c r="X659" s="345" t="s">
        <v>5252</v>
      </c>
      <c r="Y659" s="345" t="s">
        <v>5253</v>
      </c>
      <c r="Z659" s="345" t="s">
        <v>5254</v>
      </c>
      <c r="AA659" s="110" t="str">
        <f t="shared" si="1271"/>
        <v>/Users/asano/Desktop/data_sample/images/1month/トパーズ/ストロベリークォーツ/thumbnail.jpg</v>
      </c>
      <c r="AB659" s="110" t="str">
        <f t="shared" si="1272"/>
        <v>/Users/asano/Desktop/data_sample/images/1month/トパーズ/ストロベリークォーツ/lens.jpg</v>
      </c>
      <c r="AC659" s="110" t="str">
        <f t="shared" si="1273"/>
        <v>/Users/asano/Desktop/data_sample/images/1month/トパーズ/ストロベリークォーツ/黒目/black.jpg</v>
      </c>
      <c r="AD659" s="110" t="str">
        <f t="shared" si="1274"/>
        <v>/Users/asano/Desktop/data_sample/images/1month/トパーズ/ストロベリークォーツ/茶目/brown.jpg</v>
      </c>
      <c r="AE659" s="346" t="str">
        <f t="shared" ref="AE659:AF659" si="1358">IFERROR(XLOOKUP($E659&amp;$F659,import!$A:$A,import!I:I),""
)</f>
        <v/>
      </c>
      <c r="AF659" s="346" t="str">
        <f t="shared" si="1358"/>
        <v/>
      </c>
      <c r="AG659" s="119" t="str">
        <f>IFERROR(__xludf.DUMMYFUNCTION(" IF(
  ISNUMBER(S659),
  ""度なし（±0.00）〜""&amp;IF(ABS(S659)&lt;100, TEXT(S659, ""0.00""), """"),
  IFERROR(""度なし（±0.00）〜""&amp;
    TEXT(
      VALUE(REGEXEXTRACT(ASC(TO_TEXT(S659)),
        ""(?:^|[^0-9])([+-]?\d{1,2}(?:\.\d+)?)(?:[^0-9]|$)""
      )),
      ""0.00"""&amp;"
    ),
    ""度なしのみ""
  )
)
"),"度なしのみ")</f>
        <v>度なしのみ</v>
      </c>
      <c r="AH659" s="347"/>
      <c r="AI659" s="347"/>
      <c r="AJ659" s="110"/>
      <c r="AK659" s="110" t="s">
        <v>5184</v>
      </c>
      <c r="AL659" s="110" t="str">
        <f t="shared" si="453"/>
        <v>#REF!</v>
      </c>
      <c r="AM659" s="110"/>
      <c r="AN659" s="110" t="str">
        <f t="shared" si="84"/>
        <v>NG</v>
      </c>
      <c r="AO659" s="343">
        <v>8.0</v>
      </c>
      <c r="AP659" s="110"/>
      <c r="AQ659" s="343">
        <v>8.0</v>
      </c>
      <c r="AR659" s="110"/>
    </row>
    <row r="660">
      <c r="A660" s="333" t="b">
        <v>1</v>
      </c>
      <c r="B660" s="349" t="b">
        <v>1</v>
      </c>
      <c r="C660" s="350" t="str">
        <f t="shared" si="66"/>
        <v>-</v>
      </c>
      <c r="D660" s="110"/>
      <c r="E660" s="110" t="s">
        <v>5242</v>
      </c>
      <c r="F660" s="110" t="s">
        <v>5185</v>
      </c>
      <c r="G660" s="335">
        <v>4818.0</v>
      </c>
      <c r="H660" s="110" t="s">
        <v>2566</v>
      </c>
      <c r="I660" s="110" t="s">
        <v>5143</v>
      </c>
      <c r="J660" s="110" t="s">
        <v>5186</v>
      </c>
      <c r="K660" s="110" t="s">
        <v>292</v>
      </c>
      <c r="L660" s="338" t="str">
        <f t="shared" si="1155"/>
        <v>#REF!</v>
      </c>
      <c r="M660" s="339" t="str">
        <f>IFERROR(__xludf.DUMMYFUNCTION("REGEXEXTRACT(
  XLOOKUP($E660&amp;$F660, import!$A:$A, import!C:C),
  ""/(\d+)""
)
"),"#REF!")</f>
        <v>#REF!</v>
      </c>
      <c r="N660" s="340" t="str">
        <f t="shared" si="455"/>
        <v>#REF!</v>
      </c>
      <c r="O660" s="341" t="str">
        <f t="shared" ref="O660:Q660" si="1359">VALUE(SUBSTITUTE(XLOOKUP($E660&amp;$F660,import!$A:$A,import!M:M),"mm",""))
</f>
        <v>#REF!</v>
      </c>
      <c r="P660" s="342" t="str">
        <f t="shared" si="1359"/>
        <v>#REF!</v>
      </c>
      <c r="Q660" s="343" t="str">
        <f t="shared" si="1359"/>
        <v>#REF!</v>
      </c>
      <c r="R660" s="341" t="str">
        <f t="shared" si="1351"/>
        <v>#REF!</v>
      </c>
      <c r="S660" s="343" t="str">
        <f t="shared" ref="S660:S661" si="1362">XLOOKUP($E660&amp;$F660,import!$A:$A,import!T:T)</f>
        <v>#REF!</v>
      </c>
      <c r="T66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TRIM(TRANSPOSE(SPLIT(S660,"",""))), 0))
        ),
      ""シリコン"",""シリコー"&amp;"ンハイドロゲル素材"")
    )
  ),
"""")
"),"")</f>
        <v/>
      </c>
      <c r="U660" s="371" t="s">
        <v>3043</v>
      </c>
      <c r="V660" s="119" t="str">
        <f t="shared" si="1270"/>
        <v>/Users/asano/Desktop/data_sample/Links/bandle.jpg</v>
      </c>
      <c r="W660" s="345" t="s">
        <v>5255</v>
      </c>
      <c r="X660" s="345" t="s">
        <v>5256</v>
      </c>
      <c r="Y660" s="345" t="s">
        <v>5257</v>
      </c>
      <c r="Z660" s="345" t="s">
        <v>5258</v>
      </c>
      <c r="AA660" s="110" t="str">
        <f t="shared" si="1271"/>
        <v>/Users/asano/Desktop/data_sample/images/1month/トパーズ/デートトパーズ/thumbnail.jpg</v>
      </c>
      <c r="AB660" s="110" t="str">
        <f t="shared" si="1272"/>
        <v>/Users/asano/Desktop/data_sample/images/1month/トパーズ/デートトパーズ/lens.jpg</v>
      </c>
      <c r="AC660" s="110" t="str">
        <f t="shared" si="1273"/>
        <v>/Users/asano/Desktop/data_sample/images/1month/トパーズ/デートトパーズ/黒目/black.jpg</v>
      </c>
      <c r="AD660" s="110" t="str">
        <f t="shared" si="1274"/>
        <v>/Users/asano/Desktop/data_sample/images/1month/トパーズ/デートトパーズ/茶目/brown.jpg</v>
      </c>
      <c r="AE660" s="346" t="str">
        <f t="shared" ref="AE660:AF660" si="1360">IFERROR(XLOOKUP($E660&amp;$F660,import!$A:$A,import!I:I),""
)</f>
        <v/>
      </c>
      <c r="AF660" s="346" t="str">
        <f t="shared" si="1360"/>
        <v/>
      </c>
      <c r="AG660" s="119" t="str">
        <f>IFERROR(__xludf.DUMMYFUNCTION(" IF(
  ISNUMBER(S660),
  ""度なし（±0.00）〜""&amp;IF(ABS(S660)&lt;100, TEXT(S660, ""0.00""), """"),
  IFERROR(""度なし（±0.00）〜""&amp;
    TEXT(
      VALUE(REGEXEXTRACT(ASC(TO_TEXT(S660)),
        ""(?:^|[^0-9])([+-]?\d{1,2}(?:\.\d+)?)(?:[^0-9]|$)""
      )),
      ""0.00"""&amp;"
    ),
    ""度なしのみ""
  )
)
"),"度なしのみ")</f>
        <v>度なしのみ</v>
      </c>
      <c r="AH660" s="347"/>
      <c r="AI660" s="347"/>
      <c r="AJ660" s="110"/>
      <c r="AK660" s="110" t="s">
        <v>5191</v>
      </c>
      <c r="AL660" s="110" t="str">
        <f t="shared" si="453"/>
        <v>#REF!</v>
      </c>
      <c r="AM660" s="110"/>
      <c r="AN660" s="110" t="str">
        <f t="shared" si="84"/>
        <v>NG</v>
      </c>
      <c r="AO660" s="343">
        <v>12.0</v>
      </c>
      <c r="AP660" s="110"/>
      <c r="AQ660" s="343">
        <v>12.0</v>
      </c>
      <c r="AR660" s="110"/>
    </row>
    <row r="661">
      <c r="A661" s="333" t="b">
        <v>1</v>
      </c>
      <c r="B661" s="349" t="b">
        <v>1</v>
      </c>
      <c r="C661" s="350" t="str">
        <f t="shared" si="66"/>
        <v>-</v>
      </c>
      <c r="D661" s="110"/>
      <c r="E661" s="110" t="s">
        <v>5259</v>
      </c>
      <c r="F661" s="110" t="s">
        <v>5214</v>
      </c>
      <c r="G661" s="335">
        <v>4819.0</v>
      </c>
      <c r="H661" s="110" t="s">
        <v>2566</v>
      </c>
      <c r="I661" s="110" t="s">
        <v>5143</v>
      </c>
      <c r="J661" s="110" t="s">
        <v>5215</v>
      </c>
      <c r="K661" s="110" t="s">
        <v>292</v>
      </c>
      <c r="L661" s="338" t="str">
        <f t="shared" si="1155"/>
        <v>#REF!</v>
      </c>
      <c r="M661" s="339" t="str">
        <f>IFERROR(__xludf.DUMMYFUNCTION("REGEXEXTRACT(
  XLOOKUP($E661&amp;$F661, import!$A:$A, import!C:C),
  ""/(\d+)""
)
"),"#REF!")</f>
        <v>#REF!</v>
      </c>
      <c r="N661" s="340" t="str">
        <f t="shared" si="455"/>
        <v>#REF!</v>
      </c>
      <c r="O661" s="341" t="str">
        <f t="shared" ref="O661:Q661" si="1361">VALUE(SUBSTITUTE(XLOOKUP($E661&amp;$F661,import!$A:$A,import!M:M),"mm",""))
</f>
        <v>#REF!</v>
      </c>
      <c r="P661" s="342" t="str">
        <f t="shared" si="1361"/>
        <v>#REF!</v>
      </c>
      <c r="Q661" s="343" t="str">
        <f t="shared" si="1361"/>
        <v>#REF!</v>
      </c>
      <c r="R661" s="341" t="str">
        <f t="shared" si="1351"/>
        <v>#REF!</v>
      </c>
      <c r="S661" s="343" t="str">
        <f t="shared" si="1362"/>
        <v>#REF!</v>
      </c>
      <c r="T66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TRIM(TRANSPOSE(SPLIT(S661,"",""))), 0))
        ),
      ""シリコン"",""シリコー"&amp;"ンハイドロゲル素材"")
    )
  ),
"""")
"),"")</f>
        <v/>
      </c>
      <c r="U661" s="371" t="s">
        <v>3043</v>
      </c>
      <c r="V661" s="119" t="str">
        <f t="shared" si="1270"/>
        <v>/Users/asano/Desktop/data_sample/Links/bandle.jpg</v>
      </c>
      <c r="W661" s="105" t="s">
        <v>5260</v>
      </c>
      <c r="X661" s="345" t="s">
        <v>5261</v>
      </c>
      <c r="Y661" s="345" t="s">
        <v>5262</v>
      </c>
      <c r="Z661" s="345" t="s">
        <v>5263</v>
      </c>
      <c r="AA661" s="110" t="str">
        <f t="shared" si="1271"/>
        <v>/Users/asano/Desktop/data_sample/images/1month/トパーズ/ベイビーエスプレッソ/thumbnail.jpg</v>
      </c>
      <c r="AB661" s="110" t="str">
        <f t="shared" si="1272"/>
        <v>/Users/asano/Desktop/data_sample/images/1month/トパーズ/ベイビーエスプレッソ/lens.jpg</v>
      </c>
      <c r="AC661" s="110" t="str">
        <f t="shared" si="1273"/>
        <v>/Users/asano/Desktop/data_sample/images/1month/トパーズ/ベイビーエスプレッソ/黒目/black.jpg</v>
      </c>
      <c r="AD661" s="110" t="str">
        <f t="shared" si="1274"/>
        <v>/Users/asano/Desktop/data_sample/images/1month/トパーズ/ベイビーエスプレッソ/茶目/brown.jpg</v>
      </c>
      <c r="AE661" s="346" t="str">
        <f t="shared" ref="AE661:AF661" si="1363">IFERROR(XLOOKUP($E661&amp;$F661,import!$A:$A,import!I:I),""
)</f>
        <v/>
      </c>
      <c r="AF661" s="346" t="str">
        <f t="shared" si="1363"/>
        <v/>
      </c>
      <c r="AG661" s="119" t="str">
        <f>IFERROR(__xludf.DUMMYFUNCTION(" IF(
  ISNUMBER(S661),
  ""度なし（±0.00）〜""&amp;IF(ABS(S661)&lt;100, TEXT(S661, ""0.00""), """"),
  IFERROR(""度なし（±0.00）〜""&amp;
    TEXT(
      VALUE(REGEXEXTRACT(ASC(TO_TEXT(S661)),
        ""(?:^|[^0-9])([+-]?\d{1,2}(?:\.\d+)?)(?:[^0-9]|$)""
      )),
      ""0.00"""&amp;"
    ),
    ""度なしのみ""
  )
)
"),"度なしのみ")</f>
        <v>度なしのみ</v>
      </c>
      <c r="AH661" s="347"/>
      <c r="AI661" s="347"/>
      <c r="AJ661" s="110"/>
      <c r="AK661" s="110" t="s">
        <v>5220</v>
      </c>
      <c r="AL661" s="110" t="str">
        <f t="shared" si="453"/>
        <v>#REF!</v>
      </c>
      <c r="AM661" s="110"/>
      <c r="AN661" s="110" t="str">
        <f t="shared" si="84"/>
        <v>NG</v>
      </c>
      <c r="AO661" s="343">
        <v>12.0</v>
      </c>
      <c r="AP661" s="110"/>
      <c r="AQ661" s="343">
        <v>12.0</v>
      </c>
      <c r="AR661" s="110"/>
    </row>
    <row r="662">
      <c r="A662" s="333" t="b">
        <v>1</v>
      </c>
      <c r="B662" s="349" t="b">
        <v>1</v>
      </c>
      <c r="C662" s="350" t="str">
        <f t="shared" si="66"/>
        <v>-</v>
      </c>
      <c r="D662" s="110"/>
      <c r="E662" s="110" t="s">
        <v>5259</v>
      </c>
      <c r="F662" s="110" t="s">
        <v>5228</v>
      </c>
      <c r="G662" s="335">
        <v>4820.0</v>
      </c>
      <c r="H662" s="336" t="s">
        <v>2566</v>
      </c>
      <c r="I662" s="110" t="s">
        <v>5143</v>
      </c>
      <c r="J662" s="110" t="s">
        <v>5229</v>
      </c>
      <c r="K662" s="110" t="s">
        <v>292</v>
      </c>
      <c r="L662" s="338" t="str">
        <f t="shared" si="1155"/>
        <v>#REF!</v>
      </c>
      <c r="M662" s="339" t="str">
        <f>IFERROR(__xludf.DUMMYFUNCTION("REGEXEXTRACT(
  XLOOKUP($E662&amp;$F662, import!$A:$A, import!C:C),
  ""/(\d+)""
)
"),"#REF!")</f>
        <v>#REF!</v>
      </c>
      <c r="N662" s="340" t="str">
        <f t="shared" si="455"/>
        <v>#REF!</v>
      </c>
      <c r="O662" s="341" t="str">
        <f t="shared" ref="O662:Q662" si="1364">VALUE(SUBSTITUTE(XLOOKUP($E662&amp;$F662,import!$A:$A,import!M:M),"mm",""))
</f>
        <v>#REF!</v>
      </c>
      <c r="P662" s="342" t="str">
        <f t="shared" si="1364"/>
        <v>#REF!</v>
      </c>
      <c r="Q662" s="343" t="str">
        <f t="shared" si="1364"/>
        <v>#REF!</v>
      </c>
      <c r="R662" s="341" t="str">
        <f t="shared" si="1351"/>
        <v>#REF!</v>
      </c>
      <c r="S662" s="110"/>
      <c r="T66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TRIM(TRANSPOSE(SPLIT(S662,"",""))), 0))
        ),
      ""シリコン"",""シリコー"&amp;"ンハイドロゲル素材"")
    )
  ),
"""")
"),"")</f>
        <v/>
      </c>
      <c r="U662" s="371" t="s">
        <v>3043</v>
      </c>
      <c r="V662" s="119" t="str">
        <f t="shared" si="1270"/>
        <v>/Users/asano/Desktop/data_sample/Links/bandle.jpg</v>
      </c>
      <c r="W662" s="345" t="s">
        <v>5264</v>
      </c>
      <c r="X662" s="345" t="s">
        <v>5265</v>
      </c>
      <c r="Y662" s="345" t="s">
        <v>5266</v>
      </c>
      <c r="Z662" s="345" t="s">
        <v>5267</v>
      </c>
      <c r="AA662" s="110" t="str">
        <f t="shared" si="1271"/>
        <v>/Users/asano/Desktop/data_sample/images/1month/トパーズ/モカリング/thumbnail.jpg</v>
      </c>
      <c r="AB662" s="110" t="str">
        <f t="shared" si="1272"/>
        <v>/Users/asano/Desktop/data_sample/images/1month/トパーズ/モカリング/lens.jpg</v>
      </c>
      <c r="AC662" s="110" t="str">
        <f t="shared" si="1273"/>
        <v>/Users/asano/Desktop/data_sample/images/1month/トパーズ/モカリング/黒目/black.jpg</v>
      </c>
      <c r="AD662" s="110" t="str">
        <f t="shared" si="1274"/>
        <v>/Users/asano/Desktop/data_sample/images/1month/トパーズ/モカリング/茶目/brown.jpg</v>
      </c>
      <c r="AE662" s="346" t="str">
        <f t="shared" ref="AE662:AF662" si="1365">IFERROR(XLOOKUP($E662&amp;$F662,import!$A:$A,import!I:I),""
)</f>
        <v/>
      </c>
      <c r="AF662" s="346" t="str">
        <f t="shared" si="1365"/>
        <v/>
      </c>
      <c r="AG662" s="119" t="str">
        <f>IFERROR(__xludf.DUMMYFUNCTION(" IF(
  ISNUMBER(S662),
  ""度なし（±0.00）〜""&amp;IF(ABS(S662)&lt;100, TEXT(S662, ""0.00""), """"),
  IFERROR(""度なし（±0.00）〜""&amp;
    TEXT(
      VALUE(REGEXEXTRACT(ASC(TO_TEXT(S662)),
        ""(?:^|[^0-9])([+-]?\d{1,2}(?:\.\d+)?)(?:[^0-9]|$)""
      )),
      ""0.00"""&amp;"
    ),
    ""度なしのみ""
  )
)
"),"度なしのみ")</f>
        <v>度なしのみ</v>
      </c>
      <c r="AH662" s="347"/>
      <c r="AI662" s="347"/>
      <c r="AJ662" s="110"/>
      <c r="AK662" s="110" t="s">
        <v>5234</v>
      </c>
      <c r="AL662" s="110" t="str">
        <f t="shared" si="453"/>
        <v>#REF!</v>
      </c>
      <c r="AM662" s="110"/>
      <c r="AN662" s="110" t="str">
        <f t="shared" si="84"/>
        <v>NG</v>
      </c>
      <c r="AO662" s="343">
        <v>8.0</v>
      </c>
      <c r="AP662" s="110"/>
      <c r="AQ662" s="343">
        <v>8.0</v>
      </c>
      <c r="AR662" s="110"/>
    </row>
    <row r="663">
      <c r="A663" s="333" t="b">
        <v>1</v>
      </c>
      <c r="B663" s="349" t="b">
        <v>1</v>
      </c>
      <c r="C663" s="350" t="str">
        <f t="shared" si="66"/>
        <v>-</v>
      </c>
      <c r="D663" s="110"/>
      <c r="E663" s="110" t="s">
        <v>5268</v>
      </c>
      <c r="F663" s="110" t="s">
        <v>5193</v>
      </c>
      <c r="G663" s="335">
        <v>4821.0</v>
      </c>
      <c r="H663" s="110" t="s">
        <v>2566</v>
      </c>
      <c r="I663" s="110" t="s">
        <v>5269</v>
      </c>
      <c r="J663" s="110" t="s">
        <v>5270</v>
      </c>
      <c r="K663" s="337" t="s">
        <v>170</v>
      </c>
      <c r="L663" s="338" t="str">
        <f t="shared" si="1155"/>
        <v>#REF!</v>
      </c>
      <c r="M663" s="339" t="str">
        <f>IFERROR(__xludf.DUMMYFUNCTION("REGEXEXTRACT(
  XLOOKUP($E663&amp;$F663, import!$A:$A, import!C:C),
  ""/(\d+)""
)
"),"#REF!")</f>
        <v>#REF!</v>
      </c>
      <c r="N663" s="340" t="str">
        <f t="shared" si="455"/>
        <v>#REF!</v>
      </c>
      <c r="O663" s="341" t="str">
        <f t="shared" ref="O663:Q663" si="1366">VALUE(SUBSTITUTE(XLOOKUP($E663&amp;$F663,import!$A:$A,import!M:M),"mm",""))
</f>
        <v>#REF!</v>
      </c>
      <c r="P663" s="342" t="str">
        <f t="shared" si="1366"/>
        <v>#REF!</v>
      </c>
      <c r="Q663" s="343" t="str">
        <f t="shared" si="1366"/>
        <v>#REF!</v>
      </c>
      <c r="R663" s="341" t="str">
        <f t="shared" si="1351"/>
        <v>#REF!</v>
      </c>
      <c r="S663" s="110" t="s">
        <v>1303</v>
      </c>
      <c r="T66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TRIM(TRANSPOSE(SPLIT(S663,"",""))), 0))
        ),
      ""シリコン"",""シリコー"&amp;"ンハイドロゲル素材"")
    )
  ),
"""")
"),"UVカット")</f>
        <v>UVカット</v>
      </c>
      <c r="U663" s="354" t="str">
        <f t="shared" ref="U663:U675" si="1369">LET(pb,TRIM($H663),brand,TRIM($I663),d,LOWER(TRIM($K663)),dur,SWITCH(d,"1 day","1day","1 month","monthly","1month","monthly","month","monthly","2 week","2week",d),brand_key,IF(COUNTIF(list!A:A,brand)&gt;0,brand,""),grp,IF(OR(pb="PB",pb="他社"),pb,""),key,IF(brand_key&lt;&gt;"",brand_key,IF(AND(grp&lt;&gt;"",dur&lt;&gt;""),grp&amp;" "&amp;dur,"")),res,XLOOKUP(TRIM(key),list!A:A,list!B:B,""),TRIM(SUBSTITUTE(SUBSTITUTE(CLEAN(res),CHAR(160),""),UNICHAR(12288),"")))
</f>
        <v>#REF!</v>
      </c>
      <c r="V663" s="119" t="str">
        <f t="shared" si="1270"/>
        <v>/Users/asano/Desktop/data_sample/Links/bandle.jpg</v>
      </c>
      <c r="W663" s="345" t="s">
        <v>5271</v>
      </c>
      <c r="X663" s="345" t="s">
        <v>5272</v>
      </c>
      <c r="Y663" s="345" t="s">
        <v>5273</v>
      </c>
      <c r="Z663" s="345" t="s">
        <v>5274</v>
      </c>
      <c r="AA663" s="110" t="str">
        <f t="shared" si="1271"/>
        <v>/Users/asano/Desktop/data_sample/images/1day/トパーズ　トーリック/オパール CYL-0.75/thumbnail.jpg</v>
      </c>
      <c r="AB663" s="110" t="str">
        <f t="shared" si="1272"/>
        <v>/Users/asano/Desktop/data_sample/images/1day/トパーズ　トーリック/オパール CYL-0.75/lens.jpg</v>
      </c>
      <c r="AC663" s="110" t="str">
        <f t="shared" si="1273"/>
        <v>/Users/asano/Desktop/data_sample/images/1day/トパーズ　トーリック/オパール CYL-0.75/黒目/black.jpg</v>
      </c>
      <c r="AD663" s="110" t="str">
        <f t="shared" si="1274"/>
        <v>/Users/asano/Desktop/data_sample/images/1day/トパーズ　トーリック/オパール CYL-0.75/茶目/brown.jpg</v>
      </c>
      <c r="AE663" s="346" t="str">
        <f t="shared" ref="AE663:AF663" si="1367">IFERROR(XLOOKUP($E663&amp;$F663,import!$A:$A,import!I:I),""
)</f>
        <v/>
      </c>
      <c r="AF663" s="346" t="str">
        <f t="shared" si="1367"/>
        <v/>
      </c>
      <c r="AG663" s="119" t="str">
        <f>IFERROR(__xludf.DUMMYFUNCTION(" IF(
  ISNUMBER(S663),
  ""度なし（±0.00）〜""&amp;IF(ABS(S663)&lt;100, TEXT(S663, ""0.00""), """"),
  IFERROR(""度なし（±0.00）〜""&amp;
    TEXT(
      VALUE(REGEXEXTRACT(ASC(TO_TEXT(S663)),
        ""(?:^|[^0-9])([+-]?\d{1,2}(?:\.\d+)?)(?:[^0-9]|$)""
      )),
      ""0.00"""&amp;"
    ),
    ""度なしのみ""
  )
)
"),"度なしのみ")</f>
        <v>度なしのみ</v>
      </c>
      <c r="AH663" s="347"/>
      <c r="AI663" s="347"/>
      <c r="AJ663" s="110"/>
      <c r="AK663" s="110" t="s">
        <v>5199</v>
      </c>
      <c r="AL663" s="110" t="str">
        <f t="shared" si="453"/>
        <v>#REF!</v>
      </c>
      <c r="AM663" s="110"/>
      <c r="AN663" s="110" t="str">
        <f t="shared" si="84"/>
        <v>NG</v>
      </c>
      <c r="AO663" s="343">
        <v>8.0</v>
      </c>
      <c r="AP663" s="110"/>
      <c r="AQ663" s="343">
        <v>8.0</v>
      </c>
      <c r="AR663" s="110"/>
    </row>
    <row r="664">
      <c r="A664" s="333" t="b">
        <v>1</v>
      </c>
      <c r="B664" s="349" t="b">
        <v>1</v>
      </c>
      <c r="C664" s="350" t="str">
        <f t="shared" si="66"/>
        <v>-</v>
      </c>
      <c r="D664" s="110"/>
      <c r="E664" s="110" t="s">
        <v>5268</v>
      </c>
      <c r="F664" s="110" t="s">
        <v>5178</v>
      </c>
      <c r="G664" s="335">
        <v>4822.0</v>
      </c>
      <c r="H664" s="110" t="s">
        <v>2566</v>
      </c>
      <c r="I664" s="110" t="s">
        <v>5269</v>
      </c>
      <c r="J664" s="110" t="s">
        <v>5275</v>
      </c>
      <c r="K664" s="337" t="s">
        <v>170</v>
      </c>
      <c r="L664" s="338" t="str">
        <f t="shared" si="1155"/>
        <v>#REF!</v>
      </c>
      <c r="M664" s="339" t="str">
        <f>IFERROR(__xludf.DUMMYFUNCTION("REGEXEXTRACT(
  XLOOKUP($E664&amp;$F664, import!$A:$A, import!C:C),
  ""/(\d+)""
)
"),"#REF!")</f>
        <v>#REF!</v>
      </c>
      <c r="N664" s="340" t="str">
        <f t="shared" si="455"/>
        <v>#REF!</v>
      </c>
      <c r="O664" s="341" t="str">
        <f t="shared" ref="O664:Q664" si="1368">VALUE(SUBSTITUTE(XLOOKUP($E664&amp;$F664,import!$A:$A,import!M:M),"mm",""))
</f>
        <v>#REF!</v>
      </c>
      <c r="P664" s="342" t="str">
        <f t="shared" si="1368"/>
        <v>#REF!</v>
      </c>
      <c r="Q664" s="343" t="str">
        <f t="shared" si="1368"/>
        <v>#REF!</v>
      </c>
      <c r="R664" s="341" t="str">
        <f t="shared" si="1351"/>
        <v>#REF!</v>
      </c>
      <c r="S664" s="110" t="s">
        <v>1303</v>
      </c>
      <c r="T66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TRIM(TRANSPOSE(SPLIT(S664,"",""))), 0))
        ),
      ""シリコン"",""シリコー"&amp;"ンハイドロゲル素材"")
    )
  ),
"""")
"),"UVカット")</f>
        <v>UVカット</v>
      </c>
      <c r="U664" s="354" t="str">
        <f t="shared" si="1369"/>
        <v>#REF!</v>
      </c>
      <c r="V664" s="119" t="str">
        <f t="shared" si="1270"/>
        <v>/Users/asano/Desktop/data_sample/Links/bandle.jpg</v>
      </c>
      <c r="W664" s="345" t="s">
        <v>5276</v>
      </c>
      <c r="X664" s="345" t="s">
        <v>5277</v>
      </c>
      <c r="Y664" s="345" t="s">
        <v>5278</v>
      </c>
      <c r="Z664" s="345" t="s">
        <v>5279</v>
      </c>
      <c r="AA664" s="110" t="str">
        <f t="shared" si="1271"/>
        <v>/Users/asano/Desktop/data_sample/images/1day/トパーズ　トーリック/ストロベリークォーツ CYL-0.75/thumbnail.jpg</v>
      </c>
      <c r="AB664" s="110" t="str">
        <f t="shared" si="1272"/>
        <v>/Users/asano/Desktop/data_sample/images/1day/トパーズ　トーリック/ストロベリークォーツ CYL-0.75/lens.jpg</v>
      </c>
      <c r="AC664" s="110" t="str">
        <f t="shared" si="1273"/>
        <v>/Users/asano/Desktop/data_sample/images/1day/トパーズ　トーリック/ストロベリークォーツ CYL-0.75/黒目/black.jpg</v>
      </c>
      <c r="AD664" s="110" t="str">
        <f t="shared" si="1274"/>
        <v>/Users/asano/Desktop/data_sample/images/1day/トパーズ　トーリック/ストロベリークォーツ CYL-0.75/茶目/brown.jpg</v>
      </c>
      <c r="AE664" s="346" t="str">
        <f t="shared" ref="AE664:AF664" si="1370">IFERROR(XLOOKUP($E664&amp;$F664,import!$A:$A,import!I:I),""
)</f>
        <v/>
      </c>
      <c r="AF664" s="346" t="str">
        <f t="shared" si="1370"/>
        <v/>
      </c>
      <c r="AG664" s="119" t="str">
        <f>IFERROR(__xludf.DUMMYFUNCTION(" IF(
  ISNUMBER(S664),
  ""度なし（±0.00）〜""&amp;IF(ABS(S664)&lt;100, TEXT(S664, ""0.00""), """"),
  IFERROR(""度なし（±0.00）〜""&amp;
    TEXT(
      VALUE(REGEXEXTRACT(ASC(TO_TEXT(S664)),
        ""(?:^|[^0-9])([+-]?\d{1,2}(?:\.\d+)?)(?:[^0-9]|$)""
      )),
      ""0.00"""&amp;"
    ),
    ""度なしのみ""
  )
)
"),"度なしのみ")</f>
        <v>度なしのみ</v>
      </c>
      <c r="AH664" s="347"/>
      <c r="AI664" s="347"/>
      <c r="AJ664" s="110"/>
      <c r="AK664" s="110" t="s">
        <v>5184</v>
      </c>
      <c r="AL664" s="110" t="str">
        <f t="shared" si="453"/>
        <v>#REF!</v>
      </c>
      <c r="AM664" s="110"/>
      <c r="AN664" s="110" t="str">
        <f t="shared" si="84"/>
        <v>NG</v>
      </c>
      <c r="AO664" s="343">
        <v>8.0</v>
      </c>
      <c r="AP664" s="110"/>
      <c r="AQ664" s="343">
        <v>8.0</v>
      </c>
      <c r="AR664" s="110"/>
    </row>
    <row r="665">
      <c r="A665" s="333" t="b">
        <v>1</v>
      </c>
      <c r="B665" s="349" t="b">
        <v>1</v>
      </c>
      <c r="C665" s="350" t="str">
        <f t="shared" si="66"/>
        <v>-</v>
      </c>
      <c r="D665" s="110"/>
      <c r="E665" s="110" t="s">
        <v>5268</v>
      </c>
      <c r="F665" s="110" t="s">
        <v>5185</v>
      </c>
      <c r="G665" s="335">
        <v>4823.0</v>
      </c>
      <c r="H665" s="110" t="s">
        <v>2566</v>
      </c>
      <c r="I665" s="110" t="s">
        <v>5269</v>
      </c>
      <c r="J665" s="110" t="s">
        <v>5280</v>
      </c>
      <c r="K665" s="337" t="s">
        <v>170</v>
      </c>
      <c r="L665" s="338" t="str">
        <f t="shared" si="1155"/>
        <v>#REF!</v>
      </c>
      <c r="M665" s="339" t="str">
        <f>IFERROR(__xludf.DUMMYFUNCTION("REGEXEXTRACT(
  XLOOKUP($E665&amp;$F665, import!$A:$A, import!C:C),
  ""/(\d+)""
)
"),"#REF!")</f>
        <v>#REF!</v>
      </c>
      <c r="N665" s="340" t="str">
        <f t="shared" si="455"/>
        <v>#REF!</v>
      </c>
      <c r="O665" s="341" t="str">
        <f t="shared" ref="O665:Q665" si="1371">VALUE(SUBSTITUTE(XLOOKUP($E665&amp;$F665,import!$A:$A,import!M:M),"mm",""))
</f>
        <v>#REF!</v>
      </c>
      <c r="P665" s="342" t="str">
        <f t="shared" si="1371"/>
        <v>#REF!</v>
      </c>
      <c r="Q665" s="343" t="str">
        <f t="shared" si="1371"/>
        <v>#REF!</v>
      </c>
      <c r="R665" s="341" t="str">
        <f t="shared" si="1351"/>
        <v>#REF!</v>
      </c>
      <c r="S665" s="110" t="s">
        <v>1303</v>
      </c>
      <c r="T66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TRIM(TRANSPOSE(SPLIT(S665,"",""))), 0))
        ),
      ""シリコン"",""シリコー"&amp;"ンハイドロゲル素材"")
    )
  ),
"""")
"),"UVカット")</f>
        <v>UVカット</v>
      </c>
      <c r="U665" s="354" t="str">
        <f t="shared" si="1369"/>
        <v>#REF!</v>
      </c>
      <c r="V665" s="119" t="str">
        <f t="shared" si="1270"/>
        <v>/Users/asano/Desktop/data_sample/Links/bandle.jpg</v>
      </c>
      <c r="W665" s="345" t="s">
        <v>5281</v>
      </c>
      <c r="X665" s="345" t="s">
        <v>5282</v>
      </c>
      <c r="Y665" s="345" t="s">
        <v>5283</v>
      </c>
      <c r="Z665" s="345" t="s">
        <v>5284</v>
      </c>
      <c r="AA665" s="110" t="str">
        <f t="shared" si="1271"/>
        <v>/Users/asano/Desktop/data_sample/images/1day/トパーズ　トーリック/デートトパーズ CYL-0.75/thumbnail.jpg</v>
      </c>
      <c r="AB665" s="110" t="str">
        <f t="shared" si="1272"/>
        <v>/Users/asano/Desktop/data_sample/images/1day/トパーズ　トーリック/デートトパーズ CYL-0.75/lens.jpg</v>
      </c>
      <c r="AC665" s="110" t="str">
        <f t="shared" si="1273"/>
        <v>/Users/asano/Desktop/data_sample/images/1day/トパーズ　トーリック/デートトパーズ CYL-0.75/黒目/black.jpg</v>
      </c>
      <c r="AD665" s="110" t="str">
        <f t="shared" si="1274"/>
        <v>/Users/asano/Desktop/data_sample/images/1day/トパーズ　トーリック/デートトパーズ CYL-0.75/茶目/brown.jpg</v>
      </c>
      <c r="AE665" s="346" t="str">
        <f t="shared" ref="AE665:AF665" si="1372">IFERROR(XLOOKUP($E665&amp;$F665,import!$A:$A,import!I:I),""
)</f>
        <v/>
      </c>
      <c r="AF665" s="346" t="str">
        <f t="shared" si="1372"/>
        <v/>
      </c>
      <c r="AG665" s="119" t="str">
        <f>IFERROR(__xludf.DUMMYFUNCTION(" IF(
  ISNUMBER(S665),
  ""度なし（±0.00）〜""&amp;IF(ABS(S665)&lt;100, TEXT(S665, ""0.00""), """"),
  IFERROR(""度なし（±0.00）〜""&amp;
    TEXT(
      VALUE(REGEXEXTRACT(ASC(TO_TEXT(S665)),
        ""(?:^|[^0-9])([+-]?\d{1,2}(?:\.\d+)?)(?:[^0-9]|$)""
      )),
      ""0.00"""&amp;"
    ),
    ""度なしのみ""
  )
)
"),"度なしのみ")</f>
        <v>度なしのみ</v>
      </c>
      <c r="AH665" s="347"/>
      <c r="AI665" s="347"/>
      <c r="AJ665" s="110"/>
      <c r="AK665" s="110" t="s">
        <v>5191</v>
      </c>
      <c r="AL665" s="110" t="str">
        <f t="shared" si="453"/>
        <v>#REF!</v>
      </c>
      <c r="AM665" s="110"/>
      <c r="AN665" s="110" t="str">
        <f t="shared" si="84"/>
        <v>NG</v>
      </c>
      <c r="AO665" s="343">
        <v>8.0</v>
      </c>
      <c r="AP665" s="110"/>
      <c r="AQ665" s="343">
        <v>8.0</v>
      </c>
      <c r="AR665" s="110"/>
    </row>
    <row r="666">
      <c r="A666" s="333" t="b">
        <v>1</v>
      </c>
      <c r="B666" s="349" t="b">
        <v>1</v>
      </c>
      <c r="C666" s="350" t="str">
        <f t="shared" si="66"/>
        <v>-</v>
      </c>
      <c r="D666" s="110"/>
      <c r="E666" s="110" t="s">
        <v>5285</v>
      </c>
      <c r="F666" s="110" t="s">
        <v>5193</v>
      </c>
      <c r="G666" s="335">
        <v>4824.0</v>
      </c>
      <c r="H666" s="110" t="s">
        <v>2566</v>
      </c>
      <c r="I666" s="110" t="s">
        <v>5269</v>
      </c>
      <c r="J666" s="110" t="s">
        <v>5286</v>
      </c>
      <c r="K666" s="337" t="s">
        <v>170</v>
      </c>
      <c r="L666" s="338" t="str">
        <f t="shared" si="1155"/>
        <v>#REF!</v>
      </c>
      <c r="M666" s="339" t="str">
        <f>IFERROR(__xludf.DUMMYFUNCTION("REGEXEXTRACT(
  XLOOKUP($E666&amp;$F666, import!$A:$A, import!C:C),
  ""/(\d+)""
)
"),"#REF!")</f>
        <v>#REF!</v>
      </c>
      <c r="N666" s="340" t="str">
        <f t="shared" si="455"/>
        <v>#REF!</v>
      </c>
      <c r="O666" s="341" t="str">
        <f t="shared" ref="O666:Q666" si="1373">VALUE(SUBSTITUTE(XLOOKUP($E666&amp;$F666,import!$A:$A,import!M:M),"mm",""))
</f>
        <v>#REF!</v>
      </c>
      <c r="P666" s="342" t="str">
        <f t="shared" si="1373"/>
        <v>#REF!</v>
      </c>
      <c r="Q666" s="343" t="str">
        <f t="shared" si="1373"/>
        <v>#REF!</v>
      </c>
      <c r="R666" s="341" t="str">
        <f t="shared" si="1351"/>
        <v>#REF!</v>
      </c>
      <c r="S666" s="110" t="s">
        <v>1303</v>
      </c>
      <c r="T666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TRIM(TRANSPOSE(SPLIT(S666,"",""))), 0))
        ),
      ""シリコン"",""シリコー"&amp;"ンハイドロゲル素材"")
    )
  ),
"""")
"),"UVカット")</f>
        <v>UVカット</v>
      </c>
      <c r="U666" s="354" t="str">
        <f t="shared" si="1369"/>
        <v>#REF!</v>
      </c>
      <c r="V666" s="119" t="str">
        <f t="shared" si="1270"/>
        <v>/Users/asano/Desktop/data_sample/Links/bandle.jpg</v>
      </c>
      <c r="W666" s="345" t="s">
        <v>5287</v>
      </c>
      <c r="X666" s="345" t="s">
        <v>5288</v>
      </c>
      <c r="Y666" s="345" t="s">
        <v>5289</v>
      </c>
      <c r="Z666" s="345" t="s">
        <v>5290</v>
      </c>
      <c r="AA666" s="110" t="str">
        <f t="shared" si="1271"/>
        <v>/Users/asano/Desktop/data_sample/images/1day/トパーズ　トーリック/オパール CYL-1.25/thumbnail.jpg</v>
      </c>
      <c r="AB666" s="110" t="str">
        <f t="shared" si="1272"/>
        <v>/Users/asano/Desktop/data_sample/images/1day/トパーズ　トーリック/オパール CYL-1.25/lens.jpg</v>
      </c>
      <c r="AC666" s="110" t="str">
        <f t="shared" si="1273"/>
        <v>/Users/asano/Desktop/data_sample/images/1day/トパーズ　トーリック/オパール CYL-1.25/黒目/black.jpg</v>
      </c>
      <c r="AD666" s="110" t="str">
        <f t="shared" si="1274"/>
        <v>/Users/asano/Desktop/data_sample/images/1day/トパーズ　トーリック/オパール CYL-1.25/茶目/brown.jpg</v>
      </c>
      <c r="AE666" s="346" t="str">
        <f t="shared" ref="AE666:AF666" si="1374">IFERROR(XLOOKUP($E666&amp;$F666,import!$A:$A,import!I:I),""
)</f>
        <v/>
      </c>
      <c r="AF666" s="346" t="str">
        <f t="shared" si="1374"/>
        <v/>
      </c>
      <c r="AG666" s="119" t="str">
        <f>IFERROR(__xludf.DUMMYFUNCTION(" IF(
  ISNUMBER(S666),
  ""度なし（±0.00）〜""&amp;IF(ABS(S666)&lt;100, TEXT(S666, ""0.00""), """"),
  IFERROR(""度なし（±0.00）〜""&amp;
    TEXT(
      VALUE(REGEXEXTRACT(ASC(TO_TEXT(S666)),
        ""(?:^|[^0-9])([+-]?\d{1,2}(?:\.\d+)?)(?:[^0-9]|$)""
      )),
      ""0.00"""&amp;"
    ),
    ""度なしのみ""
  )
)
"),"度なしのみ")</f>
        <v>度なしのみ</v>
      </c>
      <c r="AH666" s="347"/>
      <c r="AI666" s="347"/>
      <c r="AJ666" s="110"/>
      <c r="AK666" s="110" t="s">
        <v>5199</v>
      </c>
      <c r="AL666" s="110" t="str">
        <f t="shared" si="453"/>
        <v>#REF!</v>
      </c>
      <c r="AM666" s="110"/>
      <c r="AN666" s="110" t="str">
        <f t="shared" si="84"/>
        <v>NG</v>
      </c>
      <c r="AO666" s="343">
        <v>8.0</v>
      </c>
      <c r="AP666" s="110"/>
      <c r="AQ666" s="343">
        <v>8.0</v>
      </c>
      <c r="AR666" s="110"/>
    </row>
    <row r="667">
      <c r="A667" s="333" t="b">
        <v>1</v>
      </c>
      <c r="B667" s="349" t="b">
        <v>1</v>
      </c>
      <c r="C667" s="350" t="str">
        <f t="shared" si="66"/>
        <v>-</v>
      </c>
      <c r="D667" s="110"/>
      <c r="E667" s="110" t="s">
        <v>5285</v>
      </c>
      <c r="F667" s="110" t="s">
        <v>5178</v>
      </c>
      <c r="G667" s="335">
        <v>4825.0</v>
      </c>
      <c r="H667" s="110" t="s">
        <v>2566</v>
      </c>
      <c r="I667" s="110" t="s">
        <v>5269</v>
      </c>
      <c r="J667" s="110" t="s">
        <v>5291</v>
      </c>
      <c r="K667" s="337" t="s">
        <v>170</v>
      </c>
      <c r="L667" s="338" t="str">
        <f t="shared" si="1155"/>
        <v>#REF!</v>
      </c>
      <c r="M667" s="339" t="str">
        <f>IFERROR(__xludf.DUMMYFUNCTION("REGEXEXTRACT(
  XLOOKUP($E667&amp;$F667, import!$A:$A, import!C:C),
  ""/(\d+)""
)
"),"#REF!")</f>
        <v>#REF!</v>
      </c>
      <c r="N667" s="340" t="str">
        <f t="shared" si="455"/>
        <v>#REF!</v>
      </c>
      <c r="O667" s="341" t="str">
        <f t="shared" ref="O667:Q667" si="1375">VALUE(SUBSTITUTE(XLOOKUP($E667&amp;$F667,import!$A:$A,import!M:M),"mm",""))
</f>
        <v>#REF!</v>
      </c>
      <c r="P667" s="342" t="str">
        <f t="shared" si="1375"/>
        <v>#REF!</v>
      </c>
      <c r="Q667" s="343" t="str">
        <f t="shared" si="1375"/>
        <v>#REF!</v>
      </c>
      <c r="R667" s="341" t="str">
        <f t="shared" si="1351"/>
        <v>#REF!</v>
      </c>
      <c r="S667" s="110" t="s">
        <v>1303</v>
      </c>
      <c r="T667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TRIM(TRANSPOSE(SPLIT(S667,"",""))), 0))
        ),
      ""シリコン"",""シリコー"&amp;"ンハイドロゲル素材"")
    )
  ),
"""")
"),"UVカット")</f>
        <v>UVカット</v>
      </c>
      <c r="U667" s="354" t="str">
        <f t="shared" si="1369"/>
        <v>#REF!</v>
      </c>
      <c r="V667" s="119" t="str">
        <f t="shared" si="1270"/>
        <v>/Users/asano/Desktop/data_sample/Links/bandle.jpg</v>
      </c>
      <c r="W667" s="345" t="s">
        <v>5292</v>
      </c>
      <c r="X667" s="345" t="s">
        <v>5293</v>
      </c>
      <c r="Y667" s="345" t="s">
        <v>5294</v>
      </c>
      <c r="Z667" s="345" t="s">
        <v>5295</v>
      </c>
      <c r="AA667" s="110" t="str">
        <f t="shared" si="1271"/>
        <v>/Users/asano/Desktop/data_sample/images/1day/トパーズ　トーリック/ストロベリークォーツ CYL-1.25/thumbnail.jpg</v>
      </c>
      <c r="AB667" s="110" t="str">
        <f t="shared" si="1272"/>
        <v>/Users/asano/Desktop/data_sample/images/1day/トパーズ　トーリック/ストロベリークォーツ CYL-1.25/lens.jpg</v>
      </c>
      <c r="AC667" s="110" t="str">
        <f t="shared" si="1273"/>
        <v>/Users/asano/Desktop/data_sample/images/1day/トパーズ　トーリック/ストロベリークォーツ CYL-1.25/黒目/black.jpg</v>
      </c>
      <c r="AD667" s="110" t="str">
        <f t="shared" si="1274"/>
        <v>/Users/asano/Desktop/data_sample/images/1day/トパーズ　トーリック/ストロベリークォーツ CYL-1.25/茶目/brown.jpg</v>
      </c>
      <c r="AE667" s="346" t="str">
        <f t="shared" ref="AE667:AF667" si="1376">IFERROR(XLOOKUP($E667&amp;$F667,import!$A:$A,import!I:I),""
)</f>
        <v/>
      </c>
      <c r="AF667" s="346" t="str">
        <f t="shared" si="1376"/>
        <v/>
      </c>
      <c r="AG667" s="119" t="str">
        <f>IFERROR(__xludf.DUMMYFUNCTION(" IF(
  ISNUMBER(S667),
  ""度なし（±0.00）〜""&amp;IF(ABS(S667)&lt;100, TEXT(S667, ""0.00""), """"),
  IFERROR(""度なし（±0.00）〜""&amp;
    TEXT(
      VALUE(REGEXEXTRACT(ASC(TO_TEXT(S667)),
        ""(?:^|[^0-9])([+-]?\d{1,2}(?:\.\d+)?)(?:[^0-9]|$)""
      )),
      ""0.00"""&amp;"
    ),
    ""度なしのみ""
  )
)
"),"度なしのみ")</f>
        <v>度なしのみ</v>
      </c>
      <c r="AH667" s="347"/>
      <c r="AI667" s="347"/>
      <c r="AJ667" s="110"/>
      <c r="AK667" s="110" t="s">
        <v>5184</v>
      </c>
      <c r="AL667" s="110" t="str">
        <f t="shared" si="453"/>
        <v>#REF!</v>
      </c>
      <c r="AM667" s="110"/>
      <c r="AN667" s="110" t="str">
        <f t="shared" si="84"/>
        <v>NG</v>
      </c>
      <c r="AO667" s="343">
        <v>8.0</v>
      </c>
      <c r="AP667" s="110"/>
      <c r="AQ667" s="343">
        <v>8.0</v>
      </c>
      <c r="AR667" s="110"/>
    </row>
    <row r="668">
      <c r="A668" s="333" t="b">
        <v>1</v>
      </c>
      <c r="B668" s="349" t="b">
        <v>1</v>
      </c>
      <c r="C668" s="350" t="str">
        <f t="shared" si="66"/>
        <v>-</v>
      </c>
      <c r="D668" s="110"/>
      <c r="E668" s="110" t="s">
        <v>5285</v>
      </c>
      <c r="F668" s="110" t="s">
        <v>5185</v>
      </c>
      <c r="G668" s="335">
        <v>4826.0</v>
      </c>
      <c r="H668" s="110" t="s">
        <v>2566</v>
      </c>
      <c r="I668" s="110" t="s">
        <v>5269</v>
      </c>
      <c r="J668" s="110" t="s">
        <v>5296</v>
      </c>
      <c r="K668" s="337" t="s">
        <v>170</v>
      </c>
      <c r="L668" s="338" t="str">
        <f t="shared" si="1155"/>
        <v>#REF!</v>
      </c>
      <c r="M668" s="339" t="str">
        <f>IFERROR(__xludf.DUMMYFUNCTION("REGEXEXTRACT(
  XLOOKUP($E668&amp;$F668, import!$A:$A, import!C:C),
  ""/(\d+)""
)
"),"#REF!")</f>
        <v>#REF!</v>
      </c>
      <c r="N668" s="340" t="str">
        <f t="shared" si="455"/>
        <v>#REF!</v>
      </c>
      <c r="O668" s="341" t="str">
        <f t="shared" ref="O668:Q668" si="1377">VALUE(SUBSTITUTE(XLOOKUP($E668&amp;$F668,import!$A:$A,import!M:M),"mm",""))
</f>
        <v>#REF!</v>
      </c>
      <c r="P668" s="342" t="str">
        <f t="shared" si="1377"/>
        <v>#REF!</v>
      </c>
      <c r="Q668" s="343" t="str">
        <f t="shared" si="1377"/>
        <v>#REF!</v>
      </c>
      <c r="R668" s="341" t="str">
        <f t="shared" si="1351"/>
        <v>#REF!</v>
      </c>
      <c r="S668" s="110" t="s">
        <v>1303</v>
      </c>
      <c r="T668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TRIM(TRANSPOSE(SPLIT(S668,"",""))), 0))
        ),
      ""シリコン"",""シリコー"&amp;"ンハイドロゲル素材"")
    )
  ),
"""")
"),"UVカット")</f>
        <v>UVカット</v>
      </c>
      <c r="U668" s="354" t="str">
        <f t="shared" si="1369"/>
        <v>#REF!</v>
      </c>
      <c r="V668" s="119" t="str">
        <f t="shared" si="1270"/>
        <v>/Users/asano/Desktop/data_sample/Links/bandle.jpg</v>
      </c>
      <c r="W668" s="345" t="s">
        <v>5297</v>
      </c>
      <c r="X668" s="345" t="s">
        <v>5298</v>
      </c>
      <c r="Y668" s="345" t="s">
        <v>5299</v>
      </c>
      <c r="Z668" s="345" t="s">
        <v>5300</v>
      </c>
      <c r="AA668" s="110" t="str">
        <f t="shared" si="1271"/>
        <v>/Users/asano/Desktop/data_sample/images/1day/トパーズ　トーリック/デートトパーズ CYL-1.25/thumbnail.jpg</v>
      </c>
      <c r="AB668" s="110" t="str">
        <f t="shared" si="1272"/>
        <v>/Users/asano/Desktop/data_sample/images/1day/トパーズ　トーリック/デートトパーズ CYL-1.25/lens.jpg</v>
      </c>
      <c r="AC668" s="110" t="str">
        <f t="shared" si="1273"/>
        <v>/Users/asano/Desktop/data_sample/images/1day/トパーズ　トーリック/デートトパーズ CYL-1.25/黒目/black.jpg</v>
      </c>
      <c r="AD668" s="110" t="str">
        <f t="shared" si="1274"/>
        <v>/Users/asano/Desktop/data_sample/images/1day/トパーズ　トーリック/デートトパーズ CYL-1.25/茶目/brown.jpg</v>
      </c>
      <c r="AE668" s="346" t="str">
        <f t="shared" ref="AE668:AF668" si="1378">IFERROR(XLOOKUP($E668&amp;$F668,import!$A:$A,import!I:I),""
)</f>
        <v/>
      </c>
      <c r="AF668" s="346" t="str">
        <f t="shared" si="1378"/>
        <v/>
      </c>
      <c r="AG668" s="119" t="str">
        <f>IFERROR(__xludf.DUMMYFUNCTION(" IF(
  ISNUMBER(S668),
  ""度なし（±0.00）〜""&amp;IF(ABS(S668)&lt;100, TEXT(S668, ""0.00""), """"),
  IFERROR(""度なし（±0.00）〜""&amp;
    TEXT(
      VALUE(REGEXEXTRACT(ASC(TO_TEXT(S668)),
        ""(?:^|[^0-9])([+-]?\d{1,2}(?:\.\d+)?)(?:[^0-9]|$)""
      )),
      ""0.00"""&amp;"
    ),
    ""度なしのみ""
  )
)
"),"度なしのみ")</f>
        <v>度なしのみ</v>
      </c>
      <c r="AH668" s="347"/>
      <c r="AI668" s="347"/>
      <c r="AJ668" s="110"/>
      <c r="AK668" s="110" t="s">
        <v>5191</v>
      </c>
      <c r="AL668" s="110" t="str">
        <f t="shared" si="453"/>
        <v>#REF!</v>
      </c>
      <c r="AM668" s="110"/>
      <c r="AN668" s="110" t="str">
        <f t="shared" si="84"/>
        <v>NG</v>
      </c>
      <c r="AO668" s="343">
        <v>8.0</v>
      </c>
      <c r="AP668" s="110"/>
      <c r="AQ668" s="343">
        <v>8.0</v>
      </c>
      <c r="AR668" s="110"/>
    </row>
    <row r="669">
      <c r="A669" s="333" t="b">
        <v>1</v>
      </c>
      <c r="B669" s="349" t="b">
        <v>1</v>
      </c>
      <c r="C669" s="350" t="str">
        <f t="shared" si="66"/>
        <v>-</v>
      </c>
      <c r="D669" s="110"/>
      <c r="E669" s="110" t="s">
        <v>5301</v>
      </c>
      <c r="F669" s="110" t="s">
        <v>5302</v>
      </c>
      <c r="G669" s="335">
        <v>4827.0</v>
      </c>
      <c r="H669" s="110" t="s">
        <v>2566</v>
      </c>
      <c r="I669" s="110" t="s">
        <v>5303</v>
      </c>
      <c r="J669" s="110" t="s">
        <v>5304</v>
      </c>
      <c r="K669" s="337" t="s">
        <v>170</v>
      </c>
      <c r="L669" s="359">
        <v>1760.0</v>
      </c>
      <c r="M669" s="339" t="s">
        <v>963</v>
      </c>
      <c r="N669" s="389" t="str">
        <f t="shared" si="455"/>
        <v>#REF!</v>
      </c>
      <c r="O669" s="361">
        <v>14.0</v>
      </c>
      <c r="P669" s="364">
        <v>12.8</v>
      </c>
      <c r="Q669" s="365">
        <v>8.6</v>
      </c>
      <c r="R669" s="390">
        <v>38.0</v>
      </c>
      <c r="S669" s="352" t="s">
        <v>956</v>
      </c>
      <c r="T669" s="110" t="s">
        <v>956</v>
      </c>
      <c r="U669" s="354" t="str">
        <f t="shared" si="1369"/>
        <v>#REF!</v>
      </c>
      <c r="V669" s="119" t="str">
        <f t="shared" si="1270"/>
        <v>/Users/asano/Desktop/data_sample/Links/bandle.jpg</v>
      </c>
      <c r="W669" s="105" t="s">
        <v>5305</v>
      </c>
      <c r="X669" s="105" t="s">
        <v>5306</v>
      </c>
      <c r="Y669" s="105" t="s">
        <v>5307</v>
      </c>
      <c r="Z669" s="105" t="s">
        <v>5308</v>
      </c>
      <c r="AA669" s="110" t="str">
        <f t="shared" si="1271"/>
        <v>/Users/asano/Desktop/data_sample/images/1day/アンヴィ/ウォーターモカベージュ/thumbnail.jpg</v>
      </c>
      <c r="AB669" s="110" t="str">
        <f t="shared" si="1272"/>
        <v>/Users/asano/Desktop/data_sample/images/1day/アンヴィ/ウォーターモカベージュ/lens.jpg</v>
      </c>
      <c r="AC669" s="110" t="str">
        <f t="shared" si="1273"/>
        <v>/Users/asano/Desktop/data_sample/images/1day/アンヴィ/ウォーターモカベージュ/黒目/black.jpg</v>
      </c>
      <c r="AD669" s="110" t="str">
        <f t="shared" si="1274"/>
        <v>/Users/asano/Desktop/data_sample/images/1day/アンヴィ/ウォーターモカベージュ/茶目/brown.jpg</v>
      </c>
      <c r="AE669" s="110" t="str">
        <f t="shared" ref="AE669:AF669" si="1379">IFERROR(XLOOKUP($E669&amp;$F669,import!$A:$A,import!I:I),""
)</f>
        <v/>
      </c>
      <c r="AF669" s="110" t="str">
        <f t="shared" si="1379"/>
        <v/>
      </c>
      <c r="AG669" s="119" t="str">
        <f>IFERROR(__xludf.DUMMYFUNCTION(" IF(
  ISNUMBER(S669),
  ""度なし（±0.00）〜""&amp;IF(ABS(S669)&lt;100, TEXT(S669, ""0.00""), """"),
  IFERROR(""度なし（±0.00）〜""&amp;
    TEXT(
      VALUE(REGEXEXTRACT(ASC(TO_TEXT(S669)),
        ""(?:^|[^0-9])([+-]?\d{1,2}(?:\.\d+)?)(?:[^0-9]|$)""
      )),
      ""0.00"""&amp;"
    ),
    ""度なしのみ""
  )
)
"),"度なしのみ")</f>
        <v>度なしのみ</v>
      </c>
      <c r="AH669" s="347"/>
      <c r="AI669" s="347"/>
      <c r="AJ669" s="110"/>
      <c r="AK669" s="110" t="s">
        <v>5309</v>
      </c>
      <c r="AL669" s="110" t="str">
        <f t="shared" si="453"/>
        <v>#REF!</v>
      </c>
      <c r="AM669" s="110"/>
      <c r="AN669" s="110" t="str">
        <f t="shared" si="84"/>
        <v>NG</v>
      </c>
      <c r="AO669" s="343">
        <v>8.0</v>
      </c>
      <c r="AP669" s="110"/>
      <c r="AQ669" s="343">
        <v>8.0</v>
      </c>
      <c r="AR669" s="110"/>
    </row>
    <row r="670">
      <c r="A670" s="333" t="b">
        <v>1</v>
      </c>
      <c r="B670" s="349" t="b">
        <v>1</v>
      </c>
      <c r="C670" s="350" t="str">
        <f t="shared" si="66"/>
        <v>-</v>
      </c>
      <c r="D670" s="110"/>
      <c r="E670" s="110" t="s">
        <v>5310</v>
      </c>
      <c r="F670" s="110" t="s">
        <v>5311</v>
      </c>
      <c r="G670" s="335">
        <v>4828.0</v>
      </c>
      <c r="H670" s="110" t="s">
        <v>2566</v>
      </c>
      <c r="I670" s="110" t="s">
        <v>5303</v>
      </c>
      <c r="J670" s="110" t="s">
        <v>5312</v>
      </c>
      <c r="K670" s="337" t="s">
        <v>170</v>
      </c>
      <c r="L670" s="338" t="str">
        <f t="shared" ref="L670:L675" si="1382">XLOOKUP($E670&amp;$F670,import!$A:$A,import!G:G)</f>
        <v>#REF!</v>
      </c>
      <c r="M670" s="339" t="str">
        <f>IFERROR(__xludf.DUMMYFUNCTION("REGEXEXTRACT(
  XLOOKUP($E670&amp;$F670, import!$A:$A, import!C:C),
  ""/(\d+)""
)
"),"#REF!")</f>
        <v>#REF!</v>
      </c>
      <c r="N670" s="340" t="str">
        <f t="shared" si="455"/>
        <v>#REF!</v>
      </c>
      <c r="O670" s="341" t="str">
        <f t="shared" ref="O670:Q670" si="1380">VALUE(SUBSTITUTE(XLOOKUP($E670&amp;$F670,import!$A:$A,import!M:M),"mm",""))
</f>
        <v>#REF!</v>
      </c>
      <c r="P670" s="342" t="str">
        <f t="shared" si="1380"/>
        <v>#REF!</v>
      </c>
      <c r="Q670" s="343" t="str">
        <f t="shared" si="1380"/>
        <v>#REF!</v>
      </c>
      <c r="R670" s="341" t="str">
        <f t="shared" ref="R670:R675" si="1384">VALUE(SUBSTITUTE(XLOOKUP($E670&amp;$F670,import!$A:$A,import!AA:AA),"%","")) 
</f>
        <v>#REF!</v>
      </c>
      <c r="S670" s="110" t="str">
        <f t="array" ref="S670">XLOOKUP($E670&amp;$F670,import!$A:$A,import!T:T)</f>
        <v>#REF!</v>
      </c>
      <c r="T670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TRIM(TRANSPOSE(SPLIT(S670,"",""))), 0))
        ),
      ""シリコン"",""シリコー"&amp;"ンハイドロゲル素材"")
    )
  ),
"""")
"),"")</f>
        <v/>
      </c>
      <c r="U670" s="354" t="str">
        <f t="shared" si="1369"/>
        <v>#REF!</v>
      </c>
      <c r="V670" s="119" t="str">
        <f t="shared" si="1270"/>
        <v>/Users/asano/Desktop/data_sample/Links/bandle.jpg</v>
      </c>
      <c r="W670" s="345" t="s">
        <v>5313</v>
      </c>
      <c r="X670" s="345" t="s">
        <v>5314</v>
      </c>
      <c r="Y670" s="345" t="s">
        <v>5315</v>
      </c>
      <c r="Z670" s="345" t="s">
        <v>5316</v>
      </c>
      <c r="AA670" s="110" t="str">
        <f t="shared" si="1271"/>
        <v>/Users/asano/Desktop/data_sample/images/1day/アンヴィ/オリーヴブラウン/thumbnail.jpg</v>
      </c>
      <c r="AB670" s="110" t="str">
        <f t="shared" si="1272"/>
        <v>/Users/asano/Desktop/data_sample/images/1day/アンヴィ/オリーヴブラウン/lens.jpg</v>
      </c>
      <c r="AC670" s="110" t="str">
        <f t="shared" si="1273"/>
        <v>/Users/asano/Desktop/data_sample/images/1day/アンヴィ/オリーヴブラウン/黒目/black.jpg</v>
      </c>
      <c r="AD670" s="110" t="str">
        <f t="shared" si="1274"/>
        <v>/Users/asano/Desktop/data_sample/images/1day/アンヴィ/オリーヴブラウン/茶目/brown.jpg</v>
      </c>
      <c r="AE670" s="346" t="str">
        <f t="shared" ref="AE670:AF670" si="1381">IFERROR(XLOOKUP($E670&amp;$F670,import!$A:$A,import!I:I),""
)</f>
        <v/>
      </c>
      <c r="AF670" s="346" t="str">
        <f t="shared" si="1381"/>
        <v/>
      </c>
      <c r="AG670" s="119" t="str">
        <f>IFERROR(__xludf.DUMMYFUNCTION(" IF(
  ISNUMBER(S670),
  ""度なし（±0.00）〜""&amp;IF(ABS(S670)&lt;100, TEXT(S670, ""0.00""), """"),
  IFERROR(""度なし（±0.00）〜""&amp;
    TEXT(
      VALUE(REGEXEXTRACT(ASC(TO_TEXT(S670)),
        ""(?:^|[^0-9])([+-]?\d{1,2}(?:\.\d+)?)(?:[^0-9]|$)""
      )),
      ""0.00"""&amp;"
    ),
    ""度なしのみ""
  )
)
"),"度なしのみ")</f>
        <v>度なしのみ</v>
      </c>
      <c r="AH670" s="347"/>
      <c r="AI670" s="347"/>
      <c r="AJ670" s="110"/>
      <c r="AK670" s="110" t="s">
        <v>5317</v>
      </c>
      <c r="AL670" s="110" t="str">
        <f t="shared" si="453"/>
        <v>#REF!</v>
      </c>
      <c r="AM670" s="110"/>
      <c r="AN670" s="110" t="str">
        <f t="shared" si="84"/>
        <v>NG</v>
      </c>
      <c r="AO670" s="343">
        <v>12.0</v>
      </c>
      <c r="AP670" s="110"/>
      <c r="AQ670" s="343">
        <v>12.0</v>
      </c>
      <c r="AR670" s="110"/>
    </row>
    <row r="671">
      <c r="A671" s="333" t="b">
        <v>1</v>
      </c>
      <c r="B671" s="349" t="b">
        <v>1</v>
      </c>
      <c r="C671" s="350" t="str">
        <f t="shared" si="66"/>
        <v>-</v>
      </c>
      <c r="D671" s="110"/>
      <c r="E671" s="110" t="s">
        <v>5310</v>
      </c>
      <c r="F671" s="110" t="s">
        <v>5318</v>
      </c>
      <c r="G671" s="335">
        <v>4829.0</v>
      </c>
      <c r="H671" s="110" t="s">
        <v>2566</v>
      </c>
      <c r="I671" s="110" t="s">
        <v>5303</v>
      </c>
      <c r="J671" s="110" t="s">
        <v>5319</v>
      </c>
      <c r="K671" s="337" t="s">
        <v>170</v>
      </c>
      <c r="L671" s="338" t="str">
        <f t="shared" si="1382"/>
        <v>#REF!</v>
      </c>
      <c r="M671" s="339" t="str">
        <f>IFERROR(__xludf.DUMMYFUNCTION("REGEXEXTRACT(
  XLOOKUP($E671&amp;$F671, import!$A:$A, import!C:C),
  ""/(\d+)""
)
"),"#REF!")</f>
        <v>#REF!</v>
      </c>
      <c r="N671" s="340" t="str">
        <f t="shared" si="455"/>
        <v>#REF!</v>
      </c>
      <c r="O671" s="341" t="str">
        <f t="shared" ref="O671:Q671" si="1383">VALUE(SUBSTITUTE(XLOOKUP($E671&amp;$F671,import!$A:$A,import!M:M),"mm",""))
</f>
        <v>#REF!</v>
      </c>
      <c r="P671" s="342" t="str">
        <f t="shared" si="1383"/>
        <v>#REF!</v>
      </c>
      <c r="Q671" s="343" t="str">
        <f t="shared" si="1383"/>
        <v>#REF!</v>
      </c>
      <c r="R671" s="341" t="str">
        <f t="shared" si="1384"/>
        <v>#REF!</v>
      </c>
      <c r="S671" s="110" t="s">
        <v>1303</v>
      </c>
      <c r="T671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TRIM(TRANSPOSE(SPLIT(S671,"",""))), 0))
        ),
      ""シリコン"",""シリコー"&amp;"ンハイドロゲル素材"")
    )
  ),
"""")
"),"UVカット")</f>
        <v>UVカット</v>
      </c>
      <c r="U671" s="354" t="str">
        <f t="shared" si="1369"/>
        <v>#REF!</v>
      </c>
      <c r="V671" s="119" t="str">
        <f t="shared" si="1270"/>
        <v>/Users/asano/Desktop/data_sample/Links/bandle.jpg</v>
      </c>
      <c r="W671" s="345" t="s">
        <v>5320</v>
      </c>
      <c r="X671" s="345" t="s">
        <v>5321</v>
      </c>
      <c r="Y671" s="345" t="s">
        <v>5322</v>
      </c>
      <c r="Z671" s="345" t="s">
        <v>5323</v>
      </c>
      <c r="AA671" s="110" t="str">
        <f t="shared" si="1271"/>
        <v>/Users/asano/Desktop/data_sample/images/1day/アンヴィ/クラシックアンバー/thumbnail.jpg</v>
      </c>
      <c r="AB671" s="110" t="str">
        <f t="shared" si="1272"/>
        <v>/Users/asano/Desktop/data_sample/images/1day/アンヴィ/クラシックアンバー/lens.jpg</v>
      </c>
      <c r="AC671" s="110" t="str">
        <f t="shared" si="1273"/>
        <v>/Users/asano/Desktop/data_sample/images/1day/アンヴィ/クラシックアンバー/黒目/black.jpg</v>
      </c>
      <c r="AD671" s="110" t="str">
        <f t="shared" si="1274"/>
        <v>/Users/asano/Desktop/data_sample/images/1day/アンヴィ/クラシックアンバー/茶目/brown.jpg</v>
      </c>
      <c r="AE671" s="346" t="str">
        <f t="shared" ref="AE671:AF671" si="1385">IFERROR(XLOOKUP($E671&amp;$F671,import!$A:$A,import!I:I),""
)</f>
        <v/>
      </c>
      <c r="AF671" s="346" t="str">
        <f t="shared" si="1385"/>
        <v/>
      </c>
      <c r="AG671" s="119" t="str">
        <f>IFERROR(__xludf.DUMMYFUNCTION(" IF(
  ISNUMBER(S671),
  ""度なし（±0.00）〜""&amp;IF(ABS(S671)&lt;100, TEXT(S671, ""0.00""), """"),
  IFERROR(""度なし（±0.00）〜""&amp;
    TEXT(
      VALUE(REGEXEXTRACT(ASC(TO_TEXT(S671)),
        ""(?:^|[^0-9])([+-]?\d{1,2}(?:\.\d+)?)(?:[^0-9]|$)""
      )),
      ""0.00"""&amp;"
    ),
    ""度なしのみ""
  )
)
"),"度なしのみ")</f>
        <v>度なしのみ</v>
      </c>
      <c r="AH671" s="347"/>
      <c r="AI671" s="347"/>
      <c r="AJ671" s="110"/>
      <c r="AK671" s="110" t="s">
        <v>5324</v>
      </c>
      <c r="AL671" s="110" t="str">
        <f t="shared" si="453"/>
        <v>#REF!</v>
      </c>
      <c r="AM671" s="110"/>
      <c r="AN671" s="110" t="str">
        <f t="shared" si="84"/>
        <v>NG</v>
      </c>
      <c r="AO671" s="343">
        <v>8.0</v>
      </c>
      <c r="AP671" s="110"/>
      <c r="AQ671" s="343">
        <v>8.0</v>
      </c>
      <c r="AR671" s="110"/>
    </row>
    <row r="672">
      <c r="A672" s="333" t="b">
        <v>1</v>
      </c>
      <c r="B672" s="349" t="b">
        <v>1</v>
      </c>
      <c r="C672" s="350" t="str">
        <f t="shared" si="66"/>
        <v>-</v>
      </c>
      <c r="D672" s="110"/>
      <c r="E672" s="110" t="s">
        <v>5310</v>
      </c>
      <c r="F672" s="110" t="s">
        <v>115</v>
      </c>
      <c r="G672" s="335">
        <v>4830.0</v>
      </c>
      <c r="H672" s="110" t="s">
        <v>2566</v>
      </c>
      <c r="I672" s="110" t="s">
        <v>5303</v>
      </c>
      <c r="J672" s="110" t="s">
        <v>5325</v>
      </c>
      <c r="K672" s="337" t="s">
        <v>170</v>
      </c>
      <c r="L672" s="338" t="str">
        <f t="shared" si="1382"/>
        <v>#REF!</v>
      </c>
      <c r="M672" s="339" t="str">
        <f>IFERROR(__xludf.DUMMYFUNCTION("REGEXEXTRACT(
  XLOOKUP($E672&amp;$F672, import!$A:$A, import!C:C),
  ""/(\d+)""
)
"),"#REF!")</f>
        <v>#REF!</v>
      </c>
      <c r="N672" s="340" t="str">
        <f t="shared" si="455"/>
        <v>#REF!</v>
      </c>
      <c r="O672" s="341" t="str">
        <f t="shared" ref="O672:Q672" si="1386">VALUE(SUBSTITUTE(XLOOKUP($E672&amp;$F672,import!$A:$A,import!M:M),"mm",""))
</f>
        <v>#REF!</v>
      </c>
      <c r="P672" s="342" t="str">
        <f t="shared" si="1386"/>
        <v>#REF!</v>
      </c>
      <c r="Q672" s="343" t="str">
        <f t="shared" si="1386"/>
        <v>#REF!</v>
      </c>
      <c r="R672" s="341" t="str">
        <f t="shared" si="1384"/>
        <v>#REF!</v>
      </c>
      <c r="S672" s="110" t="s">
        <v>1303</v>
      </c>
      <c r="T672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TRIM(TRANSPOSE(SPLIT(S672,"",""))), 0))
        ),
      ""シリコン"",""シリコー"&amp;"ンハイドロゲル素材"")
    )
  ),
"""")
"),"UVカット")</f>
        <v>UVカット</v>
      </c>
      <c r="U672" s="354" t="str">
        <f t="shared" si="1369"/>
        <v>#REF!</v>
      </c>
      <c r="V672" s="119" t="str">
        <f t="shared" si="1270"/>
        <v>/Users/asano/Desktop/data_sample/Links/bandle.jpg</v>
      </c>
      <c r="W672" s="345" t="s">
        <v>5326</v>
      </c>
      <c r="X672" s="345" t="s">
        <v>5327</v>
      </c>
      <c r="Y672" s="345" t="s">
        <v>5328</v>
      </c>
      <c r="Z672" s="345" t="s">
        <v>5329</v>
      </c>
      <c r="AA672" s="110" t="str">
        <f t="shared" si="1271"/>
        <v>/Users/asano/Desktop/data_sample/images/1day/アンヴィ/コーラルチーク/thumbnail.jpg</v>
      </c>
      <c r="AB672" s="110" t="str">
        <f t="shared" si="1272"/>
        <v>/Users/asano/Desktop/data_sample/images/1day/アンヴィ/コーラルチーク/lens.jpg</v>
      </c>
      <c r="AC672" s="110" t="str">
        <f t="shared" si="1273"/>
        <v>/Users/asano/Desktop/data_sample/images/1day/アンヴィ/コーラルチーク/黒目/black.jpg</v>
      </c>
      <c r="AD672" s="110" t="str">
        <f t="shared" si="1274"/>
        <v>/Users/asano/Desktop/data_sample/images/1day/アンヴィ/コーラルチーク/茶目/brown.jpg</v>
      </c>
      <c r="AE672" s="346" t="str">
        <f t="shared" ref="AE672:AF672" si="1387">IFERROR(XLOOKUP($E672&amp;$F672,import!$A:$A,import!I:I),""
)</f>
        <v/>
      </c>
      <c r="AF672" s="346" t="str">
        <f t="shared" si="1387"/>
        <v/>
      </c>
      <c r="AG672" s="119" t="str">
        <f>IFERROR(__xludf.DUMMYFUNCTION(" IF(
  ISNUMBER(S672),
  ""度なし（±0.00）〜""&amp;IF(ABS(S672)&lt;100, TEXT(S672, ""0.00""), """"),
  IFERROR(""度なし（±0.00）〜""&amp;
    TEXT(
      VALUE(REGEXEXTRACT(ASC(TO_TEXT(S672)),
        ""(?:^|[^0-9])([+-]?\d{1,2}(?:\.\d+)?)(?:[^0-9]|$)""
      )),
      ""0.00"""&amp;"
    ),
    ""度なしのみ""
  )
)
"),"度なしのみ")</f>
        <v>度なしのみ</v>
      </c>
      <c r="AH672" s="347"/>
      <c r="AI672" s="347"/>
      <c r="AJ672" s="110"/>
      <c r="AK672" s="110" t="s">
        <v>5330</v>
      </c>
      <c r="AL672" s="110" t="str">
        <f t="shared" si="453"/>
        <v>#REF!</v>
      </c>
      <c r="AM672" s="110"/>
      <c r="AN672" s="110" t="str">
        <f t="shared" si="84"/>
        <v>NG</v>
      </c>
      <c r="AO672" s="343">
        <v>8.0</v>
      </c>
      <c r="AP672" s="110"/>
      <c r="AQ672" s="343">
        <v>8.0</v>
      </c>
      <c r="AR672" s="110"/>
    </row>
    <row r="673">
      <c r="A673" s="333" t="b">
        <v>1</v>
      </c>
      <c r="B673" s="349" t="b">
        <v>1</v>
      </c>
      <c r="C673" s="350" t="str">
        <f t="shared" si="66"/>
        <v>-</v>
      </c>
      <c r="D673" s="110"/>
      <c r="E673" s="110" t="s">
        <v>5310</v>
      </c>
      <c r="F673" s="110" t="s">
        <v>5331</v>
      </c>
      <c r="G673" s="335">
        <v>4831.0</v>
      </c>
      <c r="H673" s="110" t="s">
        <v>2566</v>
      </c>
      <c r="I673" s="110" t="s">
        <v>5303</v>
      </c>
      <c r="J673" s="110" t="s">
        <v>5332</v>
      </c>
      <c r="K673" s="337" t="s">
        <v>170</v>
      </c>
      <c r="L673" s="338" t="str">
        <f t="shared" si="1382"/>
        <v>#REF!</v>
      </c>
      <c r="M673" s="339" t="str">
        <f>IFERROR(__xludf.DUMMYFUNCTION("REGEXEXTRACT(
  XLOOKUP($E673&amp;$F673, import!$A:$A, import!C:C),
  ""/(\d+)""
)
"),"#REF!")</f>
        <v>#REF!</v>
      </c>
      <c r="N673" s="340" t="str">
        <f t="shared" si="455"/>
        <v>#REF!</v>
      </c>
      <c r="O673" s="341" t="str">
        <f t="shared" ref="O673:Q673" si="1388">VALUE(SUBSTITUTE(XLOOKUP($E673&amp;$F673,import!$A:$A,import!M:M),"mm",""))
</f>
        <v>#REF!</v>
      </c>
      <c r="P673" s="342" t="str">
        <f t="shared" si="1388"/>
        <v>#REF!</v>
      </c>
      <c r="Q673" s="343" t="str">
        <f t="shared" si="1388"/>
        <v>#REF!</v>
      </c>
      <c r="R673" s="341" t="str">
        <f t="shared" si="1384"/>
        <v>#REF!</v>
      </c>
      <c r="S673" s="110" t="s">
        <v>1303</v>
      </c>
      <c r="T673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TRIM(TRANSPOSE(SPLIT(S673,"",""))), 0))
        ),
      ""シリコン"",""シリコー"&amp;"ンハイドロゲル素材"")
    )
  ),
"""")
"),"UVカット")</f>
        <v>UVカット</v>
      </c>
      <c r="U673" s="354" t="str">
        <f t="shared" si="1369"/>
        <v>#REF!</v>
      </c>
      <c r="V673" s="119" t="str">
        <f t="shared" si="1270"/>
        <v>/Users/asano/Desktop/data_sample/Links/bandle.jpg</v>
      </c>
      <c r="W673" s="345" t="s">
        <v>5333</v>
      </c>
      <c r="X673" s="345" t="s">
        <v>5334</v>
      </c>
      <c r="Y673" s="345" t="s">
        <v>5335</v>
      </c>
      <c r="Z673" s="345" t="s">
        <v>5336</v>
      </c>
      <c r="AA673" s="110" t="str">
        <f t="shared" si="1271"/>
        <v>/Users/asano/Desktop/data_sample/images/1day/アンヴィ/シェードブラウン/thumbnail.jpg</v>
      </c>
      <c r="AB673" s="110" t="str">
        <f t="shared" si="1272"/>
        <v>/Users/asano/Desktop/data_sample/images/1day/アンヴィ/シェードブラウン/lens.jpg</v>
      </c>
      <c r="AC673" s="110" t="str">
        <f t="shared" si="1273"/>
        <v>/Users/asano/Desktop/data_sample/images/1day/アンヴィ/シェードブラウン/黒目/black.jpg</v>
      </c>
      <c r="AD673" s="110" t="str">
        <f t="shared" si="1274"/>
        <v>/Users/asano/Desktop/data_sample/images/1day/アンヴィ/シェードブラウン/茶目/brown.jpg</v>
      </c>
      <c r="AE673" s="346" t="str">
        <f t="shared" ref="AE673:AF673" si="1389">IFERROR(XLOOKUP($E673&amp;$F673,import!$A:$A,import!I:I),""
)</f>
        <v/>
      </c>
      <c r="AF673" s="346" t="str">
        <f t="shared" si="1389"/>
        <v/>
      </c>
      <c r="AG673" s="119" t="str">
        <f>IFERROR(__xludf.DUMMYFUNCTION(" IF(
  ISNUMBER(S673),
  ""度なし（±0.00）〜""&amp;IF(ABS(S673)&lt;100, TEXT(S673, ""0.00""), """"),
  IFERROR(""度なし（±0.00）〜""&amp;
    TEXT(
      VALUE(REGEXEXTRACT(ASC(TO_TEXT(S673)),
        ""(?:^|[^0-9])([+-]?\d{1,2}(?:\.\d+)?)(?:[^0-9]|$)""
      )),
      ""0.00"""&amp;"
    ),
    ""度なしのみ""
  )
)
"),"度なしのみ")</f>
        <v>度なしのみ</v>
      </c>
      <c r="AH673" s="347"/>
      <c r="AI673" s="347"/>
      <c r="AJ673" s="110"/>
      <c r="AK673" s="110" t="s">
        <v>5337</v>
      </c>
      <c r="AL673" s="110" t="str">
        <f t="shared" si="453"/>
        <v>#REF!</v>
      </c>
      <c r="AM673" s="110"/>
      <c r="AN673" s="110" t="str">
        <f t="shared" si="84"/>
        <v>NG</v>
      </c>
      <c r="AO673" s="343">
        <v>8.0</v>
      </c>
      <c r="AP673" s="110"/>
      <c r="AQ673" s="343">
        <v>8.0</v>
      </c>
      <c r="AR673" s="110"/>
    </row>
    <row r="674">
      <c r="A674" s="333" t="b">
        <v>1</v>
      </c>
      <c r="B674" s="349" t="b">
        <v>1</v>
      </c>
      <c r="C674" s="350" t="str">
        <f t="shared" si="66"/>
        <v>-</v>
      </c>
      <c r="D674" s="110"/>
      <c r="E674" s="110" t="s">
        <v>5310</v>
      </c>
      <c r="F674" s="110" t="s">
        <v>5338</v>
      </c>
      <c r="G674" s="335">
        <v>4832.0</v>
      </c>
      <c r="H674" s="110" t="s">
        <v>2566</v>
      </c>
      <c r="I674" s="110" t="s">
        <v>5303</v>
      </c>
      <c r="J674" s="110" t="s">
        <v>5339</v>
      </c>
      <c r="K674" s="337" t="s">
        <v>170</v>
      </c>
      <c r="L674" s="338" t="str">
        <f t="shared" si="1382"/>
        <v>#REF!</v>
      </c>
      <c r="M674" s="339" t="str">
        <f>IFERROR(__xludf.DUMMYFUNCTION("REGEXEXTRACT(
  XLOOKUP($E674&amp;$F674, import!$A:$A, import!C:C),
  ""/(\d+)""
)
"),"#REF!")</f>
        <v>#REF!</v>
      </c>
      <c r="N674" s="340" t="str">
        <f t="shared" si="455"/>
        <v>#REF!</v>
      </c>
      <c r="O674" s="341" t="str">
        <f t="shared" ref="O674:Q674" si="1390">VALUE(SUBSTITUTE(XLOOKUP($E674&amp;$F674,import!$A:$A,import!M:M),"mm",""))
</f>
        <v>#REF!</v>
      </c>
      <c r="P674" s="342" t="str">
        <f t="shared" si="1390"/>
        <v>#REF!</v>
      </c>
      <c r="Q674" s="343" t="str">
        <f t="shared" si="1390"/>
        <v>#REF!</v>
      </c>
      <c r="R674" s="341" t="str">
        <f t="shared" si="1384"/>
        <v>#REF!</v>
      </c>
      <c r="S674" s="110" t="str">
        <f t="array" ref="S674">XLOOKUP($E674&amp;$F674,import!$A:$A,import!T:T)</f>
        <v>#REF!</v>
      </c>
      <c r="T674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TRIM(TRANSPOSE(SPLIT(S674,"",""))), 0))
        ),
      ""シリコン"",""シリコー"&amp;"ンハイドロゲル素材"")
    )
  ),
"""")
"),"")</f>
        <v/>
      </c>
      <c r="U674" s="354" t="str">
        <f t="shared" si="1369"/>
        <v>#REF!</v>
      </c>
      <c r="V674" s="119" t="str">
        <f t="shared" si="1270"/>
        <v>/Users/asano/Desktop/data_sample/Links/bandle.jpg</v>
      </c>
      <c r="W674" s="345" t="s">
        <v>5340</v>
      </c>
      <c r="X674" s="345" t="s">
        <v>5341</v>
      </c>
      <c r="Y674" s="345" t="s">
        <v>5342</v>
      </c>
      <c r="Z674" s="345" t="s">
        <v>5343</v>
      </c>
      <c r="AA674" s="110" t="str">
        <f t="shared" si="1271"/>
        <v>/Users/asano/Desktop/data_sample/images/1day/アンヴィ/シャモーブラウン/thumbnail.jpg</v>
      </c>
      <c r="AB674" s="110" t="str">
        <f t="shared" si="1272"/>
        <v>/Users/asano/Desktop/data_sample/images/1day/アンヴィ/シャモーブラウン/lens.jpg</v>
      </c>
      <c r="AC674" s="110" t="str">
        <f t="shared" si="1273"/>
        <v>/Users/asano/Desktop/data_sample/images/1day/アンヴィ/シャモーブラウン/黒目/black.jpg</v>
      </c>
      <c r="AD674" s="110" t="str">
        <f t="shared" si="1274"/>
        <v>/Users/asano/Desktop/data_sample/images/1day/アンヴィ/シャモーブラウン/茶目/brown.jpg</v>
      </c>
      <c r="AE674" s="346" t="str">
        <f t="shared" ref="AE674:AF674" si="1391">IFERROR(XLOOKUP($E674&amp;$F674,import!$A:$A,import!I:I),""
)</f>
        <v/>
      </c>
      <c r="AF674" s="346" t="str">
        <f t="shared" si="1391"/>
        <v/>
      </c>
      <c r="AG674" s="119" t="str">
        <f>IFERROR(__xludf.DUMMYFUNCTION(" IF(
  ISNUMBER(S674),
  ""度なし（±0.00）〜""&amp;IF(ABS(S674)&lt;100, TEXT(S674, ""0.00""), """"),
  IFERROR(""度なし（±0.00）〜""&amp;
    TEXT(
      VALUE(REGEXEXTRACT(ASC(TO_TEXT(S674)),
        ""(?:^|[^0-9])([+-]?\d{1,2}(?:\.\d+)?)(?:[^0-9]|$)""
      )),
      ""0.00"""&amp;"
    ),
    ""度なしのみ""
  )
)
"),"度なしのみ")</f>
        <v>度なしのみ</v>
      </c>
      <c r="AH674" s="347"/>
      <c r="AI674" s="347"/>
      <c r="AJ674" s="110"/>
      <c r="AK674" s="110" t="s">
        <v>5344</v>
      </c>
      <c r="AL674" s="110" t="str">
        <f t="shared" si="453"/>
        <v>#REF!</v>
      </c>
      <c r="AM674" s="110"/>
      <c r="AN674" s="110" t="str">
        <f t="shared" si="84"/>
        <v>NG</v>
      </c>
      <c r="AO674" s="343">
        <v>12.0</v>
      </c>
      <c r="AP674" s="110"/>
      <c r="AQ674" s="343">
        <v>12.0</v>
      </c>
      <c r="AR674" s="110"/>
    </row>
    <row r="675">
      <c r="A675" s="333" t="b">
        <v>1</v>
      </c>
      <c r="B675" s="349" t="b">
        <v>1</v>
      </c>
      <c r="C675" s="350" t="str">
        <f t="shared" si="66"/>
        <v>-</v>
      </c>
      <c r="D675" s="110"/>
      <c r="E675" s="110" t="s">
        <v>5310</v>
      </c>
      <c r="F675" s="110" t="s">
        <v>5345</v>
      </c>
      <c r="G675" s="335">
        <v>4833.0</v>
      </c>
      <c r="H675" s="110" t="s">
        <v>2566</v>
      </c>
      <c r="I675" s="110" t="s">
        <v>5303</v>
      </c>
      <c r="J675" s="110" t="s">
        <v>5346</v>
      </c>
      <c r="K675" s="337" t="s">
        <v>170</v>
      </c>
      <c r="L675" s="338" t="str">
        <f t="shared" si="1382"/>
        <v>#REF!</v>
      </c>
      <c r="M675" s="339" t="str">
        <f>IFERROR(__xludf.DUMMYFUNCTION("REGEXEXTRACT(
  XLOOKUP($E675&amp;$F675, import!$A:$A, import!C:C),
  ""/(\d+)""
)
"),"#REF!")</f>
        <v>#REF!</v>
      </c>
      <c r="N675" s="340" t="str">
        <f t="shared" si="455"/>
        <v>#REF!</v>
      </c>
      <c r="O675" s="341" t="str">
        <f t="shared" ref="O675:Q675" si="1392">VALUE(SUBSTITUTE(XLOOKUP($E675&amp;$F675,import!$A:$A,import!M:M),"mm",""))
</f>
        <v>#REF!</v>
      </c>
      <c r="P675" s="342" t="str">
        <f t="shared" si="1392"/>
        <v>#REF!</v>
      </c>
      <c r="Q675" s="343" t="str">
        <f t="shared" si="1392"/>
        <v>#REF!</v>
      </c>
      <c r="R675" s="341" t="str">
        <f t="shared" si="1384"/>
        <v>#REF!</v>
      </c>
      <c r="S675" s="110" t="s">
        <v>1303</v>
      </c>
      <c r="T675" s="110" t="str">
        <f>IFERROR(__xludf.DUMMYFUNCTION("IFERROR(
  TEXTJOIN("","", TRUE,
    ARRAYFORMULA(
      SUBSTITUTE(
        FILTER({""モイスト"";""UVカット"";""シリコン""},
          ISNUMBER(MATCH({""モイスト"";""UVカット"";""シリコン""},
            TRIM(TRANSPOSE(SPLIT(S675,"",""))), 0))
        ),
      ""シリコン"",""シリコー"&amp;"ンハイドロゲル素材"")
    )
  ),
"""")
"),"UVカット")</f>
        <v>UVカット</v>
      </c>
      <c r="U675" s="354" t="str">
        <f t="shared" si="1369"/>
        <v>#REF!</v>
      </c>
      <c r="V675" s="119" t="str">
        <f t="shared" si="1270"/>
        <v>/Users/asano/Desktop/data_sample/Links/bandle.jpg</v>
      </c>
      <c r="W675" s="345" t="s">
        <v>5347</v>
      </c>
      <c r="X675" s="345" t="s">
        <v>5348</v>
      </c>
      <c r="Y675" s="345" t="s">
        <v>5349</v>
      </c>
      <c r="Z675" s="345" t="s">
        <v>5350</v>
      </c>
      <c r="AA675" s="110" t="str">
        <f t="shared" si="1271"/>
        <v>/Users/asano/Desktop/data_sample/images/1day/アンヴィ/シャンパングレイ/thumbnail.jpg</v>
      </c>
      <c r="AB675" s="110" t="str">
        <f t="shared" si="1272"/>
        <v>/Users/asano/Desktop/data_sample/images/1day/アンヴィ/シャンパングレイ/lens.jpg</v>
      </c>
      <c r="AC675" s="110" t="str">
        <f t="shared" si="1273"/>
        <v>/Users/asano/Desktop/data_sample/images/1day/アンヴィ/シャンパングレイ/黒目/black.jpg</v>
      </c>
      <c r="AD675" s="110" t="str">
        <f t="shared" si="1274"/>
        <v>/Users/asano/Desktop/data_sample/images/1day/アンヴィ/シャンパングレイ/茶目/brown.jpg</v>
      </c>
      <c r="AE675" s="346" t="str">
        <f t="shared" ref="AE675:AF675" si="1393">IFERROR(XLOOKUP($E675&amp;$F675,import!$A:$A,import!I:I),""
)</f>
        <v/>
      </c>
      <c r="AF675" s="346" t="str">
        <f t="shared" si="1393"/>
        <v/>
      </c>
      <c r="AG675" s="119" t="str">
        <f>IFERROR(__xludf.DUMMYFUNCTION(" IF(
  ISNUMBER(S675),
  ""度なし（±0.00）〜""&amp;IF(ABS(S675)&lt;100, TEXT(S675, ""0.00""), """"),
  IFERROR(""度なし（±0.00）〜""&amp;
    TEXT(
      VALUE(REGEXEXTRACT(ASC(TO_TEXT(S675)),
        ""(?:^|[^0-9])([+-]?\d{1,2}(?:\.\d+)?)(?:[^0-9]|$)""
      )),
      ""0.00"""&amp;"
    ),
    ""度なしのみ""
  )
)
"),"度なしのみ")</f>
        <v>度なしのみ</v>
      </c>
      <c r="AH675" s="347"/>
      <c r="AI675" s="347"/>
      <c r="AJ675" s="110"/>
      <c r="AK675" s="110" t="s">
        <v>5351</v>
      </c>
      <c r="AL675" s="110" t="str">
        <f t="shared" si="453"/>
        <v>#REF!</v>
      </c>
      <c r="AM675" s="110"/>
      <c r="AN675" s="110" t="str">
        <f t="shared" si="84"/>
        <v>NG</v>
      </c>
      <c r="AO675" s="343">
        <v>8.0</v>
      </c>
      <c r="AP675" s="110"/>
      <c r="AQ675" s="343">
        <v>8.0</v>
      </c>
      <c r="AR675" s="110"/>
    </row>
  </sheetData>
  <hyperlinks>
    <hyperlink r:id="rId1" location="gid=1161223248" ref="H1"/>
    <hyperlink r:id="rId2" ref="W3"/>
    <hyperlink r:id="rId3" ref="X3"/>
    <hyperlink r:id="rId4" ref="Y3"/>
    <hyperlink r:id="rId5" ref="Z3"/>
    <hyperlink r:id="rId6" ref="W4"/>
    <hyperlink r:id="rId7" ref="X4"/>
    <hyperlink r:id="rId8" ref="Y4"/>
    <hyperlink r:id="rId9" ref="Z4"/>
    <hyperlink r:id="rId10" ref="W5"/>
    <hyperlink r:id="rId11" ref="X5"/>
    <hyperlink r:id="rId12" ref="Y5"/>
    <hyperlink r:id="rId13" ref="Z5"/>
    <hyperlink r:id="rId14" ref="W6"/>
    <hyperlink r:id="rId15" ref="X6"/>
    <hyperlink r:id="rId16" ref="Y6"/>
    <hyperlink r:id="rId17" ref="Z6"/>
    <hyperlink r:id="rId18" ref="W7"/>
    <hyperlink r:id="rId19" ref="X7"/>
    <hyperlink r:id="rId20" ref="Y7"/>
    <hyperlink r:id="rId21" ref="Z7"/>
    <hyperlink r:id="rId22" ref="W8"/>
    <hyperlink r:id="rId23" ref="X8"/>
    <hyperlink r:id="rId24" ref="Y8"/>
    <hyperlink r:id="rId25" ref="Z8"/>
    <hyperlink r:id="rId26" ref="W9"/>
    <hyperlink r:id="rId27" ref="X9"/>
    <hyperlink r:id="rId28" ref="Y9"/>
    <hyperlink r:id="rId29" ref="Z9"/>
    <hyperlink r:id="rId30" ref="W10"/>
    <hyperlink r:id="rId31" ref="X10"/>
    <hyperlink r:id="rId32" ref="Y10"/>
    <hyperlink r:id="rId33" ref="Z10"/>
    <hyperlink r:id="rId34" ref="W11"/>
    <hyperlink r:id="rId35" ref="X11"/>
    <hyperlink r:id="rId36" ref="Y11"/>
    <hyperlink r:id="rId37" ref="Z11"/>
    <hyperlink r:id="rId38" ref="X12"/>
    <hyperlink r:id="rId39" ref="Y12"/>
    <hyperlink r:id="rId40" ref="Z12"/>
    <hyperlink r:id="rId41" ref="W13"/>
    <hyperlink r:id="rId42" ref="X13"/>
    <hyperlink r:id="rId43" ref="Y13"/>
    <hyperlink r:id="rId44" ref="Z13"/>
    <hyperlink r:id="rId45" ref="W14"/>
    <hyperlink r:id="rId46" ref="X14"/>
    <hyperlink r:id="rId47" ref="Y14"/>
    <hyperlink r:id="rId48" ref="Z14"/>
    <hyperlink r:id="rId49" ref="W15"/>
    <hyperlink r:id="rId50" ref="X15"/>
    <hyperlink r:id="rId51" ref="Y15"/>
    <hyperlink r:id="rId52" ref="Z15"/>
    <hyperlink r:id="rId53" ref="W16"/>
    <hyperlink r:id="rId54" ref="X16"/>
    <hyperlink r:id="rId55" ref="Y16"/>
    <hyperlink r:id="rId56" ref="Z16"/>
    <hyperlink r:id="rId57" ref="W17"/>
    <hyperlink r:id="rId58" ref="X17"/>
    <hyperlink r:id="rId59" ref="Y17"/>
    <hyperlink r:id="rId60" ref="Z17"/>
    <hyperlink r:id="rId61" ref="W18"/>
    <hyperlink r:id="rId62" ref="X18"/>
    <hyperlink r:id="rId63" ref="Y18"/>
    <hyperlink r:id="rId64" ref="Z18"/>
    <hyperlink r:id="rId65" ref="W19"/>
    <hyperlink r:id="rId66" ref="X19"/>
    <hyperlink r:id="rId67" ref="Y19"/>
    <hyperlink r:id="rId68" ref="Z19"/>
    <hyperlink r:id="rId69" ref="X20"/>
    <hyperlink r:id="rId70" ref="Y20"/>
    <hyperlink r:id="rId71" ref="Z20"/>
    <hyperlink r:id="rId72" ref="W21"/>
    <hyperlink r:id="rId73" ref="X21"/>
    <hyperlink r:id="rId74" ref="Y21"/>
    <hyperlink r:id="rId75" ref="Z21"/>
    <hyperlink r:id="rId76" ref="W22"/>
    <hyperlink r:id="rId77" ref="X22"/>
    <hyperlink r:id="rId78" ref="Y22"/>
    <hyperlink r:id="rId79" ref="Z22"/>
    <hyperlink r:id="rId80" ref="W23"/>
    <hyperlink r:id="rId81" ref="X23"/>
    <hyperlink r:id="rId82" ref="Y23"/>
    <hyperlink r:id="rId83" ref="Z23"/>
    <hyperlink r:id="rId84" ref="W24"/>
    <hyperlink r:id="rId85" ref="X24"/>
    <hyperlink r:id="rId86" ref="Y24"/>
    <hyperlink r:id="rId87" ref="Z24"/>
    <hyperlink r:id="rId88" ref="W25"/>
    <hyperlink r:id="rId89" ref="X25"/>
    <hyperlink r:id="rId90" ref="Y25"/>
    <hyperlink r:id="rId91" ref="Z25"/>
    <hyperlink r:id="rId92" ref="X26"/>
    <hyperlink r:id="rId93" ref="Y26"/>
    <hyperlink r:id="rId94" ref="Z26"/>
    <hyperlink r:id="rId95" ref="W27"/>
    <hyperlink r:id="rId96" ref="X27"/>
    <hyperlink r:id="rId97" ref="Y27"/>
    <hyperlink r:id="rId98" ref="Z27"/>
    <hyperlink r:id="rId99" ref="W28"/>
    <hyperlink r:id="rId100" ref="X28"/>
    <hyperlink r:id="rId101" ref="Y28"/>
    <hyperlink r:id="rId102" ref="Z28"/>
    <hyperlink r:id="rId103" ref="W29"/>
    <hyperlink r:id="rId104" ref="X29"/>
    <hyperlink r:id="rId105" ref="Y29"/>
    <hyperlink r:id="rId106" ref="Z29"/>
    <hyperlink r:id="rId107" ref="W30"/>
    <hyperlink r:id="rId108" ref="X30"/>
    <hyperlink r:id="rId109" ref="Y30"/>
    <hyperlink r:id="rId110" ref="Z30"/>
    <hyperlink r:id="rId111" ref="W31"/>
    <hyperlink r:id="rId112" ref="X31"/>
    <hyperlink r:id="rId113" ref="Y31"/>
    <hyperlink r:id="rId114" ref="Z31"/>
    <hyperlink r:id="rId115" ref="W32"/>
    <hyperlink r:id="rId116" ref="X32"/>
    <hyperlink r:id="rId117" ref="Y32"/>
    <hyperlink r:id="rId118" ref="Z32"/>
    <hyperlink r:id="rId119" ref="W33"/>
    <hyperlink r:id="rId120" ref="X33"/>
    <hyperlink r:id="rId121" ref="Y33"/>
    <hyperlink r:id="rId122" ref="Z33"/>
    <hyperlink r:id="rId123" ref="W34"/>
    <hyperlink r:id="rId124" ref="X34"/>
    <hyperlink r:id="rId125" ref="Y34"/>
    <hyperlink r:id="rId126" ref="Z34"/>
    <hyperlink r:id="rId127" ref="W35"/>
    <hyperlink r:id="rId128" ref="X35"/>
    <hyperlink r:id="rId129" ref="Y35"/>
    <hyperlink r:id="rId130" ref="Z35"/>
    <hyperlink r:id="rId131" ref="W36"/>
    <hyperlink r:id="rId132" ref="X36"/>
    <hyperlink r:id="rId133" ref="Y36"/>
    <hyperlink r:id="rId134" ref="Z36"/>
    <hyperlink r:id="rId135" ref="W37"/>
    <hyperlink r:id="rId136" ref="X37"/>
    <hyperlink r:id="rId137" ref="Y37"/>
    <hyperlink r:id="rId138" ref="Z37"/>
    <hyperlink r:id="rId139" ref="W38"/>
    <hyperlink r:id="rId140" ref="X38"/>
    <hyperlink r:id="rId141" ref="Y38"/>
    <hyperlink r:id="rId142" ref="Z38"/>
    <hyperlink r:id="rId143" ref="W39"/>
    <hyperlink r:id="rId144" ref="X39"/>
    <hyperlink r:id="rId145" ref="Y39"/>
    <hyperlink r:id="rId146" ref="Z39"/>
    <hyperlink r:id="rId147" ref="W40"/>
    <hyperlink r:id="rId148" ref="X40"/>
    <hyperlink r:id="rId149" ref="Y40"/>
    <hyperlink r:id="rId150" ref="Z40"/>
    <hyperlink r:id="rId151" ref="W41"/>
    <hyperlink r:id="rId152" ref="X41"/>
    <hyperlink r:id="rId153" ref="Y41"/>
    <hyperlink r:id="rId154" ref="Z41"/>
    <hyperlink r:id="rId155" ref="W42"/>
    <hyperlink r:id="rId156" ref="X42"/>
    <hyperlink r:id="rId157" ref="Y42"/>
    <hyperlink r:id="rId158" ref="Z42"/>
    <hyperlink r:id="rId159" ref="W43"/>
    <hyperlink r:id="rId160" ref="X43"/>
    <hyperlink r:id="rId161" ref="Y43"/>
    <hyperlink r:id="rId162" ref="Z43"/>
    <hyperlink r:id="rId163" ref="W44"/>
    <hyperlink r:id="rId164" ref="X44"/>
    <hyperlink r:id="rId165" ref="Y44"/>
    <hyperlink r:id="rId166" ref="Z44"/>
    <hyperlink r:id="rId167" ref="W45"/>
    <hyperlink r:id="rId168" ref="X45"/>
    <hyperlink r:id="rId169" ref="Y45"/>
    <hyperlink r:id="rId170" ref="Z45"/>
    <hyperlink r:id="rId171" ref="W46"/>
    <hyperlink r:id="rId172" ref="X46"/>
    <hyperlink r:id="rId173" ref="Y46"/>
    <hyperlink r:id="rId174" ref="Z46"/>
    <hyperlink r:id="rId175" ref="W47"/>
    <hyperlink r:id="rId176" ref="X47"/>
    <hyperlink r:id="rId177" ref="Y47"/>
    <hyperlink r:id="rId178" ref="Z47"/>
    <hyperlink r:id="rId179" ref="W48"/>
    <hyperlink r:id="rId180" ref="X48"/>
    <hyperlink r:id="rId181" ref="Y48"/>
    <hyperlink r:id="rId182" ref="Z48"/>
    <hyperlink r:id="rId183" ref="W49"/>
    <hyperlink r:id="rId184" ref="X49"/>
    <hyperlink r:id="rId185" ref="Y49"/>
    <hyperlink r:id="rId186" ref="Z49"/>
    <hyperlink r:id="rId187" ref="W50"/>
    <hyperlink r:id="rId188" ref="X50"/>
    <hyperlink r:id="rId189" ref="Y50"/>
    <hyperlink r:id="rId190" ref="Z50"/>
    <hyperlink r:id="rId191" ref="W51"/>
    <hyperlink r:id="rId192" ref="X51"/>
    <hyperlink r:id="rId193" ref="Y51"/>
    <hyperlink r:id="rId194" ref="Z51"/>
    <hyperlink r:id="rId195" ref="W52"/>
    <hyperlink r:id="rId196" ref="X52"/>
    <hyperlink r:id="rId197" ref="Y52"/>
    <hyperlink r:id="rId198" ref="Z52"/>
    <hyperlink r:id="rId199" ref="W53"/>
    <hyperlink r:id="rId200" ref="X53"/>
    <hyperlink r:id="rId201" ref="Y53"/>
    <hyperlink r:id="rId202" ref="Z53"/>
    <hyperlink r:id="rId203" ref="W54"/>
    <hyperlink r:id="rId204" ref="X54"/>
    <hyperlink r:id="rId205" ref="Y54"/>
    <hyperlink r:id="rId206" ref="Z54"/>
    <hyperlink r:id="rId207" ref="W55"/>
    <hyperlink r:id="rId208" ref="X55"/>
    <hyperlink r:id="rId209" ref="Y55"/>
    <hyperlink r:id="rId210" ref="Z55"/>
    <hyperlink r:id="rId211" ref="W56"/>
    <hyperlink r:id="rId212" ref="X56"/>
    <hyperlink r:id="rId213" ref="Y56"/>
    <hyperlink r:id="rId214" ref="Z56"/>
    <hyperlink r:id="rId215" ref="W57"/>
    <hyperlink r:id="rId216" ref="X57"/>
    <hyperlink r:id="rId217" ref="Y57"/>
    <hyperlink r:id="rId218" ref="Z57"/>
    <hyperlink r:id="rId219" ref="W58"/>
    <hyperlink r:id="rId220" ref="X58"/>
    <hyperlink r:id="rId221" ref="Y58"/>
    <hyperlink r:id="rId222" ref="Z58"/>
    <hyperlink r:id="rId223" ref="W59"/>
    <hyperlink r:id="rId224" ref="X59"/>
    <hyperlink r:id="rId225" ref="Y59"/>
    <hyperlink r:id="rId226" ref="Z59"/>
    <hyperlink r:id="rId227" ref="W60"/>
    <hyperlink r:id="rId228" ref="X60"/>
    <hyperlink r:id="rId229" ref="Y60"/>
    <hyperlink r:id="rId230" ref="Z60"/>
    <hyperlink r:id="rId231" ref="W61"/>
    <hyperlink r:id="rId232" ref="X61"/>
    <hyperlink r:id="rId233" ref="Y61"/>
    <hyperlink r:id="rId234" ref="Z61"/>
    <hyperlink r:id="rId235" ref="W62"/>
    <hyperlink r:id="rId236" ref="X62"/>
    <hyperlink r:id="rId237" ref="Y62"/>
    <hyperlink r:id="rId238" ref="Z62"/>
    <hyperlink r:id="rId239" ref="W63"/>
    <hyperlink r:id="rId240" ref="X63"/>
    <hyperlink r:id="rId241" ref="Y63"/>
    <hyperlink r:id="rId242" ref="Z63"/>
    <hyperlink r:id="rId243" ref="W64"/>
    <hyperlink r:id="rId244" ref="X64"/>
    <hyperlink r:id="rId245" ref="Y64"/>
    <hyperlink r:id="rId246" ref="Z64"/>
    <hyperlink r:id="rId247" ref="W65"/>
    <hyperlink r:id="rId248" ref="X65"/>
    <hyperlink r:id="rId249" ref="Y65"/>
    <hyperlink r:id="rId250" ref="Z65"/>
    <hyperlink r:id="rId251" ref="W66"/>
    <hyperlink r:id="rId252" ref="X66"/>
    <hyperlink r:id="rId253" ref="Y66"/>
    <hyperlink r:id="rId254" ref="Z66"/>
    <hyperlink r:id="rId255" ref="W67"/>
    <hyperlink r:id="rId256" ref="X67"/>
    <hyperlink r:id="rId257" ref="Y67"/>
    <hyperlink r:id="rId258" ref="Z67"/>
    <hyperlink r:id="rId259" ref="W68"/>
    <hyperlink r:id="rId260" ref="X68"/>
    <hyperlink r:id="rId261" ref="Y68"/>
    <hyperlink r:id="rId262" ref="Z68"/>
    <hyperlink r:id="rId263" ref="W69"/>
    <hyperlink r:id="rId264" ref="X69"/>
    <hyperlink r:id="rId265" ref="Y69"/>
    <hyperlink r:id="rId266" ref="Z69"/>
    <hyperlink r:id="rId267" ref="W70"/>
    <hyperlink r:id="rId268" ref="X70"/>
    <hyperlink r:id="rId269" ref="Y70"/>
    <hyperlink r:id="rId270" ref="Z70"/>
    <hyperlink r:id="rId271" ref="W71"/>
    <hyperlink r:id="rId272" ref="X71"/>
    <hyperlink r:id="rId273" ref="Y71"/>
    <hyperlink r:id="rId274" ref="Z71"/>
    <hyperlink r:id="rId275" ref="W72"/>
    <hyperlink r:id="rId276" ref="X72"/>
    <hyperlink r:id="rId277" ref="Y72"/>
    <hyperlink r:id="rId278" ref="Z72"/>
    <hyperlink r:id="rId279" ref="W73"/>
    <hyperlink r:id="rId280" ref="X73"/>
    <hyperlink r:id="rId281" ref="Y73"/>
    <hyperlink r:id="rId282" ref="Z73"/>
    <hyperlink r:id="rId283" ref="W74"/>
    <hyperlink r:id="rId284" ref="X74"/>
    <hyperlink r:id="rId285" ref="Y74"/>
    <hyperlink r:id="rId286" ref="Z74"/>
    <hyperlink r:id="rId287" ref="W75"/>
    <hyperlink r:id="rId288" ref="X75"/>
    <hyperlink r:id="rId289" ref="Y75"/>
    <hyperlink r:id="rId290" ref="Z75"/>
    <hyperlink r:id="rId291" ref="W76"/>
    <hyperlink r:id="rId292" ref="X76"/>
    <hyperlink r:id="rId293" ref="Y76"/>
    <hyperlink r:id="rId294" ref="Z76"/>
    <hyperlink r:id="rId295" ref="W77"/>
    <hyperlink r:id="rId296" ref="X77"/>
    <hyperlink r:id="rId297" ref="Y77"/>
    <hyperlink r:id="rId298" ref="Z77"/>
    <hyperlink r:id="rId299" ref="W78"/>
    <hyperlink r:id="rId300" ref="X78"/>
    <hyperlink r:id="rId301" ref="Y78"/>
    <hyperlink r:id="rId302" ref="Z78"/>
    <hyperlink r:id="rId303" ref="W79"/>
    <hyperlink r:id="rId304" ref="X79"/>
    <hyperlink r:id="rId305" ref="Y79"/>
    <hyperlink r:id="rId306" ref="Z79"/>
    <hyperlink r:id="rId307" ref="W80"/>
    <hyperlink r:id="rId308" ref="X80"/>
    <hyperlink r:id="rId309" ref="Y80"/>
    <hyperlink r:id="rId310" ref="Z80"/>
    <hyperlink r:id="rId311" ref="W81"/>
    <hyperlink r:id="rId312" ref="X81"/>
    <hyperlink r:id="rId313" ref="Y81"/>
    <hyperlink r:id="rId314" ref="Z81"/>
    <hyperlink r:id="rId315" ref="W82"/>
    <hyperlink r:id="rId316" ref="X82"/>
    <hyperlink r:id="rId317" ref="Y82"/>
    <hyperlink r:id="rId318" ref="Z82"/>
    <hyperlink r:id="rId319" ref="W83"/>
    <hyperlink r:id="rId320" ref="X83"/>
    <hyperlink r:id="rId321" ref="Y83"/>
    <hyperlink r:id="rId322" ref="Z83"/>
    <hyperlink r:id="rId323" ref="W84"/>
    <hyperlink r:id="rId324" ref="X84"/>
    <hyperlink r:id="rId325" ref="Y84"/>
    <hyperlink r:id="rId326" ref="Z84"/>
    <hyperlink r:id="rId327" ref="W85"/>
    <hyperlink r:id="rId328" ref="X85"/>
    <hyperlink r:id="rId329" ref="Y85"/>
    <hyperlink r:id="rId330" ref="Z85"/>
    <hyperlink r:id="rId331" ref="W86"/>
    <hyperlink r:id="rId332" ref="X86"/>
    <hyperlink r:id="rId333" ref="Y86"/>
    <hyperlink r:id="rId334" ref="Z86"/>
    <hyperlink r:id="rId335" ref="W87"/>
    <hyperlink r:id="rId336" ref="X87"/>
    <hyperlink r:id="rId337" ref="Y87"/>
    <hyperlink r:id="rId338" ref="Z87"/>
    <hyperlink r:id="rId339" ref="W88"/>
    <hyperlink r:id="rId340" ref="X88"/>
    <hyperlink r:id="rId341" ref="Y88"/>
    <hyperlink r:id="rId342" ref="Z88"/>
    <hyperlink r:id="rId343" ref="AE88"/>
    <hyperlink r:id="rId344" ref="AF88"/>
    <hyperlink r:id="rId345" ref="W89"/>
    <hyperlink r:id="rId346" ref="X89"/>
    <hyperlink r:id="rId347" ref="Y89"/>
    <hyperlink r:id="rId348" ref="Z89"/>
    <hyperlink r:id="rId349" ref="AE89"/>
    <hyperlink r:id="rId350" ref="AF89"/>
    <hyperlink r:id="rId351" ref="W90"/>
    <hyperlink r:id="rId352" ref="X90"/>
    <hyperlink r:id="rId353" ref="Y90"/>
    <hyperlink r:id="rId354" ref="Z90"/>
    <hyperlink r:id="rId355" ref="AE90"/>
    <hyperlink r:id="rId356" ref="AF90"/>
    <hyperlink r:id="rId357" ref="W91"/>
    <hyperlink r:id="rId358" ref="X91"/>
    <hyperlink r:id="rId359" ref="Y91"/>
    <hyperlink r:id="rId360" ref="Z91"/>
    <hyperlink r:id="rId361" ref="AE91"/>
    <hyperlink r:id="rId362" ref="AF91"/>
    <hyperlink r:id="rId363" ref="W92"/>
    <hyperlink r:id="rId364" ref="X92"/>
    <hyperlink r:id="rId365" ref="Y92"/>
    <hyperlink r:id="rId366" ref="Z92"/>
    <hyperlink r:id="rId367" ref="AE92"/>
    <hyperlink r:id="rId368" ref="AF92"/>
    <hyperlink r:id="rId369" ref="W93"/>
    <hyperlink r:id="rId370" ref="X93"/>
    <hyperlink r:id="rId371" ref="Y93"/>
    <hyperlink r:id="rId372" ref="Z93"/>
    <hyperlink r:id="rId373" ref="W94"/>
    <hyperlink r:id="rId374" ref="X94"/>
    <hyperlink r:id="rId375" ref="Y94"/>
    <hyperlink r:id="rId376" ref="Z94"/>
    <hyperlink r:id="rId377" ref="AE94"/>
    <hyperlink r:id="rId378" ref="AF94"/>
    <hyperlink r:id="rId379" ref="W95"/>
    <hyperlink r:id="rId380" ref="X95"/>
    <hyperlink r:id="rId381" ref="Y95"/>
    <hyperlink r:id="rId382" ref="Z95"/>
    <hyperlink r:id="rId383" ref="AE95"/>
    <hyperlink r:id="rId384" ref="AF95"/>
    <hyperlink r:id="rId385" ref="W96"/>
    <hyperlink r:id="rId386" ref="X96"/>
    <hyperlink r:id="rId387" ref="Y96"/>
    <hyperlink r:id="rId388" ref="Z96"/>
    <hyperlink r:id="rId389" ref="AE96"/>
    <hyperlink r:id="rId390" ref="AF96"/>
    <hyperlink r:id="rId391" ref="W97"/>
    <hyperlink r:id="rId392" ref="X97"/>
    <hyperlink r:id="rId393" ref="Y97"/>
    <hyperlink r:id="rId394" ref="Z97"/>
    <hyperlink r:id="rId395" ref="AE97"/>
    <hyperlink r:id="rId396" ref="AF97"/>
    <hyperlink r:id="rId397" ref="W98"/>
    <hyperlink r:id="rId398" ref="X98"/>
    <hyperlink r:id="rId399" ref="Y98"/>
    <hyperlink r:id="rId400" ref="Z98"/>
    <hyperlink r:id="rId401" ref="AE98"/>
    <hyperlink r:id="rId402" ref="AF98"/>
    <hyperlink r:id="rId403" ref="W99"/>
    <hyperlink r:id="rId404" ref="X99"/>
    <hyperlink r:id="rId405" ref="Y99"/>
    <hyperlink r:id="rId406" ref="Z99"/>
    <hyperlink r:id="rId407" ref="AE99"/>
    <hyperlink r:id="rId408" ref="AF99"/>
    <hyperlink r:id="rId409" ref="W100"/>
    <hyperlink r:id="rId410" ref="X100"/>
    <hyperlink r:id="rId411" ref="Y100"/>
    <hyperlink r:id="rId412" ref="Z100"/>
    <hyperlink r:id="rId413" ref="AE100"/>
    <hyperlink r:id="rId414" ref="AF100"/>
    <hyperlink r:id="rId415" ref="W101"/>
    <hyperlink r:id="rId416" ref="X101"/>
    <hyperlink r:id="rId417" ref="Y101"/>
    <hyperlink r:id="rId418" ref="Z101"/>
    <hyperlink r:id="rId419" ref="AE101"/>
    <hyperlink r:id="rId420" ref="AF101"/>
    <hyperlink r:id="rId421" ref="W102"/>
    <hyperlink r:id="rId422" ref="X102"/>
    <hyperlink r:id="rId423" ref="Y102"/>
    <hyperlink r:id="rId424" ref="Z102"/>
    <hyperlink r:id="rId425" ref="AE102"/>
    <hyperlink r:id="rId426" ref="AF102"/>
    <hyperlink r:id="rId427" ref="W103"/>
    <hyperlink r:id="rId428" ref="X103"/>
    <hyperlink r:id="rId429" ref="Y103"/>
    <hyperlink r:id="rId430" ref="Z103"/>
    <hyperlink r:id="rId431" ref="AE103"/>
    <hyperlink r:id="rId432" ref="AF103"/>
    <hyperlink r:id="rId433" ref="W104"/>
    <hyperlink r:id="rId434" ref="X104"/>
    <hyperlink r:id="rId435" ref="Y104"/>
    <hyperlink r:id="rId436" ref="Z104"/>
    <hyperlink r:id="rId437" ref="AE104"/>
    <hyperlink r:id="rId438" ref="AF104"/>
    <hyperlink r:id="rId439" ref="W105"/>
    <hyperlink r:id="rId440" ref="X105"/>
    <hyperlink r:id="rId441" ref="Y105"/>
    <hyperlink r:id="rId442" ref="Z105"/>
    <hyperlink r:id="rId443" ref="AE105"/>
    <hyperlink r:id="rId444" ref="AF105"/>
    <hyperlink r:id="rId445" ref="W106"/>
    <hyperlink r:id="rId446" ref="X106"/>
    <hyperlink r:id="rId447" ref="Y106"/>
    <hyperlink r:id="rId448" ref="Z106"/>
    <hyperlink r:id="rId449" ref="AE106"/>
    <hyperlink r:id="rId450" ref="AF106"/>
    <hyperlink r:id="rId451" ref="W107"/>
    <hyperlink r:id="rId452" ref="X107"/>
    <hyperlink r:id="rId453" ref="Y107"/>
    <hyperlink r:id="rId454" ref="Z107"/>
    <hyperlink r:id="rId455" ref="AE107"/>
    <hyperlink r:id="rId456" ref="AF107"/>
    <hyperlink r:id="rId457" ref="W108"/>
    <hyperlink r:id="rId458" ref="X108"/>
    <hyperlink r:id="rId459" ref="Y108"/>
    <hyperlink r:id="rId460" ref="Z108"/>
    <hyperlink r:id="rId461" ref="AE108"/>
    <hyperlink r:id="rId462" ref="AF108"/>
    <hyperlink r:id="rId463" ref="W109"/>
    <hyperlink r:id="rId464" ref="X109"/>
    <hyperlink r:id="rId465" ref="Y109"/>
    <hyperlink r:id="rId466" ref="Z109"/>
    <hyperlink r:id="rId467" ref="AE109"/>
    <hyperlink r:id="rId468" ref="AF109"/>
    <hyperlink r:id="rId469" ref="W110"/>
    <hyperlink r:id="rId470" ref="X110"/>
    <hyperlink r:id="rId471" ref="Y110"/>
    <hyperlink r:id="rId472" ref="Z110"/>
    <hyperlink r:id="rId473" ref="AE110"/>
    <hyperlink r:id="rId474" ref="AF110"/>
    <hyperlink r:id="rId475" ref="W111"/>
    <hyperlink r:id="rId476" ref="X111"/>
    <hyperlink r:id="rId477" ref="Y111"/>
    <hyperlink r:id="rId478" ref="Z111"/>
    <hyperlink r:id="rId479" ref="AE111"/>
    <hyperlink r:id="rId480" ref="AF111"/>
    <hyperlink r:id="rId481" ref="W112"/>
    <hyperlink r:id="rId482" ref="X112"/>
    <hyperlink r:id="rId483" ref="Y112"/>
    <hyperlink r:id="rId484" ref="Z112"/>
    <hyperlink r:id="rId485" ref="AE112"/>
    <hyperlink r:id="rId486" ref="AF112"/>
    <hyperlink r:id="rId487" ref="W113"/>
    <hyperlink r:id="rId488" ref="X113"/>
    <hyperlink r:id="rId489" ref="Y113"/>
    <hyperlink r:id="rId490" ref="Z113"/>
    <hyperlink r:id="rId491" ref="AE113"/>
    <hyperlink r:id="rId492" ref="AF113"/>
    <hyperlink r:id="rId493" ref="W114"/>
    <hyperlink r:id="rId494" ref="X114"/>
    <hyperlink r:id="rId495" ref="Y114"/>
    <hyperlink r:id="rId496" ref="Z114"/>
    <hyperlink r:id="rId497" ref="AE114"/>
    <hyperlink r:id="rId498" ref="AF114"/>
    <hyperlink r:id="rId499" ref="W115"/>
    <hyperlink r:id="rId500" ref="X115"/>
    <hyperlink r:id="rId501" ref="Y115"/>
    <hyperlink r:id="rId502" ref="Z115"/>
    <hyperlink r:id="rId503" ref="AE115"/>
    <hyperlink r:id="rId504" ref="AF115"/>
    <hyperlink r:id="rId505" ref="W116"/>
    <hyperlink r:id="rId506" ref="X116"/>
    <hyperlink r:id="rId507" ref="Y116"/>
    <hyperlink r:id="rId508" ref="Z116"/>
    <hyperlink r:id="rId509" ref="AE116"/>
    <hyperlink r:id="rId510" ref="AF116"/>
    <hyperlink r:id="rId511" ref="W117"/>
    <hyperlink r:id="rId512" ref="X117"/>
    <hyperlink r:id="rId513" ref="Y117"/>
    <hyperlink r:id="rId514" ref="Z117"/>
    <hyperlink r:id="rId515" ref="AE117"/>
    <hyperlink r:id="rId516" ref="AF117"/>
    <hyperlink r:id="rId517" ref="W118"/>
    <hyperlink r:id="rId518" ref="X118"/>
    <hyperlink r:id="rId519" ref="Y118"/>
    <hyperlink r:id="rId520" ref="Z118"/>
    <hyperlink r:id="rId521" ref="AE118"/>
    <hyperlink r:id="rId522" ref="AF118"/>
    <hyperlink r:id="rId523" ref="W119"/>
    <hyperlink r:id="rId524" ref="X119"/>
    <hyperlink r:id="rId525" ref="Y119"/>
    <hyperlink r:id="rId526" ref="Z119"/>
    <hyperlink r:id="rId527" ref="W120"/>
    <hyperlink r:id="rId528" ref="X120"/>
    <hyperlink r:id="rId529" ref="Y120"/>
    <hyperlink r:id="rId530" ref="Z120"/>
    <hyperlink r:id="rId531" ref="X121"/>
    <hyperlink r:id="rId532" ref="Y121"/>
    <hyperlink r:id="rId533" ref="Z121"/>
    <hyperlink r:id="rId534" ref="W122"/>
    <hyperlink r:id="rId535" ref="X122"/>
    <hyperlink r:id="rId536" ref="Y122"/>
    <hyperlink r:id="rId537" ref="Z122"/>
    <hyperlink r:id="rId538" ref="X123"/>
    <hyperlink r:id="rId539" ref="Y123"/>
    <hyperlink r:id="rId540" ref="Z123"/>
    <hyperlink r:id="rId541" ref="W124"/>
    <hyperlink r:id="rId542" ref="X124"/>
    <hyperlink r:id="rId543" ref="Y124"/>
    <hyperlink r:id="rId544" ref="Z124"/>
    <hyperlink r:id="rId545" ref="W125"/>
    <hyperlink r:id="rId546" ref="X125"/>
    <hyperlink r:id="rId547" ref="Y125"/>
    <hyperlink r:id="rId548" ref="Z125"/>
    <hyperlink r:id="rId549" ref="W126"/>
    <hyperlink r:id="rId550" ref="X126"/>
    <hyperlink r:id="rId551" ref="Y126"/>
    <hyperlink r:id="rId552" ref="Z126"/>
    <hyperlink r:id="rId553" ref="W127"/>
    <hyperlink r:id="rId554" ref="X127"/>
    <hyperlink r:id="rId555" ref="Y127"/>
    <hyperlink r:id="rId556" ref="Z127"/>
    <hyperlink r:id="rId557" ref="W128"/>
    <hyperlink r:id="rId558" ref="X128"/>
    <hyperlink r:id="rId559" ref="Y128"/>
    <hyperlink r:id="rId560" ref="Z128"/>
    <hyperlink r:id="rId561" ref="W129"/>
    <hyperlink r:id="rId562" ref="X129"/>
    <hyperlink r:id="rId563" ref="Y129"/>
    <hyperlink r:id="rId564" ref="Z129"/>
    <hyperlink r:id="rId565" ref="W130"/>
    <hyperlink r:id="rId566" ref="X130"/>
    <hyperlink r:id="rId567" ref="Y130"/>
    <hyperlink r:id="rId568" ref="Z130"/>
    <hyperlink r:id="rId569" ref="W131"/>
    <hyperlink r:id="rId570" ref="X131"/>
    <hyperlink r:id="rId571" ref="Y131"/>
    <hyperlink r:id="rId572" ref="Z131"/>
    <hyperlink r:id="rId573" ref="W132"/>
    <hyperlink r:id="rId574" ref="X132"/>
    <hyperlink r:id="rId575" ref="Y132"/>
    <hyperlink r:id="rId576" ref="Z132"/>
    <hyperlink r:id="rId577" ref="W133"/>
    <hyperlink r:id="rId578" ref="X133"/>
    <hyperlink r:id="rId579" ref="Y133"/>
    <hyperlink r:id="rId580" ref="Z133"/>
    <hyperlink r:id="rId581" ref="W134"/>
    <hyperlink r:id="rId582" ref="X134"/>
    <hyperlink r:id="rId583" ref="Y134"/>
    <hyperlink r:id="rId584" ref="Z134"/>
    <hyperlink r:id="rId585" ref="W135"/>
    <hyperlink r:id="rId586" ref="X135"/>
    <hyperlink r:id="rId587" ref="Y135"/>
    <hyperlink r:id="rId588" ref="Z135"/>
    <hyperlink r:id="rId589" ref="W136"/>
    <hyperlink r:id="rId590" ref="X136"/>
    <hyperlink r:id="rId591" ref="Y136"/>
    <hyperlink r:id="rId592" ref="Z136"/>
    <hyperlink r:id="rId593" ref="W137"/>
    <hyperlink r:id="rId594" ref="X137"/>
    <hyperlink r:id="rId595" ref="Y137"/>
    <hyperlink r:id="rId596" ref="Z137"/>
    <hyperlink r:id="rId597" ref="W138"/>
    <hyperlink r:id="rId598" ref="X138"/>
    <hyperlink r:id="rId599" ref="Y138"/>
    <hyperlink r:id="rId600" ref="Z138"/>
    <hyperlink r:id="rId601" ref="W139"/>
    <hyperlink r:id="rId602" ref="X139"/>
    <hyperlink r:id="rId603" ref="Y139"/>
    <hyperlink r:id="rId604" ref="Z139"/>
    <hyperlink r:id="rId605" ref="W140"/>
    <hyperlink r:id="rId606" ref="X140"/>
    <hyperlink r:id="rId607" ref="Y140"/>
    <hyperlink r:id="rId608" ref="Z140"/>
    <hyperlink r:id="rId609" ref="W141"/>
    <hyperlink r:id="rId610" ref="X141"/>
    <hyperlink r:id="rId611" ref="Y141"/>
    <hyperlink r:id="rId612" ref="Z141"/>
    <hyperlink r:id="rId613" ref="W142"/>
    <hyperlink r:id="rId614" ref="X142"/>
    <hyperlink r:id="rId615" ref="Y142"/>
    <hyperlink r:id="rId616" ref="Z142"/>
    <hyperlink r:id="rId617" ref="W143"/>
    <hyperlink r:id="rId618" ref="X143"/>
    <hyperlink r:id="rId619" ref="Y143"/>
    <hyperlink r:id="rId620" ref="Z143"/>
    <hyperlink r:id="rId621" ref="W144"/>
    <hyperlink r:id="rId622" ref="X144"/>
    <hyperlink r:id="rId623" ref="Y144"/>
    <hyperlink r:id="rId624" ref="Z144"/>
    <hyperlink r:id="rId625" ref="W145"/>
    <hyperlink r:id="rId626" ref="X145"/>
    <hyperlink r:id="rId627" ref="Y145"/>
    <hyperlink r:id="rId628" ref="Z145"/>
    <hyperlink r:id="rId629" ref="W146"/>
    <hyperlink r:id="rId630" ref="X146"/>
    <hyperlink r:id="rId631" ref="Y146"/>
    <hyperlink r:id="rId632" ref="Z146"/>
    <hyperlink r:id="rId633" ref="W147"/>
    <hyperlink r:id="rId634" ref="X147"/>
    <hyperlink r:id="rId635" ref="Y147"/>
    <hyperlink r:id="rId636" ref="Z147"/>
    <hyperlink r:id="rId637" ref="W148"/>
    <hyperlink r:id="rId638" ref="X148"/>
    <hyperlink r:id="rId639" ref="Y148"/>
    <hyperlink r:id="rId640" ref="Z148"/>
    <hyperlink r:id="rId641" ref="W149"/>
    <hyperlink r:id="rId642" ref="X149"/>
    <hyperlink r:id="rId643" ref="Y149"/>
    <hyperlink r:id="rId644" ref="Z149"/>
    <hyperlink r:id="rId645" ref="W150"/>
    <hyperlink r:id="rId646" ref="X150"/>
    <hyperlink r:id="rId647" ref="Y150"/>
    <hyperlink r:id="rId648" ref="Z150"/>
    <hyperlink r:id="rId649" ref="W151"/>
    <hyperlink r:id="rId650" ref="X151"/>
    <hyperlink r:id="rId651" ref="Y151"/>
    <hyperlink r:id="rId652" ref="Z151"/>
    <hyperlink r:id="rId653" ref="AE151"/>
    <hyperlink r:id="rId654" ref="AF151"/>
    <hyperlink r:id="rId655" ref="W152"/>
    <hyperlink r:id="rId656" ref="X152"/>
    <hyperlink r:id="rId657" ref="Y152"/>
    <hyperlink r:id="rId658" ref="Z152"/>
    <hyperlink r:id="rId659" ref="AE152"/>
    <hyperlink r:id="rId660" ref="AF152"/>
    <hyperlink r:id="rId661" ref="W153"/>
    <hyperlink r:id="rId662" ref="X153"/>
    <hyperlink r:id="rId663" ref="Y153"/>
    <hyperlink r:id="rId664" ref="Z153"/>
    <hyperlink r:id="rId665" ref="AE153"/>
    <hyperlink r:id="rId666" ref="AF153"/>
    <hyperlink r:id="rId667" ref="W154"/>
    <hyperlink r:id="rId668" ref="X154"/>
    <hyperlink r:id="rId669" ref="Y154"/>
    <hyperlink r:id="rId670" ref="Z154"/>
    <hyperlink r:id="rId671" ref="AE154"/>
    <hyperlink r:id="rId672" ref="AF154"/>
    <hyperlink r:id="rId673" ref="W155"/>
    <hyperlink r:id="rId674" ref="X155"/>
    <hyperlink r:id="rId675" ref="Y155"/>
    <hyperlink r:id="rId676" ref="Z155"/>
    <hyperlink r:id="rId677" ref="W156"/>
    <hyperlink r:id="rId678" ref="X156"/>
    <hyperlink r:id="rId679" ref="Y156"/>
    <hyperlink r:id="rId680" ref="Z156"/>
    <hyperlink r:id="rId681" ref="W157"/>
    <hyperlink r:id="rId682" ref="X157"/>
    <hyperlink r:id="rId683" ref="Y157"/>
    <hyperlink r:id="rId684" ref="Z157"/>
    <hyperlink r:id="rId685" ref="W158"/>
    <hyperlink r:id="rId686" ref="X158"/>
    <hyperlink r:id="rId687" ref="Y158"/>
    <hyperlink r:id="rId688" ref="Z158"/>
    <hyperlink r:id="rId689" ref="W159"/>
    <hyperlink r:id="rId690" ref="X159"/>
    <hyperlink r:id="rId691" ref="Y159"/>
    <hyperlink r:id="rId692" ref="Z159"/>
    <hyperlink r:id="rId693" ref="W160"/>
    <hyperlink r:id="rId694" ref="X160"/>
    <hyperlink r:id="rId695" ref="Y160"/>
    <hyperlink r:id="rId696" ref="Z160"/>
    <hyperlink r:id="rId697" ref="W161"/>
    <hyperlink r:id="rId698" ref="X161"/>
    <hyperlink r:id="rId699" ref="Y161"/>
    <hyperlink r:id="rId700" ref="Z161"/>
    <hyperlink r:id="rId701" ref="AE161"/>
    <hyperlink r:id="rId702" ref="AF161"/>
    <hyperlink r:id="rId703" ref="W162"/>
    <hyperlink r:id="rId704" ref="X162"/>
    <hyperlink r:id="rId705" ref="Y162"/>
    <hyperlink r:id="rId706" ref="Z162"/>
    <hyperlink r:id="rId707" ref="AE162"/>
    <hyperlink r:id="rId708" ref="AF162"/>
    <hyperlink r:id="rId709" ref="W163"/>
    <hyperlink r:id="rId710" ref="X163"/>
    <hyperlink r:id="rId711" ref="Y163"/>
    <hyperlink r:id="rId712" ref="Z163"/>
    <hyperlink r:id="rId713" ref="W164"/>
    <hyperlink r:id="rId714" ref="X164"/>
    <hyperlink r:id="rId715" ref="Y164"/>
    <hyperlink r:id="rId716" ref="Z164"/>
    <hyperlink r:id="rId717" ref="AE164"/>
    <hyperlink r:id="rId718" ref="AF164"/>
    <hyperlink r:id="rId719" ref="X165"/>
    <hyperlink r:id="rId720" ref="Y165"/>
    <hyperlink r:id="rId721" ref="Z165"/>
    <hyperlink r:id="rId722" ref="W166"/>
    <hyperlink r:id="rId723" ref="X166"/>
    <hyperlink r:id="rId724" ref="Y166"/>
    <hyperlink r:id="rId725" ref="Z166"/>
    <hyperlink r:id="rId726" ref="AE166"/>
    <hyperlink r:id="rId727" ref="AF166"/>
    <hyperlink r:id="rId728" ref="W167"/>
    <hyperlink r:id="rId729" ref="X167"/>
    <hyperlink r:id="rId730" ref="Y167"/>
    <hyperlink r:id="rId731" ref="Z167"/>
    <hyperlink r:id="rId732" ref="AE167"/>
    <hyperlink r:id="rId733" ref="AF167"/>
    <hyperlink r:id="rId734" ref="W168"/>
    <hyperlink r:id="rId735" ref="X168"/>
    <hyperlink r:id="rId736" ref="Y168"/>
    <hyperlink r:id="rId737" ref="Z168"/>
    <hyperlink r:id="rId738" ref="AE168"/>
    <hyperlink r:id="rId739" ref="AF168"/>
    <hyperlink r:id="rId740" ref="W169"/>
    <hyperlink r:id="rId741" ref="X169"/>
    <hyperlink r:id="rId742" ref="Y169"/>
    <hyperlink r:id="rId743" ref="Z169"/>
    <hyperlink r:id="rId744" ref="AE169"/>
    <hyperlink r:id="rId745" ref="AF169"/>
    <hyperlink r:id="rId746" ref="W170"/>
    <hyperlink r:id="rId747" ref="X170"/>
    <hyperlink r:id="rId748" ref="Y170"/>
    <hyperlink r:id="rId749" ref="Z170"/>
    <hyperlink r:id="rId750" ref="AE170"/>
    <hyperlink r:id="rId751" ref="AF170"/>
    <hyperlink r:id="rId752" ref="W171"/>
    <hyperlink r:id="rId753" ref="X171"/>
    <hyperlink r:id="rId754" ref="Y171"/>
    <hyperlink r:id="rId755" ref="Z171"/>
    <hyperlink r:id="rId756" ref="AE171"/>
    <hyperlink r:id="rId757" ref="AF171"/>
    <hyperlink r:id="rId758" ref="W172"/>
    <hyperlink r:id="rId759" ref="X172"/>
    <hyperlink r:id="rId760" ref="Y172"/>
    <hyperlink r:id="rId761" ref="Z172"/>
    <hyperlink r:id="rId762" ref="AE172"/>
    <hyperlink r:id="rId763" ref="AF172"/>
    <hyperlink r:id="rId764" ref="W173"/>
    <hyperlink r:id="rId765" ref="X173"/>
    <hyperlink r:id="rId766" ref="Y173"/>
    <hyperlink r:id="rId767" ref="Z173"/>
    <hyperlink r:id="rId768" ref="AE173"/>
    <hyperlink r:id="rId769" ref="AF173"/>
    <hyperlink r:id="rId770" ref="W174"/>
    <hyperlink r:id="rId771" ref="X174"/>
    <hyperlink r:id="rId772" ref="W175"/>
    <hyperlink r:id="rId773" ref="X175"/>
    <hyperlink r:id="rId774" ref="Y175"/>
    <hyperlink r:id="rId775" ref="Z175"/>
    <hyperlink r:id="rId776" ref="AE175"/>
    <hyperlink r:id="rId777" ref="AF175"/>
    <hyperlink r:id="rId778" ref="W176"/>
    <hyperlink r:id="rId779" ref="X176"/>
    <hyperlink r:id="rId780" ref="Y176"/>
    <hyperlink r:id="rId781" ref="Z176"/>
    <hyperlink r:id="rId782" ref="AE176"/>
    <hyperlink r:id="rId783" ref="AF176"/>
    <hyperlink r:id="rId784" ref="W177"/>
    <hyperlink r:id="rId785" ref="X177"/>
    <hyperlink r:id="rId786" ref="Y177"/>
    <hyperlink r:id="rId787" ref="Z177"/>
    <hyperlink r:id="rId788" ref="AE177"/>
    <hyperlink r:id="rId789" ref="AF177"/>
    <hyperlink r:id="rId790" ref="W178"/>
    <hyperlink r:id="rId791" ref="X178"/>
    <hyperlink r:id="rId792" ref="Y178"/>
    <hyperlink r:id="rId793" ref="Z178"/>
    <hyperlink r:id="rId794" ref="W179"/>
    <hyperlink r:id="rId795" ref="X179"/>
    <hyperlink r:id="rId796" ref="Y179"/>
    <hyperlink r:id="rId797" ref="Z179"/>
    <hyperlink r:id="rId798" ref="W180"/>
    <hyperlink r:id="rId799" ref="X180"/>
    <hyperlink r:id="rId800" ref="Y180"/>
    <hyperlink r:id="rId801" ref="Z180"/>
    <hyperlink r:id="rId802" ref="W181"/>
    <hyperlink r:id="rId803" ref="X181"/>
    <hyperlink r:id="rId804" ref="Y181"/>
    <hyperlink r:id="rId805" ref="Z181"/>
    <hyperlink r:id="rId806" ref="W182"/>
    <hyperlink r:id="rId807" ref="X182"/>
    <hyperlink r:id="rId808" ref="Y182"/>
    <hyperlink r:id="rId809" ref="Z182"/>
    <hyperlink r:id="rId810" ref="W183"/>
    <hyperlink r:id="rId811" ref="X183"/>
    <hyperlink r:id="rId812" ref="Y183"/>
    <hyperlink r:id="rId813" ref="Z183"/>
    <hyperlink r:id="rId814" ref="W184"/>
    <hyperlink r:id="rId815" ref="X184"/>
    <hyperlink r:id="rId816" ref="Y184"/>
    <hyperlink r:id="rId817" ref="Z184"/>
    <hyperlink r:id="rId818" ref="W185"/>
    <hyperlink r:id="rId819" ref="X185"/>
    <hyperlink r:id="rId820" ref="Y185"/>
    <hyperlink r:id="rId821" ref="Z185"/>
    <hyperlink r:id="rId822" ref="W186"/>
    <hyperlink r:id="rId823" ref="X186"/>
    <hyperlink r:id="rId824" ref="Y186"/>
    <hyperlink r:id="rId825" ref="Z186"/>
    <hyperlink r:id="rId826" ref="W187"/>
    <hyperlink r:id="rId827" ref="X187"/>
    <hyperlink r:id="rId828" ref="Y187"/>
    <hyperlink r:id="rId829" ref="Z187"/>
    <hyperlink r:id="rId830" ref="W188"/>
    <hyperlink r:id="rId831" ref="X188"/>
    <hyperlink r:id="rId832" ref="Y188"/>
    <hyperlink r:id="rId833" ref="Z188"/>
    <hyperlink r:id="rId834" ref="W189"/>
    <hyperlink r:id="rId835" ref="X189"/>
    <hyperlink r:id="rId836" ref="Y189"/>
    <hyperlink r:id="rId837" ref="Z189"/>
    <hyperlink r:id="rId838" ref="W190"/>
    <hyperlink r:id="rId839" ref="X190"/>
    <hyperlink r:id="rId840" ref="Y190"/>
    <hyperlink r:id="rId841" ref="Z190"/>
    <hyperlink r:id="rId842" ref="W191"/>
    <hyperlink r:id="rId843" ref="X191"/>
    <hyperlink r:id="rId844" ref="Y191"/>
    <hyperlink r:id="rId845" ref="Z191"/>
    <hyperlink r:id="rId846" ref="W192"/>
    <hyperlink r:id="rId847" ref="X192"/>
    <hyperlink r:id="rId848" ref="Y192"/>
    <hyperlink r:id="rId849" ref="Z192"/>
    <hyperlink r:id="rId850" ref="W193"/>
    <hyperlink r:id="rId851" ref="X193"/>
    <hyperlink r:id="rId852" ref="Y193"/>
    <hyperlink r:id="rId853" ref="Z193"/>
    <hyperlink r:id="rId854" ref="W194"/>
    <hyperlink r:id="rId855" ref="X194"/>
    <hyperlink r:id="rId856" ref="Y194"/>
    <hyperlink r:id="rId857" ref="Z194"/>
    <hyperlink r:id="rId858" ref="W195"/>
    <hyperlink r:id="rId859" ref="X195"/>
    <hyperlink r:id="rId860" ref="Y195"/>
    <hyperlink r:id="rId861" ref="Z195"/>
    <hyperlink r:id="rId862" ref="W196"/>
    <hyperlink r:id="rId863" ref="X196"/>
    <hyperlink r:id="rId864" ref="Y196"/>
    <hyperlink r:id="rId865" ref="Z196"/>
    <hyperlink r:id="rId866" ref="W197"/>
    <hyperlink r:id="rId867" ref="X197"/>
    <hyperlink r:id="rId868" ref="Y197"/>
    <hyperlink r:id="rId869" ref="Z197"/>
    <hyperlink r:id="rId870" ref="W198"/>
    <hyperlink r:id="rId871" ref="X198"/>
    <hyperlink r:id="rId872" ref="Y198"/>
    <hyperlink r:id="rId873" ref="Z198"/>
    <hyperlink r:id="rId874" ref="W199"/>
    <hyperlink r:id="rId875" ref="X199"/>
    <hyperlink r:id="rId876" ref="Y199"/>
    <hyperlink r:id="rId877" ref="Z199"/>
    <hyperlink r:id="rId878" ref="W200"/>
    <hyperlink r:id="rId879" ref="X200"/>
    <hyperlink r:id="rId880" ref="Y200"/>
    <hyperlink r:id="rId881" ref="Z200"/>
    <hyperlink r:id="rId882" ref="W201"/>
    <hyperlink r:id="rId883" ref="X201"/>
    <hyperlink r:id="rId884" ref="Y201"/>
    <hyperlink r:id="rId885" ref="Z201"/>
    <hyperlink r:id="rId886" ref="W202"/>
    <hyperlink r:id="rId887" ref="X202"/>
    <hyperlink r:id="rId888" ref="Y202"/>
    <hyperlink r:id="rId889" ref="Z202"/>
    <hyperlink r:id="rId890" ref="W203"/>
    <hyperlink r:id="rId891" ref="X203"/>
    <hyperlink r:id="rId892" ref="Y203"/>
    <hyperlink r:id="rId893" ref="Z203"/>
    <hyperlink r:id="rId894" ref="W204"/>
    <hyperlink r:id="rId895" ref="X204"/>
    <hyperlink r:id="rId896" ref="Y204"/>
    <hyperlink r:id="rId897" ref="Z204"/>
    <hyperlink r:id="rId898" ref="W205"/>
    <hyperlink r:id="rId899" ref="X205"/>
    <hyperlink r:id="rId900" ref="Y205"/>
    <hyperlink r:id="rId901" ref="Z205"/>
    <hyperlink r:id="rId902" ref="W206"/>
    <hyperlink r:id="rId903" ref="X206"/>
    <hyperlink r:id="rId904" ref="Y206"/>
    <hyperlink r:id="rId905" ref="Z206"/>
    <hyperlink r:id="rId906" ref="W207"/>
    <hyperlink r:id="rId907" ref="X207"/>
    <hyperlink r:id="rId908" ref="Y207"/>
    <hyperlink r:id="rId909" ref="Z207"/>
    <hyperlink r:id="rId910" ref="W208"/>
    <hyperlink r:id="rId911" ref="X208"/>
    <hyperlink r:id="rId912" ref="Y208"/>
    <hyperlink r:id="rId913" ref="Z208"/>
    <hyperlink r:id="rId914" ref="W209"/>
    <hyperlink r:id="rId915" ref="X209"/>
    <hyperlink r:id="rId916" ref="Y209"/>
    <hyperlink r:id="rId917" ref="Z209"/>
    <hyperlink r:id="rId918" ref="W210"/>
    <hyperlink r:id="rId919" ref="X210"/>
    <hyperlink r:id="rId920" ref="Y210"/>
    <hyperlink r:id="rId921" ref="Z210"/>
    <hyperlink r:id="rId922" ref="W211"/>
    <hyperlink r:id="rId923" ref="X211"/>
    <hyperlink r:id="rId924" ref="Y211"/>
    <hyperlink r:id="rId925" ref="Z211"/>
    <hyperlink r:id="rId926" ref="W212"/>
    <hyperlink r:id="rId927" ref="X212"/>
    <hyperlink r:id="rId928" ref="Y212"/>
    <hyperlink r:id="rId929" ref="Z212"/>
    <hyperlink r:id="rId930" ref="W213"/>
    <hyperlink r:id="rId931" ref="X213"/>
    <hyperlink r:id="rId932" ref="Y213"/>
    <hyperlink r:id="rId933" ref="Z213"/>
    <hyperlink r:id="rId934" ref="W214"/>
    <hyperlink r:id="rId935" ref="X214"/>
    <hyperlink r:id="rId936" ref="Y214"/>
    <hyperlink r:id="rId937" ref="Z214"/>
    <hyperlink r:id="rId938" ref="W215"/>
    <hyperlink r:id="rId939" ref="X215"/>
    <hyperlink r:id="rId940" ref="Y215"/>
    <hyperlink r:id="rId941" ref="Z215"/>
    <hyperlink r:id="rId942" ref="W216"/>
    <hyperlink r:id="rId943" ref="X216"/>
    <hyperlink r:id="rId944" ref="Y216"/>
    <hyperlink r:id="rId945" ref="Z216"/>
    <hyperlink r:id="rId946" ref="W217"/>
    <hyperlink r:id="rId947" ref="X217"/>
    <hyperlink r:id="rId948" ref="Y217"/>
    <hyperlink r:id="rId949" ref="Z217"/>
    <hyperlink r:id="rId950" ref="W218"/>
    <hyperlink r:id="rId951" ref="X218"/>
    <hyperlink r:id="rId952" ref="Y218"/>
    <hyperlink r:id="rId953" ref="Z218"/>
    <hyperlink r:id="rId954" ref="W219"/>
    <hyperlink r:id="rId955" ref="X219"/>
    <hyperlink r:id="rId956" ref="Y219"/>
    <hyperlink r:id="rId957" ref="Z219"/>
    <hyperlink r:id="rId958" ref="W220"/>
    <hyperlink r:id="rId959" ref="X220"/>
    <hyperlink r:id="rId960" ref="Y220"/>
    <hyperlink r:id="rId961" ref="Z220"/>
    <hyperlink r:id="rId962" ref="AE220"/>
    <hyperlink r:id="rId963" ref="AF220"/>
    <hyperlink r:id="rId964" ref="W221"/>
    <hyperlink r:id="rId965" ref="X221"/>
    <hyperlink r:id="rId966" ref="Y221"/>
    <hyperlink r:id="rId967" ref="Z221"/>
    <hyperlink r:id="rId968" ref="W222"/>
    <hyperlink r:id="rId969" ref="X222"/>
    <hyperlink r:id="rId970" ref="Y222"/>
    <hyperlink r:id="rId971" ref="Z222"/>
    <hyperlink r:id="rId972" ref="W223"/>
    <hyperlink r:id="rId973" ref="X223"/>
    <hyperlink r:id="rId974" ref="Y223"/>
    <hyperlink r:id="rId975" ref="Z223"/>
    <hyperlink r:id="rId976" ref="W224"/>
    <hyperlink r:id="rId977" ref="X224"/>
    <hyperlink r:id="rId978" ref="Y224"/>
    <hyperlink r:id="rId979" ref="Z224"/>
    <hyperlink r:id="rId980" ref="W225"/>
    <hyperlink r:id="rId981" ref="X225"/>
    <hyperlink r:id="rId982" ref="Y225"/>
    <hyperlink r:id="rId983" ref="Z225"/>
    <hyperlink r:id="rId984" ref="W226"/>
    <hyperlink r:id="rId985" ref="X226"/>
    <hyperlink r:id="rId986" ref="Y226"/>
    <hyperlink r:id="rId987" ref="Z226"/>
    <hyperlink r:id="rId988" ref="W227"/>
    <hyperlink r:id="rId989" ref="X227"/>
    <hyperlink r:id="rId990" ref="Y227"/>
    <hyperlink r:id="rId991" ref="Z227"/>
    <hyperlink r:id="rId992" ref="W228"/>
    <hyperlink r:id="rId993" ref="X228"/>
    <hyperlink r:id="rId994" ref="Y228"/>
    <hyperlink r:id="rId995" ref="Z228"/>
    <hyperlink r:id="rId996" ref="W229"/>
    <hyperlink r:id="rId997" ref="X229"/>
    <hyperlink r:id="rId998" ref="Y229"/>
    <hyperlink r:id="rId999" ref="Z229"/>
    <hyperlink r:id="rId1000" ref="W230"/>
    <hyperlink r:id="rId1001" ref="X230"/>
    <hyperlink r:id="rId1002" ref="Y230"/>
    <hyperlink r:id="rId1003" ref="Z230"/>
    <hyperlink r:id="rId1004" ref="W231"/>
    <hyperlink r:id="rId1005" ref="X231"/>
    <hyperlink r:id="rId1006" ref="Y231"/>
    <hyperlink r:id="rId1007" ref="Z231"/>
    <hyperlink r:id="rId1008" ref="W232"/>
    <hyperlink r:id="rId1009" ref="X232"/>
    <hyperlink r:id="rId1010" ref="Y232"/>
    <hyperlink r:id="rId1011" ref="Z232"/>
    <hyperlink r:id="rId1012" ref="W233"/>
    <hyperlink r:id="rId1013" ref="X233"/>
    <hyperlink r:id="rId1014" ref="Y233"/>
    <hyperlink r:id="rId1015" ref="Z233"/>
    <hyperlink r:id="rId1016" ref="W234"/>
    <hyperlink r:id="rId1017" ref="X234"/>
    <hyperlink r:id="rId1018" ref="Y234"/>
    <hyperlink r:id="rId1019" ref="Z234"/>
    <hyperlink r:id="rId1020" ref="W235"/>
    <hyperlink r:id="rId1021" ref="X235"/>
    <hyperlink r:id="rId1022" ref="Y235"/>
    <hyperlink r:id="rId1023" ref="Z235"/>
    <hyperlink r:id="rId1024" ref="W236"/>
    <hyperlink r:id="rId1025" ref="X236"/>
    <hyperlink r:id="rId1026" ref="Y236"/>
    <hyperlink r:id="rId1027" ref="Z236"/>
    <hyperlink r:id="rId1028" ref="W237"/>
    <hyperlink r:id="rId1029" ref="X237"/>
    <hyperlink r:id="rId1030" ref="Y237"/>
    <hyperlink r:id="rId1031" ref="Z237"/>
    <hyperlink r:id="rId1032" ref="W238"/>
    <hyperlink r:id="rId1033" ref="X238"/>
    <hyperlink r:id="rId1034" ref="Y238"/>
    <hyperlink r:id="rId1035" ref="Z238"/>
    <hyperlink r:id="rId1036" ref="W239"/>
    <hyperlink r:id="rId1037" ref="X239"/>
    <hyperlink r:id="rId1038" ref="Y239"/>
    <hyperlink r:id="rId1039" ref="Z239"/>
    <hyperlink r:id="rId1040" ref="W240"/>
    <hyperlink r:id="rId1041" ref="X240"/>
    <hyperlink r:id="rId1042" ref="Y240"/>
    <hyperlink r:id="rId1043" ref="Z240"/>
    <hyperlink r:id="rId1044" ref="W241"/>
    <hyperlink r:id="rId1045" ref="X241"/>
    <hyperlink r:id="rId1046" ref="Y241"/>
    <hyperlink r:id="rId1047" ref="Z241"/>
    <hyperlink r:id="rId1048" ref="W242"/>
    <hyperlink r:id="rId1049" ref="X242"/>
    <hyperlink r:id="rId1050" ref="Y242"/>
    <hyperlink r:id="rId1051" ref="Z242"/>
    <hyperlink r:id="rId1052" ref="W243"/>
    <hyperlink r:id="rId1053" ref="X243"/>
    <hyperlink r:id="rId1054" ref="Y243"/>
    <hyperlink r:id="rId1055" ref="Z243"/>
    <hyperlink r:id="rId1056" ref="W244"/>
    <hyperlink r:id="rId1057" ref="X244"/>
    <hyperlink r:id="rId1058" ref="Y244"/>
    <hyperlink r:id="rId1059" ref="Z244"/>
    <hyperlink r:id="rId1060" ref="W245"/>
    <hyperlink r:id="rId1061" ref="X245"/>
    <hyperlink r:id="rId1062" ref="Y245"/>
    <hyperlink r:id="rId1063" ref="Z245"/>
    <hyperlink r:id="rId1064" ref="W246"/>
    <hyperlink r:id="rId1065" ref="X246"/>
    <hyperlink r:id="rId1066" ref="Y246"/>
    <hyperlink r:id="rId1067" ref="Z246"/>
    <hyperlink r:id="rId1068" ref="W247"/>
    <hyperlink r:id="rId1069" ref="X247"/>
    <hyperlink r:id="rId1070" ref="Y247"/>
    <hyperlink r:id="rId1071" ref="Z247"/>
    <hyperlink r:id="rId1072" ref="W248"/>
    <hyperlink r:id="rId1073" ref="X248"/>
    <hyperlink r:id="rId1074" ref="Y248"/>
    <hyperlink r:id="rId1075" ref="Z248"/>
    <hyperlink r:id="rId1076" ref="W249"/>
    <hyperlink r:id="rId1077" ref="X249"/>
    <hyperlink r:id="rId1078" ref="Y249"/>
    <hyperlink r:id="rId1079" ref="Z249"/>
    <hyperlink r:id="rId1080" ref="W250"/>
    <hyperlink r:id="rId1081" ref="X250"/>
    <hyperlink r:id="rId1082" ref="Y250"/>
    <hyperlink r:id="rId1083" ref="Z250"/>
    <hyperlink r:id="rId1084" ref="W251"/>
    <hyperlink r:id="rId1085" ref="X251"/>
    <hyperlink r:id="rId1086" ref="Y251"/>
    <hyperlink r:id="rId1087" ref="Z251"/>
    <hyperlink r:id="rId1088" ref="W252"/>
    <hyperlink r:id="rId1089" ref="X252"/>
    <hyperlink r:id="rId1090" ref="Y252"/>
    <hyperlink r:id="rId1091" ref="Z252"/>
    <hyperlink r:id="rId1092" ref="W253"/>
    <hyperlink r:id="rId1093" ref="X253"/>
    <hyperlink r:id="rId1094" ref="Y253"/>
    <hyperlink r:id="rId1095" ref="Z253"/>
    <hyperlink r:id="rId1096" ref="W254"/>
    <hyperlink r:id="rId1097" ref="X254"/>
    <hyperlink r:id="rId1098" ref="Y254"/>
    <hyperlink r:id="rId1099" ref="Z254"/>
    <hyperlink r:id="rId1100" ref="W255"/>
    <hyperlink r:id="rId1101" ref="X255"/>
    <hyperlink r:id="rId1102" ref="Y255"/>
    <hyperlink r:id="rId1103" ref="Z255"/>
    <hyperlink r:id="rId1104" ref="W256"/>
    <hyperlink r:id="rId1105" ref="X256"/>
    <hyperlink r:id="rId1106" ref="Y256"/>
    <hyperlink r:id="rId1107" ref="Z256"/>
    <hyperlink r:id="rId1108" ref="W257"/>
    <hyperlink r:id="rId1109" ref="X257"/>
    <hyperlink r:id="rId1110" ref="Y257"/>
    <hyperlink r:id="rId1111" ref="Z257"/>
    <hyperlink r:id="rId1112" ref="W258"/>
    <hyperlink r:id="rId1113" ref="X258"/>
    <hyperlink r:id="rId1114" ref="Y258"/>
    <hyperlink r:id="rId1115" ref="Z258"/>
    <hyperlink r:id="rId1116" ref="W259"/>
    <hyperlink r:id="rId1117" ref="X259"/>
    <hyperlink r:id="rId1118" ref="Y259"/>
    <hyperlink r:id="rId1119" ref="Z259"/>
    <hyperlink r:id="rId1120" ref="W260"/>
    <hyperlink r:id="rId1121" ref="X260"/>
    <hyperlink r:id="rId1122" ref="Y260"/>
    <hyperlink r:id="rId1123" ref="Z260"/>
    <hyperlink r:id="rId1124" ref="W261"/>
    <hyperlink r:id="rId1125" ref="X261"/>
    <hyperlink r:id="rId1126" ref="Y261"/>
    <hyperlink r:id="rId1127" ref="Z261"/>
    <hyperlink r:id="rId1128" ref="W262"/>
    <hyperlink r:id="rId1129" ref="X262"/>
    <hyperlink r:id="rId1130" ref="Y262"/>
    <hyperlink r:id="rId1131" ref="Z262"/>
    <hyperlink r:id="rId1132" ref="W263"/>
    <hyperlink r:id="rId1133" ref="X263"/>
    <hyperlink r:id="rId1134" ref="Y263"/>
    <hyperlink r:id="rId1135" ref="Z263"/>
    <hyperlink r:id="rId1136" ref="W264"/>
    <hyperlink r:id="rId1137" ref="X264"/>
    <hyperlink r:id="rId1138" ref="Y264"/>
    <hyperlink r:id="rId1139" ref="Z264"/>
    <hyperlink r:id="rId1140" ref="W265"/>
    <hyperlink r:id="rId1141" ref="X265"/>
    <hyperlink r:id="rId1142" ref="Y265"/>
    <hyperlink r:id="rId1143" ref="Z265"/>
    <hyperlink r:id="rId1144" ref="W266"/>
    <hyperlink r:id="rId1145" ref="X266"/>
    <hyperlink r:id="rId1146" ref="Y266"/>
    <hyperlink r:id="rId1147" ref="Z266"/>
    <hyperlink r:id="rId1148" ref="W267"/>
    <hyperlink r:id="rId1149" ref="X267"/>
    <hyperlink r:id="rId1150" ref="Y267"/>
    <hyperlink r:id="rId1151" ref="Z267"/>
    <hyperlink r:id="rId1152" ref="W268"/>
    <hyperlink r:id="rId1153" ref="X268"/>
    <hyperlink r:id="rId1154" ref="Y268"/>
    <hyperlink r:id="rId1155" ref="Z268"/>
    <hyperlink r:id="rId1156" ref="W269"/>
    <hyperlink r:id="rId1157" ref="X269"/>
    <hyperlink r:id="rId1158" ref="Y269"/>
    <hyperlink r:id="rId1159" ref="Z269"/>
    <hyperlink r:id="rId1160" ref="W270"/>
    <hyperlink r:id="rId1161" ref="X270"/>
    <hyperlink r:id="rId1162" ref="Y270"/>
    <hyperlink r:id="rId1163" ref="Z270"/>
    <hyperlink r:id="rId1164" ref="W271"/>
    <hyperlink r:id="rId1165" ref="X271"/>
    <hyperlink r:id="rId1166" ref="Y271"/>
    <hyperlink r:id="rId1167" ref="Z271"/>
    <hyperlink r:id="rId1168" ref="W272"/>
    <hyperlink r:id="rId1169" ref="X272"/>
    <hyperlink r:id="rId1170" ref="Y272"/>
    <hyperlink r:id="rId1171" ref="Z272"/>
    <hyperlink r:id="rId1172" ref="W273"/>
    <hyperlink r:id="rId1173" ref="X273"/>
    <hyperlink r:id="rId1174" ref="Y273"/>
    <hyperlink r:id="rId1175" ref="Z273"/>
    <hyperlink r:id="rId1176" ref="W274"/>
    <hyperlink r:id="rId1177" ref="X274"/>
    <hyperlink r:id="rId1178" ref="Y274"/>
    <hyperlink r:id="rId1179" ref="Z274"/>
    <hyperlink r:id="rId1180" ref="W275"/>
    <hyperlink r:id="rId1181" ref="X275"/>
    <hyperlink r:id="rId1182" ref="Y275"/>
    <hyperlink r:id="rId1183" ref="Z275"/>
    <hyperlink r:id="rId1184" ref="W276"/>
    <hyperlink r:id="rId1185" ref="X276"/>
    <hyperlink r:id="rId1186" ref="Y276"/>
    <hyperlink r:id="rId1187" ref="Z276"/>
    <hyperlink r:id="rId1188" ref="W277"/>
    <hyperlink r:id="rId1189" ref="X277"/>
    <hyperlink r:id="rId1190" ref="Y277"/>
    <hyperlink r:id="rId1191" ref="Z277"/>
    <hyperlink r:id="rId1192" ref="W278"/>
    <hyperlink r:id="rId1193" ref="X278"/>
    <hyperlink r:id="rId1194" ref="Y278"/>
    <hyperlink r:id="rId1195" ref="Z278"/>
    <hyperlink r:id="rId1196" ref="W279"/>
    <hyperlink r:id="rId1197" ref="X279"/>
    <hyperlink r:id="rId1198" ref="Y279"/>
    <hyperlink r:id="rId1199" ref="Z279"/>
    <hyperlink r:id="rId1200" ref="W280"/>
    <hyperlink r:id="rId1201" ref="X280"/>
    <hyperlink r:id="rId1202" ref="Y280"/>
    <hyperlink r:id="rId1203" ref="Z280"/>
    <hyperlink r:id="rId1204" ref="W281"/>
    <hyperlink r:id="rId1205" ref="X281"/>
    <hyperlink r:id="rId1206" ref="Y281"/>
    <hyperlink r:id="rId1207" ref="Z281"/>
    <hyperlink r:id="rId1208" ref="W282"/>
    <hyperlink r:id="rId1209" ref="X282"/>
    <hyperlink r:id="rId1210" ref="Y282"/>
    <hyperlink r:id="rId1211" ref="Z282"/>
    <hyperlink r:id="rId1212" ref="W283"/>
    <hyperlink r:id="rId1213" ref="X283"/>
    <hyperlink r:id="rId1214" ref="Y283"/>
    <hyperlink r:id="rId1215" ref="Z283"/>
    <hyperlink r:id="rId1216" ref="W284"/>
    <hyperlink r:id="rId1217" ref="X284"/>
    <hyperlink r:id="rId1218" ref="Y284"/>
    <hyperlink r:id="rId1219" ref="Z284"/>
    <hyperlink r:id="rId1220" ref="W285"/>
    <hyperlink r:id="rId1221" ref="X285"/>
    <hyperlink r:id="rId1222" ref="Y285"/>
    <hyperlink r:id="rId1223" ref="Z285"/>
    <hyperlink r:id="rId1224" ref="W286"/>
    <hyperlink r:id="rId1225" ref="X286"/>
    <hyperlink r:id="rId1226" ref="Y286"/>
    <hyperlink r:id="rId1227" ref="Z286"/>
    <hyperlink r:id="rId1228" ref="W287"/>
    <hyperlink r:id="rId1229" ref="X287"/>
    <hyperlink r:id="rId1230" ref="Y287"/>
    <hyperlink r:id="rId1231" ref="Z287"/>
    <hyperlink r:id="rId1232" ref="W288"/>
    <hyperlink r:id="rId1233" ref="X288"/>
    <hyperlink r:id="rId1234" ref="Y288"/>
    <hyperlink r:id="rId1235" ref="Z288"/>
    <hyperlink r:id="rId1236" ref="W289"/>
    <hyperlink r:id="rId1237" ref="X289"/>
    <hyperlink r:id="rId1238" ref="Y289"/>
    <hyperlink r:id="rId1239" ref="Z289"/>
    <hyperlink r:id="rId1240" ref="W290"/>
    <hyperlink r:id="rId1241" ref="X290"/>
    <hyperlink r:id="rId1242" ref="Y290"/>
    <hyperlink r:id="rId1243" ref="Z290"/>
    <hyperlink r:id="rId1244" ref="W291"/>
    <hyperlink r:id="rId1245" ref="X291"/>
    <hyperlink r:id="rId1246" ref="Y291"/>
    <hyperlink r:id="rId1247" ref="Z291"/>
    <hyperlink r:id="rId1248" ref="W292"/>
    <hyperlink r:id="rId1249" ref="X292"/>
    <hyperlink r:id="rId1250" ref="Y292"/>
    <hyperlink r:id="rId1251" ref="Z292"/>
    <hyperlink r:id="rId1252" ref="W293"/>
    <hyperlink r:id="rId1253" ref="X293"/>
    <hyperlink r:id="rId1254" ref="Y293"/>
    <hyperlink r:id="rId1255" ref="Z293"/>
    <hyperlink r:id="rId1256" ref="W294"/>
    <hyperlink r:id="rId1257" ref="X294"/>
    <hyperlink r:id="rId1258" ref="Y294"/>
    <hyperlink r:id="rId1259" ref="Z294"/>
    <hyperlink r:id="rId1260" ref="W295"/>
    <hyperlink r:id="rId1261" ref="X295"/>
    <hyperlink r:id="rId1262" ref="Y295"/>
    <hyperlink r:id="rId1263" ref="Z295"/>
    <hyperlink r:id="rId1264" ref="W296"/>
    <hyperlink r:id="rId1265" ref="X296"/>
    <hyperlink r:id="rId1266" ref="Y296"/>
    <hyperlink r:id="rId1267" ref="Z296"/>
    <hyperlink r:id="rId1268" ref="W297"/>
    <hyperlink r:id="rId1269" ref="X297"/>
    <hyperlink r:id="rId1270" ref="Y297"/>
    <hyperlink r:id="rId1271" ref="Z297"/>
    <hyperlink r:id="rId1272" ref="W298"/>
    <hyperlink r:id="rId1273" ref="X298"/>
    <hyperlink r:id="rId1274" ref="Y298"/>
    <hyperlink r:id="rId1275" ref="Z298"/>
    <hyperlink r:id="rId1276" ref="W299"/>
    <hyperlink r:id="rId1277" ref="X299"/>
    <hyperlink r:id="rId1278" ref="Y299"/>
    <hyperlink r:id="rId1279" ref="Z299"/>
    <hyperlink r:id="rId1280" ref="W300"/>
    <hyperlink r:id="rId1281" ref="X300"/>
    <hyperlink r:id="rId1282" ref="Y300"/>
    <hyperlink r:id="rId1283" ref="Z300"/>
    <hyperlink r:id="rId1284" ref="W301"/>
    <hyperlink r:id="rId1285" ref="X301"/>
    <hyperlink r:id="rId1286" ref="Y301"/>
    <hyperlink r:id="rId1287" ref="Z301"/>
    <hyperlink r:id="rId1288" ref="W302"/>
    <hyperlink r:id="rId1289" ref="X302"/>
    <hyperlink r:id="rId1290" ref="Y302"/>
    <hyperlink r:id="rId1291" ref="Z302"/>
    <hyperlink r:id="rId1292" ref="W303"/>
    <hyperlink r:id="rId1293" ref="X303"/>
    <hyperlink r:id="rId1294" ref="Y303"/>
    <hyperlink r:id="rId1295" ref="Z303"/>
    <hyperlink r:id="rId1296" ref="W304"/>
    <hyperlink r:id="rId1297" ref="X304"/>
    <hyperlink r:id="rId1298" ref="Y304"/>
    <hyperlink r:id="rId1299" ref="Z304"/>
    <hyperlink r:id="rId1300" ref="W305"/>
    <hyperlink r:id="rId1301" ref="X305"/>
    <hyperlink r:id="rId1302" ref="Y305"/>
    <hyperlink r:id="rId1303" ref="Z305"/>
    <hyperlink r:id="rId1304" ref="W306"/>
    <hyperlink r:id="rId1305" ref="X306"/>
    <hyperlink r:id="rId1306" ref="Y306"/>
    <hyperlink r:id="rId1307" ref="Z306"/>
    <hyperlink r:id="rId1308" ref="W307"/>
    <hyperlink r:id="rId1309" ref="X307"/>
    <hyperlink r:id="rId1310" ref="Y307"/>
    <hyperlink r:id="rId1311" ref="Z307"/>
    <hyperlink r:id="rId1312" ref="W308"/>
    <hyperlink r:id="rId1313" ref="X308"/>
    <hyperlink r:id="rId1314" ref="Y308"/>
    <hyperlink r:id="rId1315" ref="Z308"/>
    <hyperlink r:id="rId1316" ref="W309"/>
    <hyperlink r:id="rId1317" ref="X309"/>
    <hyperlink r:id="rId1318" ref="Y309"/>
    <hyperlink r:id="rId1319" ref="Z309"/>
    <hyperlink r:id="rId1320" ref="W310"/>
    <hyperlink r:id="rId1321" ref="X310"/>
    <hyperlink r:id="rId1322" ref="Y310"/>
    <hyperlink r:id="rId1323" ref="Z310"/>
    <hyperlink r:id="rId1324" ref="W311"/>
    <hyperlink r:id="rId1325" ref="X311"/>
    <hyperlink r:id="rId1326" ref="Y311"/>
    <hyperlink r:id="rId1327" ref="Z311"/>
    <hyperlink r:id="rId1328" ref="W312"/>
    <hyperlink r:id="rId1329" ref="X312"/>
    <hyperlink r:id="rId1330" ref="Y312"/>
    <hyperlink r:id="rId1331" ref="Z312"/>
    <hyperlink r:id="rId1332" ref="W313"/>
    <hyperlink r:id="rId1333" ref="X313"/>
    <hyperlink r:id="rId1334" ref="Y313"/>
    <hyperlink r:id="rId1335" ref="Z313"/>
    <hyperlink r:id="rId1336" ref="W314"/>
    <hyperlink r:id="rId1337" ref="X314"/>
    <hyperlink r:id="rId1338" ref="Y314"/>
    <hyperlink r:id="rId1339" ref="Z314"/>
    <hyperlink r:id="rId1340" ref="W315"/>
    <hyperlink r:id="rId1341" ref="X315"/>
    <hyperlink r:id="rId1342" ref="Y315"/>
    <hyperlink r:id="rId1343" ref="Z315"/>
    <hyperlink r:id="rId1344" ref="W316"/>
    <hyperlink r:id="rId1345" ref="X316"/>
    <hyperlink r:id="rId1346" ref="Y316"/>
    <hyperlink r:id="rId1347" ref="Z316"/>
    <hyperlink r:id="rId1348" ref="W317"/>
    <hyperlink r:id="rId1349" ref="X317"/>
    <hyperlink r:id="rId1350" ref="Y317"/>
    <hyperlink r:id="rId1351" ref="Z317"/>
    <hyperlink r:id="rId1352" ref="W318"/>
    <hyperlink r:id="rId1353" ref="X318"/>
    <hyperlink r:id="rId1354" ref="Y318"/>
    <hyperlink r:id="rId1355" ref="Z318"/>
    <hyperlink r:id="rId1356" ref="W319"/>
    <hyperlink r:id="rId1357" ref="X319"/>
    <hyperlink r:id="rId1358" ref="Y319"/>
    <hyperlink r:id="rId1359" ref="Z319"/>
    <hyperlink r:id="rId1360" ref="W320"/>
    <hyperlink r:id="rId1361" ref="X320"/>
    <hyperlink r:id="rId1362" ref="Y320"/>
    <hyperlink r:id="rId1363" ref="Z320"/>
    <hyperlink r:id="rId1364" ref="W321"/>
    <hyperlink r:id="rId1365" ref="X321"/>
    <hyperlink r:id="rId1366" ref="Y321"/>
    <hyperlink r:id="rId1367" ref="Z321"/>
    <hyperlink r:id="rId1368" ref="W322"/>
    <hyperlink r:id="rId1369" ref="X322"/>
    <hyperlink r:id="rId1370" ref="Y322"/>
    <hyperlink r:id="rId1371" ref="Z322"/>
    <hyperlink r:id="rId1372" ref="W323"/>
    <hyperlink r:id="rId1373" ref="X323"/>
    <hyperlink r:id="rId1374" ref="Y323"/>
    <hyperlink r:id="rId1375" ref="Z323"/>
    <hyperlink r:id="rId1376" ref="W324"/>
    <hyperlink r:id="rId1377" ref="X324"/>
    <hyperlink r:id="rId1378" ref="Y324"/>
    <hyperlink r:id="rId1379" ref="Z324"/>
    <hyperlink r:id="rId1380" ref="W325"/>
    <hyperlink r:id="rId1381" ref="X325"/>
    <hyperlink r:id="rId1382" ref="Y325"/>
    <hyperlink r:id="rId1383" ref="Z325"/>
    <hyperlink r:id="rId1384" ref="W326"/>
    <hyperlink r:id="rId1385" ref="X326"/>
    <hyperlink r:id="rId1386" ref="Y326"/>
    <hyperlink r:id="rId1387" ref="Z326"/>
    <hyperlink r:id="rId1388" ref="W327"/>
    <hyperlink r:id="rId1389" ref="X327"/>
    <hyperlink r:id="rId1390" ref="Y327"/>
    <hyperlink r:id="rId1391" ref="Z327"/>
    <hyperlink r:id="rId1392" ref="W328"/>
    <hyperlink r:id="rId1393" ref="X328"/>
    <hyperlink r:id="rId1394" ref="Y328"/>
    <hyperlink r:id="rId1395" ref="Z328"/>
    <hyperlink r:id="rId1396" ref="W329"/>
    <hyperlink r:id="rId1397" ref="X329"/>
    <hyperlink r:id="rId1398" ref="Y329"/>
    <hyperlink r:id="rId1399" ref="Z329"/>
    <hyperlink r:id="rId1400" ref="W330"/>
    <hyperlink r:id="rId1401" ref="X330"/>
    <hyperlink r:id="rId1402" ref="Y330"/>
    <hyperlink r:id="rId1403" ref="Z330"/>
    <hyperlink r:id="rId1404" ref="W331"/>
    <hyperlink r:id="rId1405" ref="X331"/>
    <hyperlink r:id="rId1406" ref="Y331"/>
    <hyperlink r:id="rId1407" ref="Z331"/>
    <hyperlink r:id="rId1408" ref="W332"/>
    <hyperlink r:id="rId1409" ref="X332"/>
    <hyperlink r:id="rId1410" ref="Y332"/>
    <hyperlink r:id="rId1411" ref="Z332"/>
    <hyperlink r:id="rId1412" ref="X333"/>
    <hyperlink r:id="rId1413" ref="Y333"/>
    <hyperlink r:id="rId1414" ref="Z333"/>
    <hyperlink r:id="rId1415" ref="W334"/>
    <hyperlink r:id="rId1416" ref="X334"/>
    <hyperlink r:id="rId1417" ref="Y334"/>
    <hyperlink r:id="rId1418" ref="Z334"/>
    <hyperlink r:id="rId1419" ref="W335"/>
    <hyperlink r:id="rId1420" ref="X335"/>
    <hyperlink r:id="rId1421" ref="Y335"/>
    <hyperlink r:id="rId1422" ref="Z335"/>
    <hyperlink r:id="rId1423" ref="W336"/>
    <hyperlink r:id="rId1424" ref="X336"/>
    <hyperlink r:id="rId1425" ref="Y336"/>
    <hyperlink r:id="rId1426" ref="Z336"/>
    <hyperlink r:id="rId1427" ref="W337"/>
    <hyperlink r:id="rId1428" ref="X337"/>
    <hyperlink r:id="rId1429" ref="Y337"/>
    <hyperlink r:id="rId1430" ref="Z337"/>
    <hyperlink r:id="rId1431" ref="W338"/>
    <hyperlink r:id="rId1432" ref="X338"/>
    <hyperlink r:id="rId1433" ref="Y338"/>
    <hyperlink r:id="rId1434" ref="Z338"/>
    <hyperlink r:id="rId1435" ref="W339"/>
    <hyperlink r:id="rId1436" ref="X339"/>
    <hyperlink r:id="rId1437" ref="Y339"/>
    <hyperlink r:id="rId1438" ref="Z339"/>
    <hyperlink r:id="rId1439" ref="W340"/>
    <hyperlink r:id="rId1440" ref="X340"/>
    <hyperlink r:id="rId1441" ref="Y340"/>
    <hyperlink r:id="rId1442" ref="Z340"/>
    <hyperlink r:id="rId1443" ref="W341"/>
    <hyperlink r:id="rId1444" ref="X341"/>
    <hyperlink r:id="rId1445" ref="Y341"/>
    <hyperlink r:id="rId1446" ref="Z341"/>
    <hyperlink r:id="rId1447" ref="W342"/>
    <hyperlink r:id="rId1448" ref="X342"/>
    <hyperlink r:id="rId1449" ref="Y342"/>
    <hyperlink r:id="rId1450" ref="Z342"/>
    <hyperlink r:id="rId1451" ref="W343"/>
    <hyperlink r:id="rId1452" ref="X343"/>
    <hyperlink r:id="rId1453" ref="Y343"/>
    <hyperlink r:id="rId1454" ref="Z343"/>
    <hyperlink r:id="rId1455" ref="W344"/>
    <hyperlink r:id="rId1456" ref="X344"/>
    <hyperlink r:id="rId1457" ref="Y344"/>
    <hyperlink r:id="rId1458" ref="Z344"/>
    <hyperlink r:id="rId1459" ref="W345"/>
    <hyperlink r:id="rId1460" ref="X345"/>
    <hyperlink r:id="rId1461" ref="Y345"/>
    <hyperlink r:id="rId1462" ref="Z345"/>
    <hyperlink r:id="rId1463" ref="W346"/>
    <hyperlink r:id="rId1464" ref="X346"/>
    <hyperlink r:id="rId1465" ref="Y346"/>
    <hyperlink r:id="rId1466" ref="Z346"/>
    <hyperlink r:id="rId1467" ref="W347"/>
    <hyperlink r:id="rId1468" ref="X347"/>
    <hyperlink r:id="rId1469" ref="Y347"/>
    <hyperlink r:id="rId1470" ref="Z347"/>
    <hyperlink r:id="rId1471" ref="W348"/>
    <hyperlink r:id="rId1472" ref="X348"/>
    <hyperlink r:id="rId1473" ref="Y348"/>
    <hyperlink r:id="rId1474" ref="Z348"/>
    <hyperlink r:id="rId1475" ref="W349"/>
    <hyperlink r:id="rId1476" ref="X349"/>
    <hyperlink r:id="rId1477" ref="Y349"/>
    <hyperlink r:id="rId1478" ref="Z349"/>
    <hyperlink r:id="rId1479" ref="W350"/>
    <hyperlink r:id="rId1480" ref="X350"/>
    <hyperlink r:id="rId1481" ref="Y350"/>
    <hyperlink r:id="rId1482" ref="Z350"/>
    <hyperlink r:id="rId1483" ref="W351"/>
    <hyperlink r:id="rId1484" ref="X351"/>
    <hyperlink r:id="rId1485" ref="Y351"/>
    <hyperlink r:id="rId1486" ref="Z351"/>
    <hyperlink r:id="rId1487" ref="W352"/>
    <hyperlink r:id="rId1488" ref="X352"/>
    <hyperlink r:id="rId1489" ref="Y352"/>
    <hyperlink r:id="rId1490" ref="Z352"/>
    <hyperlink r:id="rId1491" ref="W353"/>
    <hyperlink r:id="rId1492" ref="X353"/>
    <hyperlink r:id="rId1493" ref="Y353"/>
    <hyperlink r:id="rId1494" ref="Z353"/>
    <hyperlink r:id="rId1495" ref="W354"/>
    <hyperlink r:id="rId1496" ref="X354"/>
    <hyperlink r:id="rId1497" ref="Y354"/>
    <hyperlink r:id="rId1498" ref="Z354"/>
    <hyperlink r:id="rId1499" ref="W355"/>
    <hyperlink r:id="rId1500" ref="X355"/>
    <hyperlink r:id="rId1501" ref="Y355"/>
    <hyperlink r:id="rId1502" ref="Z355"/>
    <hyperlink r:id="rId1503" ref="W356"/>
    <hyperlink r:id="rId1504" ref="X356"/>
    <hyperlink r:id="rId1505" ref="Y356"/>
    <hyperlink r:id="rId1506" ref="Z356"/>
    <hyperlink r:id="rId1507" ref="W357"/>
    <hyperlink r:id="rId1508" ref="X357"/>
    <hyperlink r:id="rId1509" ref="Y357"/>
    <hyperlink r:id="rId1510" ref="Z357"/>
    <hyperlink r:id="rId1511" ref="W358"/>
    <hyperlink r:id="rId1512" ref="X358"/>
    <hyperlink r:id="rId1513" ref="Y358"/>
    <hyperlink r:id="rId1514" ref="Z358"/>
    <hyperlink r:id="rId1515" ref="W359"/>
    <hyperlink r:id="rId1516" ref="X359"/>
    <hyperlink r:id="rId1517" ref="Y359"/>
    <hyperlink r:id="rId1518" ref="Z359"/>
    <hyperlink r:id="rId1519" ref="W360"/>
    <hyperlink r:id="rId1520" ref="X360"/>
    <hyperlink r:id="rId1521" ref="Y360"/>
    <hyperlink r:id="rId1522" ref="Z360"/>
    <hyperlink r:id="rId1523" ref="W361"/>
    <hyperlink r:id="rId1524" ref="X361"/>
    <hyperlink r:id="rId1525" ref="Y361"/>
    <hyperlink r:id="rId1526" ref="Z361"/>
    <hyperlink r:id="rId1527" ref="W362"/>
    <hyperlink r:id="rId1528" ref="X362"/>
    <hyperlink r:id="rId1529" ref="Y362"/>
    <hyperlink r:id="rId1530" ref="Z362"/>
    <hyperlink r:id="rId1531" ref="W363"/>
    <hyperlink r:id="rId1532" ref="X363"/>
    <hyperlink r:id="rId1533" ref="Y363"/>
    <hyperlink r:id="rId1534" ref="Z363"/>
    <hyperlink r:id="rId1535" ref="W364"/>
    <hyperlink r:id="rId1536" ref="X364"/>
    <hyperlink r:id="rId1537" ref="Y364"/>
    <hyperlink r:id="rId1538" ref="Z364"/>
    <hyperlink r:id="rId1539" ref="W365"/>
    <hyperlink r:id="rId1540" ref="X365"/>
    <hyperlink r:id="rId1541" ref="Y365"/>
    <hyperlink r:id="rId1542" ref="Z365"/>
    <hyperlink r:id="rId1543" ref="W366"/>
    <hyperlink r:id="rId1544" ref="X366"/>
    <hyperlink r:id="rId1545" ref="Y366"/>
    <hyperlink r:id="rId1546" ref="Z366"/>
    <hyperlink r:id="rId1547" ref="W367"/>
    <hyperlink r:id="rId1548" ref="X367"/>
    <hyperlink r:id="rId1549" ref="Y367"/>
    <hyperlink r:id="rId1550" ref="Z367"/>
    <hyperlink r:id="rId1551" ref="W368"/>
    <hyperlink r:id="rId1552" ref="X368"/>
    <hyperlink r:id="rId1553" ref="Y368"/>
    <hyperlink r:id="rId1554" ref="Z368"/>
    <hyperlink r:id="rId1555" ref="W369"/>
    <hyperlink r:id="rId1556" ref="X369"/>
    <hyperlink r:id="rId1557" ref="Y369"/>
    <hyperlink r:id="rId1558" ref="Z369"/>
    <hyperlink r:id="rId1559" ref="W370"/>
    <hyperlink r:id="rId1560" ref="X370"/>
    <hyperlink r:id="rId1561" ref="Y370"/>
    <hyperlink r:id="rId1562" ref="Z370"/>
    <hyperlink r:id="rId1563" ref="W371"/>
    <hyperlink r:id="rId1564" ref="X371"/>
    <hyperlink r:id="rId1565" ref="Y371"/>
    <hyperlink r:id="rId1566" ref="Z371"/>
    <hyperlink r:id="rId1567" ref="W372"/>
    <hyperlink r:id="rId1568" ref="X372"/>
    <hyperlink r:id="rId1569" ref="Y372"/>
    <hyperlink r:id="rId1570" ref="Z372"/>
    <hyperlink r:id="rId1571" ref="W373"/>
    <hyperlink r:id="rId1572" ref="X373"/>
    <hyperlink r:id="rId1573" ref="Y373"/>
    <hyperlink r:id="rId1574" ref="Z373"/>
    <hyperlink r:id="rId1575" ref="W374"/>
    <hyperlink r:id="rId1576" ref="X374"/>
    <hyperlink r:id="rId1577" ref="Y374"/>
    <hyperlink r:id="rId1578" ref="Z374"/>
    <hyperlink r:id="rId1579" ref="W375"/>
    <hyperlink r:id="rId1580" ref="X375"/>
    <hyperlink r:id="rId1581" ref="Y375"/>
    <hyperlink r:id="rId1582" ref="Z375"/>
    <hyperlink r:id="rId1583" ref="W376"/>
    <hyperlink r:id="rId1584" ref="X376"/>
    <hyperlink r:id="rId1585" ref="Y376"/>
    <hyperlink r:id="rId1586" ref="Z376"/>
    <hyperlink r:id="rId1587" ref="W377"/>
    <hyperlink r:id="rId1588" ref="X377"/>
    <hyperlink r:id="rId1589" ref="Y377"/>
    <hyperlink r:id="rId1590" ref="Z377"/>
    <hyperlink r:id="rId1591" ref="W378"/>
    <hyperlink r:id="rId1592" ref="X378"/>
    <hyperlink r:id="rId1593" ref="Y378"/>
    <hyperlink r:id="rId1594" ref="Z378"/>
    <hyperlink r:id="rId1595" ref="W379"/>
    <hyperlink r:id="rId1596" ref="X379"/>
    <hyperlink r:id="rId1597" ref="Y379"/>
    <hyperlink r:id="rId1598" ref="Z379"/>
    <hyperlink r:id="rId1599" ref="W380"/>
    <hyperlink r:id="rId1600" ref="X380"/>
    <hyperlink r:id="rId1601" ref="Y380"/>
    <hyperlink r:id="rId1602" ref="Z380"/>
    <hyperlink r:id="rId1603" ref="W381"/>
    <hyperlink r:id="rId1604" ref="X381"/>
    <hyperlink r:id="rId1605" ref="Y381"/>
    <hyperlink r:id="rId1606" ref="Z381"/>
    <hyperlink r:id="rId1607" ref="W382"/>
    <hyperlink r:id="rId1608" ref="X382"/>
    <hyperlink r:id="rId1609" ref="Y382"/>
    <hyperlink r:id="rId1610" ref="Z382"/>
    <hyperlink r:id="rId1611" ref="W383"/>
    <hyperlink r:id="rId1612" ref="X383"/>
    <hyperlink r:id="rId1613" ref="Y383"/>
    <hyperlink r:id="rId1614" ref="Z383"/>
    <hyperlink r:id="rId1615" ref="W384"/>
    <hyperlink r:id="rId1616" ref="X384"/>
    <hyperlink r:id="rId1617" ref="Y384"/>
    <hyperlink r:id="rId1618" ref="Z384"/>
    <hyperlink r:id="rId1619" ref="W385"/>
    <hyperlink r:id="rId1620" ref="X385"/>
    <hyperlink r:id="rId1621" ref="Y385"/>
    <hyperlink r:id="rId1622" ref="Z385"/>
    <hyperlink r:id="rId1623" ref="W386"/>
    <hyperlink r:id="rId1624" ref="X386"/>
    <hyperlink r:id="rId1625" ref="Y386"/>
    <hyperlink r:id="rId1626" ref="Z386"/>
    <hyperlink r:id="rId1627" ref="W387"/>
    <hyperlink r:id="rId1628" ref="X387"/>
    <hyperlink r:id="rId1629" ref="Y387"/>
    <hyperlink r:id="rId1630" ref="Z387"/>
    <hyperlink r:id="rId1631" ref="W388"/>
    <hyperlink r:id="rId1632" ref="X388"/>
    <hyperlink r:id="rId1633" ref="Y388"/>
    <hyperlink r:id="rId1634" ref="Z388"/>
    <hyperlink r:id="rId1635" ref="W389"/>
    <hyperlink r:id="rId1636" ref="X389"/>
    <hyperlink r:id="rId1637" ref="Y389"/>
    <hyperlink r:id="rId1638" ref="Z389"/>
    <hyperlink r:id="rId1639" ref="W390"/>
    <hyperlink r:id="rId1640" ref="X390"/>
    <hyperlink r:id="rId1641" ref="Y390"/>
    <hyperlink r:id="rId1642" ref="Z390"/>
    <hyperlink r:id="rId1643" ref="W391"/>
    <hyperlink r:id="rId1644" ref="X391"/>
    <hyperlink r:id="rId1645" ref="Y391"/>
    <hyperlink r:id="rId1646" ref="Z391"/>
    <hyperlink r:id="rId1647" ref="W392"/>
    <hyperlink r:id="rId1648" ref="X392"/>
    <hyperlink r:id="rId1649" ref="Y392"/>
    <hyperlink r:id="rId1650" ref="Z392"/>
    <hyperlink r:id="rId1651" ref="W393"/>
    <hyperlink r:id="rId1652" ref="X393"/>
    <hyperlink r:id="rId1653" ref="Y393"/>
    <hyperlink r:id="rId1654" ref="Z393"/>
    <hyperlink r:id="rId1655" ref="W394"/>
    <hyperlink r:id="rId1656" ref="X394"/>
    <hyperlink r:id="rId1657" ref="Y394"/>
    <hyperlink r:id="rId1658" ref="Z394"/>
    <hyperlink r:id="rId1659" ref="W395"/>
    <hyperlink r:id="rId1660" ref="X395"/>
    <hyperlink r:id="rId1661" ref="Y395"/>
    <hyperlink r:id="rId1662" ref="Z395"/>
    <hyperlink r:id="rId1663" ref="W396"/>
    <hyperlink r:id="rId1664" ref="X396"/>
    <hyperlink r:id="rId1665" ref="Y396"/>
    <hyperlink r:id="rId1666" ref="Z396"/>
    <hyperlink r:id="rId1667" ref="W397"/>
    <hyperlink r:id="rId1668" ref="X397"/>
    <hyperlink r:id="rId1669" ref="Y397"/>
    <hyperlink r:id="rId1670" ref="Z397"/>
    <hyperlink r:id="rId1671" ref="W398"/>
    <hyperlink r:id="rId1672" ref="X398"/>
    <hyperlink r:id="rId1673" ref="Y398"/>
    <hyperlink r:id="rId1674" ref="Z398"/>
    <hyperlink r:id="rId1675" ref="W399"/>
    <hyperlink r:id="rId1676" ref="X399"/>
    <hyperlink r:id="rId1677" ref="Y399"/>
    <hyperlink r:id="rId1678" ref="Z399"/>
    <hyperlink r:id="rId1679" ref="W400"/>
    <hyperlink r:id="rId1680" ref="X400"/>
    <hyperlink r:id="rId1681" ref="Y400"/>
    <hyperlink r:id="rId1682" ref="Z400"/>
    <hyperlink r:id="rId1683" ref="W401"/>
    <hyperlink r:id="rId1684" ref="X401"/>
    <hyperlink r:id="rId1685" ref="Y401"/>
    <hyperlink r:id="rId1686" ref="Z401"/>
    <hyperlink r:id="rId1687" ref="W402"/>
    <hyperlink r:id="rId1688" ref="X402"/>
    <hyperlink r:id="rId1689" ref="Y402"/>
    <hyperlink r:id="rId1690" ref="Z402"/>
    <hyperlink r:id="rId1691" ref="W403"/>
    <hyperlink r:id="rId1692" ref="X403"/>
    <hyperlink r:id="rId1693" ref="Y403"/>
    <hyperlink r:id="rId1694" ref="Z403"/>
    <hyperlink r:id="rId1695" ref="W404"/>
    <hyperlink r:id="rId1696" ref="X404"/>
    <hyperlink r:id="rId1697" ref="Y404"/>
    <hyperlink r:id="rId1698" ref="Z404"/>
    <hyperlink r:id="rId1699" ref="W405"/>
    <hyperlink r:id="rId1700" ref="X405"/>
    <hyperlink r:id="rId1701" ref="Y405"/>
    <hyperlink r:id="rId1702" ref="Z405"/>
    <hyperlink r:id="rId1703" ref="W406"/>
    <hyperlink r:id="rId1704" ref="X406"/>
    <hyperlink r:id="rId1705" ref="Y406"/>
    <hyperlink r:id="rId1706" ref="Z406"/>
    <hyperlink r:id="rId1707" ref="W407"/>
    <hyperlink r:id="rId1708" ref="X407"/>
    <hyperlink r:id="rId1709" ref="Y407"/>
    <hyperlink r:id="rId1710" ref="Z407"/>
    <hyperlink r:id="rId1711" ref="W408"/>
    <hyperlink r:id="rId1712" ref="X408"/>
    <hyperlink r:id="rId1713" ref="Y408"/>
    <hyperlink r:id="rId1714" ref="Z408"/>
    <hyperlink r:id="rId1715" ref="W409"/>
    <hyperlink r:id="rId1716" ref="X409"/>
    <hyperlink r:id="rId1717" ref="Y409"/>
    <hyperlink r:id="rId1718" ref="Z409"/>
    <hyperlink r:id="rId1719" ref="W410"/>
    <hyperlink r:id="rId1720" ref="X410"/>
    <hyperlink r:id="rId1721" ref="Y410"/>
    <hyperlink r:id="rId1722" ref="Z410"/>
    <hyperlink r:id="rId1723" ref="W411"/>
    <hyperlink r:id="rId1724" ref="X411"/>
    <hyperlink r:id="rId1725" ref="Y411"/>
    <hyperlink r:id="rId1726" ref="Z411"/>
    <hyperlink r:id="rId1727" ref="W412"/>
    <hyperlink r:id="rId1728" ref="X412"/>
    <hyperlink r:id="rId1729" ref="Y412"/>
    <hyperlink r:id="rId1730" ref="Z412"/>
    <hyperlink r:id="rId1731" ref="W413"/>
    <hyperlink r:id="rId1732" ref="X413"/>
    <hyperlink r:id="rId1733" ref="Y413"/>
    <hyperlink r:id="rId1734" ref="Z413"/>
    <hyperlink r:id="rId1735" ref="W414"/>
    <hyperlink r:id="rId1736" ref="X414"/>
    <hyperlink r:id="rId1737" ref="Y414"/>
    <hyperlink r:id="rId1738" ref="Z414"/>
    <hyperlink r:id="rId1739" ref="W415"/>
    <hyperlink r:id="rId1740" ref="X415"/>
    <hyperlink r:id="rId1741" ref="Y415"/>
    <hyperlink r:id="rId1742" ref="Z415"/>
    <hyperlink r:id="rId1743" ref="W416"/>
    <hyperlink r:id="rId1744" ref="X416"/>
    <hyperlink r:id="rId1745" ref="Y416"/>
    <hyperlink r:id="rId1746" ref="Z416"/>
    <hyperlink r:id="rId1747" ref="W417"/>
    <hyperlink r:id="rId1748" ref="X417"/>
    <hyperlink r:id="rId1749" ref="Y417"/>
    <hyperlink r:id="rId1750" ref="Z417"/>
    <hyperlink r:id="rId1751" ref="W418"/>
    <hyperlink r:id="rId1752" ref="X418"/>
    <hyperlink r:id="rId1753" ref="Y418"/>
    <hyperlink r:id="rId1754" ref="Z418"/>
    <hyperlink r:id="rId1755" ref="W419"/>
    <hyperlink r:id="rId1756" ref="X419"/>
    <hyperlink r:id="rId1757" ref="Y419"/>
    <hyperlink r:id="rId1758" ref="Z419"/>
    <hyperlink r:id="rId1759" ref="W420"/>
    <hyperlink r:id="rId1760" ref="X420"/>
    <hyperlink r:id="rId1761" ref="Y420"/>
    <hyperlink r:id="rId1762" ref="Z420"/>
    <hyperlink r:id="rId1763" ref="W421"/>
    <hyperlink r:id="rId1764" ref="X421"/>
    <hyperlink r:id="rId1765" ref="Y421"/>
    <hyperlink r:id="rId1766" ref="Z421"/>
    <hyperlink r:id="rId1767" ref="W422"/>
    <hyperlink r:id="rId1768" ref="X422"/>
    <hyperlink r:id="rId1769" ref="Y422"/>
    <hyperlink r:id="rId1770" ref="Z422"/>
    <hyperlink r:id="rId1771" ref="W423"/>
    <hyperlink r:id="rId1772" ref="X423"/>
    <hyperlink r:id="rId1773" ref="Y423"/>
    <hyperlink r:id="rId1774" ref="Z423"/>
    <hyperlink r:id="rId1775" ref="W424"/>
    <hyperlink r:id="rId1776" ref="X424"/>
    <hyperlink r:id="rId1777" ref="Y424"/>
    <hyperlink r:id="rId1778" ref="Z424"/>
    <hyperlink r:id="rId1779" ref="W425"/>
    <hyperlink r:id="rId1780" ref="X425"/>
    <hyperlink r:id="rId1781" ref="Y425"/>
    <hyperlink r:id="rId1782" ref="Z425"/>
    <hyperlink r:id="rId1783" ref="W426"/>
    <hyperlink r:id="rId1784" ref="X426"/>
    <hyperlink r:id="rId1785" ref="Y426"/>
    <hyperlink r:id="rId1786" ref="Z426"/>
    <hyperlink r:id="rId1787" ref="W427"/>
    <hyperlink r:id="rId1788" ref="X427"/>
    <hyperlink r:id="rId1789" ref="Y427"/>
    <hyperlink r:id="rId1790" ref="Z427"/>
    <hyperlink r:id="rId1791" ref="W428"/>
    <hyperlink r:id="rId1792" ref="X428"/>
    <hyperlink r:id="rId1793" ref="Y428"/>
    <hyperlink r:id="rId1794" ref="Z428"/>
    <hyperlink r:id="rId1795" ref="W429"/>
    <hyperlink r:id="rId1796" ref="X429"/>
    <hyperlink r:id="rId1797" ref="Y429"/>
    <hyperlink r:id="rId1798" ref="Z429"/>
    <hyperlink r:id="rId1799" ref="W430"/>
    <hyperlink r:id="rId1800" ref="X430"/>
    <hyperlink r:id="rId1801" ref="Y430"/>
    <hyperlink r:id="rId1802" ref="Z430"/>
    <hyperlink r:id="rId1803" ref="W431"/>
    <hyperlink r:id="rId1804" ref="X431"/>
    <hyperlink r:id="rId1805" ref="Y431"/>
    <hyperlink r:id="rId1806" ref="Z431"/>
    <hyperlink r:id="rId1807" ref="W432"/>
    <hyperlink r:id="rId1808" ref="X432"/>
    <hyperlink r:id="rId1809" ref="Y432"/>
    <hyperlink r:id="rId1810" ref="Z432"/>
    <hyperlink r:id="rId1811" ref="W433"/>
    <hyperlink r:id="rId1812" ref="X433"/>
    <hyperlink r:id="rId1813" ref="Y433"/>
    <hyperlink r:id="rId1814" ref="Z433"/>
    <hyperlink r:id="rId1815" ref="W434"/>
    <hyperlink r:id="rId1816" ref="X434"/>
    <hyperlink r:id="rId1817" ref="Y434"/>
    <hyperlink r:id="rId1818" ref="Z434"/>
    <hyperlink r:id="rId1819" ref="W435"/>
    <hyperlink r:id="rId1820" ref="X435"/>
    <hyperlink r:id="rId1821" ref="Y435"/>
    <hyperlink r:id="rId1822" ref="Z435"/>
    <hyperlink r:id="rId1823" ref="W436"/>
    <hyperlink r:id="rId1824" ref="X436"/>
    <hyperlink r:id="rId1825" ref="Y436"/>
    <hyperlink r:id="rId1826" ref="Z436"/>
    <hyperlink r:id="rId1827" ref="W437"/>
    <hyperlink r:id="rId1828" ref="X437"/>
    <hyperlink r:id="rId1829" ref="Y437"/>
    <hyperlink r:id="rId1830" ref="Z437"/>
    <hyperlink r:id="rId1831" ref="W438"/>
    <hyperlink r:id="rId1832" ref="X438"/>
    <hyperlink r:id="rId1833" ref="Y438"/>
    <hyperlink r:id="rId1834" ref="Z438"/>
    <hyperlink r:id="rId1835" ref="W439"/>
    <hyperlink r:id="rId1836" ref="X439"/>
    <hyperlink r:id="rId1837" ref="Y439"/>
    <hyperlink r:id="rId1838" ref="Z439"/>
    <hyperlink r:id="rId1839" ref="W440"/>
    <hyperlink r:id="rId1840" ref="X440"/>
    <hyperlink r:id="rId1841" ref="Y440"/>
    <hyperlink r:id="rId1842" ref="Z440"/>
    <hyperlink r:id="rId1843" ref="W441"/>
    <hyperlink r:id="rId1844" ref="X441"/>
    <hyperlink r:id="rId1845" ref="Y441"/>
    <hyperlink r:id="rId1846" ref="Z441"/>
    <hyperlink r:id="rId1847" ref="W442"/>
    <hyperlink r:id="rId1848" ref="X442"/>
    <hyperlink r:id="rId1849" ref="Y442"/>
    <hyperlink r:id="rId1850" ref="Z442"/>
    <hyperlink r:id="rId1851" ref="W443"/>
    <hyperlink r:id="rId1852" ref="X443"/>
    <hyperlink r:id="rId1853" ref="Y443"/>
    <hyperlink r:id="rId1854" ref="Z443"/>
    <hyperlink r:id="rId1855" ref="W444"/>
    <hyperlink r:id="rId1856" ref="X444"/>
    <hyperlink r:id="rId1857" ref="Y444"/>
    <hyperlink r:id="rId1858" ref="Z444"/>
    <hyperlink r:id="rId1859" ref="W445"/>
    <hyperlink r:id="rId1860" ref="X445"/>
    <hyperlink r:id="rId1861" ref="Y445"/>
    <hyperlink r:id="rId1862" ref="Z445"/>
    <hyperlink r:id="rId1863" ref="W446"/>
    <hyperlink r:id="rId1864" ref="X446"/>
    <hyperlink r:id="rId1865" ref="Y446"/>
    <hyperlink r:id="rId1866" ref="Z446"/>
    <hyperlink r:id="rId1867" ref="W447"/>
    <hyperlink r:id="rId1868" ref="X447"/>
    <hyperlink r:id="rId1869" ref="Y447"/>
    <hyperlink r:id="rId1870" ref="Z447"/>
    <hyperlink r:id="rId1871" ref="W448"/>
    <hyperlink r:id="rId1872" ref="X448"/>
    <hyperlink r:id="rId1873" ref="Y448"/>
    <hyperlink r:id="rId1874" ref="Z448"/>
    <hyperlink r:id="rId1875" ref="W449"/>
    <hyperlink r:id="rId1876" ref="X449"/>
    <hyperlink r:id="rId1877" ref="Y449"/>
    <hyperlink r:id="rId1878" ref="Z449"/>
    <hyperlink r:id="rId1879" ref="W450"/>
    <hyperlink r:id="rId1880" ref="X450"/>
    <hyperlink r:id="rId1881" ref="Y450"/>
    <hyperlink r:id="rId1882" ref="Z450"/>
    <hyperlink r:id="rId1883" ref="W451"/>
    <hyperlink r:id="rId1884" ref="X451"/>
    <hyperlink r:id="rId1885" ref="Y451"/>
    <hyperlink r:id="rId1886" ref="Z451"/>
    <hyperlink r:id="rId1887" ref="W452"/>
    <hyperlink r:id="rId1888" ref="X452"/>
    <hyperlink r:id="rId1889" ref="Y452"/>
    <hyperlink r:id="rId1890" ref="Z452"/>
    <hyperlink r:id="rId1891" ref="W453"/>
    <hyperlink r:id="rId1892" ref="X453"/>
    <hyperlink r:id="rId1893" ref="Y453"/>
    <hyperlink r:id="rId1894" ref="Z453"/>
    <hyperlink r:id="rId1895" ref="W454"/>
    <hyperlink r:id="rId1896" ref="X454"/>
    <hyperlink r:id="rId1897" ref="Y454"/>
    <hyperlink r:id="rId1898" ref="Z454"/>
    <hyperlink r:id="rId1899" ref="W455"/>
    <hyperlink r:id="rId1900" ref="X455"/>
    <hyperlink r:id="rId1901" ref="Y455"/>
    <hyperlink r:id="rId1902" ref="Z455"/>
    <hyperlink r:id="rId1903" ref="W456"/>
    <hyperlink r:id="rId1904" ref="X456"/>
    <hyperlink r:id="rId1905" ref="Y456"/>
    <hyperlink r:id="rId1906" ref="Z456"/>
    <hyperlink r:id="rId1907" ref="W457"/>
    <hyperlink r:id="rId1908" ref="X457"/>
    <hyperlink r:id="rId1909" ref="Y457"/>
    <hyperlink r:id="rId1910" ref="Z457"/>
    <hyperlink r:id="rId1911" ref="W458"/>
    <hyperlink r:id="rId1912" ref="X458"/>
    <hyperlink r:id="rId1913" ref="Y458"/>
    <hyperlink r:id="rId1914" ref="Z458"/>
    <hyperlink r:id="rId1915" ref="W459"/>
    <hyperlink r:id="rId1916" ref="X459"/>
    <hyperlink r:id="rId1917" ref="Y459"/>
    <hyperlink r:id="rId1918" ref="Z459"/>
    <hyperlink r:id="rId1919" ref="W460"/>
    <hyperlink r:id="rId1920" ref="X460"/>
    <hyperlink r:id="rId1921" ref="Y460"/>
    <hyperlink r:id="rId1922" ref="Z460"/>
    <hyperlink r:id="rId1923" ref="W461"/>
    <hyperlink r:id="rId1924" ref="X461"/>
    <hyperlink r:id="rId1925" ref="Y461"/>
    <hyperlink r:id="rId1926" ref="Z461"/>
    <hyperlink r:id="rId1927" ref="W462"/>
    <hyperlink r:id="rId1928" ref="X462"/>
    <hyperlink r:id="rId1929" ref="Y462"/>
    <hyperlink r:id="rId1930" ref="Z462"/>
    <hyperlink r:id="rId1931" ref="W463"/>
    <hyperlink r:id="rId1932" ref="X463"/>
    <hyperlink r:id="rId1933" ref="Y463"/>
    <hyperlink r:id="rId1934" ref="Z463"/>
    <hyperlink r:id="rId1935" ref="W464"/>
    <hyperlink r:id="rId1936" ref="X464"/>
    <hyperlink r:id="rId1937" ref="Y464"/>
    <hyperlink r:id="rId1938" ref="Z464"/>
    <hyperlink r:id="rId1939" ref="W465"/>
    <hyperlink r:id="rId1940" ref="X465"/>
    <hyperlink r:id="rId1941" ref="Y465"/>
    <hyperlink r:id="rId1942" ref="Z465"/>
    <hyperlink r:id="rId1943" ref="W466"/>
    <hyperlink r:id="rId1944" ref="X466"/>
    <hyperlink r:id="rId1945" ref="Y466"/>
    <hyperlink r:id="rId1946" ref="Z466"/>
    <hyperlink r:id="rId1947" ref="W467"/>
    <hyperlink r:id="rId1948" ref="X467"/>
    <hyperlink r:id="rId1949" ref="Y467"/>
    <hyperlink r:id="rId1950" ref="Z467"/>
    <hyperlink r:id="rId1951" ref="W468"/>
    <hyperlink r:id="rId1952" ref="X468"/>
    <hyperlink r:id="rId1953" ref="Y468"/>
    <hyperlink r:id="rId1954" ref="Z468"/>
    <hyperlink r:id="rId1955" ref="W469"/>
    <hyperlink r:id="rId1956" ref="X469"/>
    <hyperlink r:id="rId1957" ref="Y469"/>
    <hyperlink r:id="rId1958" ref="Z469"/>
    <hyperlink r:id="rId1959" ref="W470"/>
    <hyperlink r:id="rId1960" ref="X470"/>
    <hyperlink r:id="rId1961" ref="Y470"/>
    <hyperlink r:id="rId1962" ref="Z470"/>
    <hyperlink r:id="rId1963" ref="W471"/>
    <hyperlink r:id="rId1964" ref="X471"/>
    <hyperlink r:id="rId1965" ref="Y471"/>
    <hyperlink r:id="rId1966" ref="Z471"/>
    <hyperlink r:id="rId1967" ref="W472"/>
    <hyperlink r:id="rId1968" ref="X472"/>
    <hyperlink r:id="rId1969" ref="Y472"/>
    <hyperlink r:id="rId1970" ref="Z472"/>
    <hyperlink r:id="rId1971" ref="W473"/>
    <hyperlink r:id="rId1972" ref="X473"/>
    <hyperlink r:id="rId1973" ref="Y473"/>
    <hyperlink r:id="rId1974" ref="Z473"/>
    <hyperlink r:id="rId1975" ref="W474"/>
    <hyperlink r:id="rId1976" ref="X474"/>
    <hyperlink r:id="rId1977" ref="Y474"/>
    <hyperlink r:id="rId1978" ref="Z474"/>
    <hyperlink r:id="rId1979" ref="W475"/>
    <hyperlink r:id="rId1980" ref="X475"/>
    <hyperlink r:id="rId1981" ref="Y475"/>
    <hyperlink r:id="rId1982" ref="Z475"/>
    <hyperlink r:id="rId1983" ref="W476"/>
    <hyperlink r:id="rId1984" ref="X476"/>
    <hyperlink r:id="rId1985" ref="Y476"/>
    <hyperlink r:id="rId1986" ref="Z476"/>
    <hyperlink r:id="rId1987" ref="W477"/>
    <hyperlink r:id="rId1988" ref="X477"/>
    <hyperlink r:id="rId1989" ref="Y477"/>
    <hyperlink r:id="rId1990" ref="Z477"/>
    <hyperlink r:id="rId1991" ref="W478"/>
    <hyperlink r:id="rId1992" ref="X478"/>
    <hyperlink r:id="rId1993" ref="Y478"/>
    <hyperlink r:id="rId1994" ref="Z478"/>
    <hyperlink r:id="rId1995" ref="W479"/>
    <hyperlink r:id="rId1996" ref="X479"/>
    <hyperlink r:id="rId1997" ref="Y479"/>
    <hyperlink r:id="rId1998" ref="Z479"/>
    <hyperlink r:id="rId1999" ref="W480"/>
    <hyperlink r:id="rId2000" ref="X480"/>
    <hyperlink r:id="rId2001" ref="Y480"/>
    <hyperlink r:id="rId2002" ref="Z480"/>
    <hyperlink r:id="rId2003" ref="W481"/>
    <hyperlink r:id="rId2004" ref="X481"/>
    <hyperlink r:id="rId2005" ref="Y481"/>
    <hyperlink r:id="rId2006" ref="Z481"/>
    <hyperlink r:id="rId2007" ref="W482"/>
    <hyperlink r:id="rId2008" ref="X482"/>
    <hyperlink r:id="rId2009" ref="Y482"/>
    <hyperlink r:id="rId2010" ref="Z482"/>
    <hyperlink r:id="rId2011" ref="W483"/>
    <hyperlink r:id="rId2012" ref="X483"/>
    <hyperlink r:id="rId2013" ref="Y483"/>
    <hyperlink r:id="rId2014" ref="Z483"/>
    <hyperlink r:id="rId2015" ref="W484"/>
    <hyperlink r:id="rId2016" ref="X484"/>
    <hyperlink r:id="rId2017" ref="Y484"/>
    <hyperlink r:id="rId2018" ref="Z484"/>
    <hyperlink r:id="rId2019" ref="W485"/>
    <hyperlink r:id="rId2020" ref="X485"/>
    <hyperlink r:id="rId2021" ref="Y485"/>
    <hyperlink r:id="rId2022" ref="Z485"/>
    <hyperlink r:id="rId2023" ref="W486"/>
    <hyperlink r:id="rId2024" ref="X486"/>
    <hyperlink r:id="rId2025" ref="Y486"/>
    <hyperlink r:id="rId2026" ref="Z486"/>
    <hyperlink r:id="rId2027" ref="W487"/>
    <hyperlink r:id="rId2028" ref="X487"/>
    <hyperlink r:id="rId2029" ref="Y487"/>
    <hyperlink r:id="rId2030" ref="Z487"/>
    <hyperlink r:id="rId2031" ref="W488"/>
    <hyperlink r:id="rId2032" ref="X488"/>
    <hyperlink r:id="rId2033" ref="Y488"/>
    <hyperlink r:id="rId2034" ref="Z488"/>
    <hyperlink r:id="rId2035" ref="W489"/>
    <hyperlink r:id="rId2036" ref="X489"/>
    <hyperlink r:id="rId2037" ref="Y489"/>
    <hyperlink r:id="rId2038" ref="Z489"/>
    <hyperlink r:id="rId2039" ref="W490"/>
    <hyperlink r:id="rId2040" ref="X490"/>
    <hyperlink r:id="rId2041" ref="Y490"/>
    <hyperlink r:id="rId2042" ref="Z490"/>
    <hyperlink r:id="rId2043" ref="W491"/>
    <hyperlink r:id="rId2044" ref="X491"/>
    <hyperlink r:id="rId2045" ref="Y491"/>
    <hyperlink r:id="rId2046" ref="Z491"/>
    <hyperlink r:id="rId2047" ref="W492"/>
    <hyperlink r:id="rId2048" ref="X492"/>
    <hyperlink r:id="rId2049" ref="Y492"/>
    <hyperlink r:id="rId2050" ref="Z492"/>
    <hyperlink r:id="rId2051" ref="W493"/>
    <hyperlink r:id="rId2052" ref="X493"/>
    <hyperlink r:id="rId2053" ref="Y493"/>
    <hyperlink r:id="rId2054" ref="Z493"/>
    <hyperlink r:id="rId2055" ref="W494"/>
    <hyperlink r:id="rId2056" ref="X494"/>
    <hyperlink r:id="rId2057" ref="Y494"/>
    <hyperlink r:id="rId2058" ref="Z494"/>
    <hyperlink r:id="rId2059" ref="W495"/>
    <hyperlink r:id="rId2060" ref="X495"/>
    <hyperlink r:id="rId2061" ref="Y495"/>
    <hyperlink r:id="rId2062" ref="Z495"/>
    <hyperlink r:id="rId2063" ref="W496"/>
    <hyperlink r:id="rId2064" ref="X496"/>
    <hyperlink r:id="rId2065" ref="Y496"/>
    <hyperlink r:id="rId2066" ref="Z496"/>
    <hyperlink r:id="rId2067" ref="W497"/>
    <hyperlink r:id="rId2068" ref="X497"/>
    <hyperlink r:id="rId2069" ref="Y497"/>
    <hyperlink r:id="rId2070" ref="Z497"/>
    <hyperlink r:id="rId2071" ref="W498"/>
    <hyperlink r:id="rId2072" ref="X498"/>
    <hyperlink r:id="rId2073" ref="Y498"/>
    <hyperlink r:id="rId2074" ref="Z498"/>
    <hyperlink r:id="rId2075" ref="W499"/>
    <hyperlink r:id="rId2076" ref="X499"/>
    <hyperlink r:id="rId2077" ref="Y499"/>
    <hyperlink r:id="rId2078" ref="Z499"/>
    <hyperlink r:id="rId2079" ref="W500"/>
    <hyperlink r:id="rId2080" ref="X500"/>
    <hyperlink r:id="rId2081" ref="Y500"/>
    <hyperlink r:id="rId2082" ref="Z500"/>
    <hyperlink r:id="rId2083" ref="W501"/>
    <hyperlink r:id="rId2084" ref="X501"/>
    <hyperlink r:id="rId2085" ref="Y501"/>
    <hyperlink r:id="rId2086" ref="Z501"/>
    <hyperlink r:id="rId2087" ref="W502"/>
    <hyperlink r:id="rId2088" ref="X502"/>
    <hyperlink r:id="rId2089" ref="Y502"/>
    <hyperlink r:id="rId2090" ref="Z502"/>
    <hyperlink r:id="rId2091" ref="W503"/>
    <hyperlink r:id="rId2092" ref="X503"/>
    <hyperlink r:id="rId2093" ref="Y503"/>
    <hyperlink r:id="rId2094" ref="Z503"/>
    <hyperlink r:id="rId2095" ref="W504"/>
    <hyperlink r:id="rId2096" ref="X504"/>
    <hyperlink r:id="rId2097" ref="Y504"/>
    <hyperlink r:id="rId2098" ref="Z504"/>
    <hyperlink r:id="rId2099" ref="W505"/>
    <hyperlink r:id="rId2100" ref="X505"/>
    <hyperlink r:id="rId2101" ref="Y505"/>
    <hyperlink r:id="rId2102" ref="Z505"/>
    <hyperlink r:id="rId2103" ref="W506"/>
    <hyperlink r:id="rId2104" ref="X506"/>
    <hyperlink r:id="rId2105" ref="Y506"/>
    <hyperlink r:id="rId2106" ref="Z506"/>
    <hyperlink r:id="rId2107" ref="W507"/>
    <hyperlink r:id="rId2108" ref="X507"/>
    <hyperlink r:id="rId2109" ref="Y507"/>
    <hyperlink r:id="rId2110" ref="Z507"/>
    <hyperlink r:id="rId2111" ref="W508"/>
    <hyperlink r:id="rId2112" ref="X508"/>
    <hyperlink r:id="rId2113" ref="Y508"/>
    <hyperlink r:id="rId2114" ref="Z508"/>
    <hyperlink r:id="rId2115" ref="W509"/>
    <hyperlink r:id="rId2116" ref="X509"/>
    <hyperlink r:id="rId2117" ref="Y509"/>
    <hyperlink r:id="rId2118" ref="Z509"/>
    <hyperlink r:id="rId2119" ref="W510"/>
    <hyperlink r:id="rId2120" ref="X510"/>
    <hyperlink r:id="rId2121" ref="Y510"/>
    <hyperlink r:id="rId2122" ref="Z510"/>
    <hyperlink r:id="rId2123" ref="W511"/>
    <hyperlink r:id="rId2124" ref="X511"/>
    <hyperlink r:id="rId2125" ref="Y511"/>
    <hyperlink r:id="rId2126" ref="Z511"/>
    <hyperlink r:id="rId2127" ref="W512"/>
    <hyperlink r:id="rId2128" ref="X512"/>
    <hyperlink r:id="rId2129" ref="Y512"/>
    <hyperlink r:id="rId2130" ref="Z512"/>
    <hyperlink r:id="rId2131" ref="W513"/>
    <hyperlink r:id="rId2132" ref="X513"/>
    <hyperlink r:id="rId2133" ref="Y513"/>
    <hyperlink r:id="rId2134" ref="Z513"/>
    <hyperlink r:id="rId2135" ref="W514"/>
    <hyperlink r:id="rId2136" ref="X514"/>
    <hyperlink r:id="rId2137" ref="Y514"/>
    <hyperlink r:id="rId2138" ref="Z514"/>
    <hyperlink r:id="rId2139" ref="W515"/>
    <hyperlink r:id="rId2140" ref="X515"/>
    <hyperlink r:id="rId2141" ref="Y515"/>
    <hyperlink r:id="rId2142" ref="Z515"/>
    <hyperlink r:id="rId2143" ref="W516"/>
    <hyperlink r:id="rId2144" ref="X516"/>
    <hyperlink r:id="rId2145" ref="Y516"/>
    <hyperlink r:id="rId2146" ref="Z516"/>
    <hyperlink r:id="rId2147" ref="W517"/>
    <hyperlink r:id="rId2148" ref="X517"/>
    <hyperlink r:id="rId2149" ref="Y517"/>
    <hyperlink r:id="rId2150" ref="Z517"/>
    <hyperlink r:id="rId2151" ref="W518"/>
    <hyperlink r:id="rId2152" ref="X518"/>
    <hyperlink r:id="rId2153" ref="Y518"/>
    <hyperlink r:id="rId2154" ref="Z518"/>
    <hyperlink r:id="rId2155" ref="W519"/>
    <hyperlink r:id="rId2156" ref="X519"/>
    <hyperlink r:id="rId2157" ref="Y519"/>
    <hyperlink r:id="rId2158" ref="Z519"/>
    <hyperlink r:id="rId2159" ref="W520"/>
    <hyperlink r:id="rId2160" ref="X520"/>
    <hyperlink r:id="rId2161" ref="Y520"/>
    <hyperlink r:id="rId2162" ref="Z520"/>
    <hyperlink r:id="rId2163" ref="W521"/>
    <hyperlink r:id="rId2164" ref="X521"/>
    <hyperlink r:id="rId2165" ref="Y521"/>
    <hyperlink r:id="rId2166" ref="Z521"/>
    <hyperlink r:id="rId2167" ref="W522"/>
    <hyperlink r:id="rId2168" ref="X522"/>
    <hyperlink r:id="rId2169" ref="Y522"/>
    <hyperlink r:id="rId2170" ref="Z522"/>
    <hyperlink r:id="rId2171" ref="W523"/>
    <hyperlink r:id="rId2172" ref="X523"/>
    <hyperlink r:id="rId2173" ref="Y523"/>
    <hyperlink r:id="rId2174" ref="Z523"/>
    <hyperlink r:id="rId2175" ref="W524"/>
    <hyperlink r:id="rId2176" ref="X524"/>
    <hyperlink r:id="rId2177" ref="Y524"/>
    <hyperlink r:id="rId2178" ref="Z524"/>
    <hyperlink r:id="rId2179" ref="W525"/>
    <hyperlink r:id="rId2180" ref="X525"/>
    <hyperlink r:id="rId2181" ref="Y525"/>
    <hyperlink r:id="rId2182" ref="Z525"/>
    <hyperlink r:id="rId2183" ref="W526"/>
    <hyperlink r:id="rId2184" ref="X526"/>
    <hyperlink r:id="rId2185" ref="Y526"/>
    <hyperlink r:id="rId2186" ref="Z526"/>
    <hyperlink r:id="rId2187" ref="W527"/>
    <hyperlink r:id="rId2188" ref="X527"/>
    <hyperlink r:id="rId2189" ref="Y527"/>
    <hyperlink r:id="rId2190" ref="Z527"/>
    <hyperlink r:id="rId2191" ref="W528"/>
    <hyperlink r:id="rId2192" ref="X528"/>
    <hyperlink r:id="rId2193" ref="Y528"/>
    <hyperlink r:id="rId2194" ref="Z528"/>
    <hyperlink r:id="rId2195" ref="W529"/>
    <hyperlink r:id="rId2196" ref="X529"/>
    <hyperlink r:id="rId2197" ref="Y529"/>
    <hyperlink r:id="rId2198" ref="Z529"/>
    <hyperlink r:id="rId2199" ref="W530"/>
    <hyperlink r:id="rId2200" ref="X530"/>
    <hyperlink r:id="rId2201" ref="Y530"/>
    <hyperlink r:id="rId2202" ref="Z530"/>
    <hyperlink r:id="rId2203" ref="W531"/>
    <hyperlink r:id="rId2204" ref="X531"/>
    <hyperlink r:id="rId2205" ref="Y531"/>
    <hyperlink r:id="rId2206" ref="Z531"/>
    <hyperlink r:id="rId2207" ref="W532"/>
    <hyperlink r:id="rId2208" ref="X532"/>
    <hyperlink r:id="rId2209" ref="Y532"/>
    <hyperlink r:id="rId2210" ref="Z532"/>
    <hyperlink r:id="rId2211" ref="W533"/>
    <hyperlink r:id="rId2212" ref="X533"/>
    <hyperlink r:id="rId2213" ref="Y533"/>
    <hyperlink r:id="rId2214" ref="Z533"/>
    <hyperlink r:id="rId2215" ref="W534"/>
    <hyperlink r:id="rId2216" ref="X534"/>
    <hyperlink r:id="rId2217" ref="Y534"/>
    <hyperlink r:id="rId2218" ref="Z534"/>
    <hyperlink r:id="rId2219" ref="W535"/>
    <hyperlink r:id="rId2220" ref="X535"/>
    <hyperlink r:id="rId2221" ref="Y535"/>
    <hyperlink r:id="rId2222" ref="Z535"/>
    <hyperlink r:id="rId2223" ref="W536"/>
    <hyperlink r:id="rId2224" ref="X536"/>
    <hyperlink r:id="rId2225" ref="Y536"/>
    <hyperlink r:id="rId2226" ref="Z536"/>
    <hyperlink r:id="rId2227" ref="W537"/>
    <hyperlink r:id="rId2228" ref="X537"/>
    <hyperlink r:id="rId2229" ref="Y537"/>
    <hyperlink r:id="rId2230" ref="Z537"/>
    <hyperlink r:id="rId2231" ref="W538"/>
    <hyperlink r:id="rId2232" ref="X538"/>
    <hyperlink r:id="rId2233" ref="Y538"/>
    <hyperlink r:id="rId2234" ref="Z538"/>
    <hyperlink r:id="rId2235" ref="W539"/>
    <hyperlink r:id="rId2236" ref="X539"/>
    <hyperlink r:id="rId2237" ref="Y539"/>
    <hyperlink r:id="rId2238" ref="Z539"/>
    <hyperlink r:id="rId2239" ref="W540"/>
    <hyperlink r:id="rId2240" ref="X540"/>
    <hyperlink r:id="rId2241" ref="Y540"/>
    <hyperlink r:id="rId2242" ref="Z540"/>
    <hyperlink r:id="rId2243" ref="W541"/>
    <hyperlink r:id="rId2244" ref="X541"/>
    <hyperlink r:id="rId2245" ref="Y541"/>
    <hyperlink r:id="rId2246" ref="Z541"/>
    <hyperlink r:id="rId2247" ref="W542"/>
    <hyperlink r:id="rId2248" ref="X542"/>
    <hyperlink r:id="rId2249" ref="Y542"/>
    <hyperlink r:id="rId2250" ref="Z542"/>
    <hyperlink r:id="rId2251" ref="W543"/>
    <hyperlink r:id="rId2252" ref="X543"/>
    <hyperlink r:id="rId2253" ref="Y543"/>
    <hyperlink r:id="rId2254" ref="Z543"/>
    <hyperlink r:id="rId2255" ref="W544"/>
    <hyperlink r:id="rId2256" ref="X544"/>
    <hyperlink r:id="rId2257" ref="Y544"/>
    <hyperlink r:id="rId2258" ref="Z544"/>
    <hyperlink r:id="rId2259" ref="W545"/>
    <hyperlink r:id="rId2260" ref="X545"/>
    <hyperlink r:id="rId2261" ref="Y545"/>
    <hyperlink r:id="rId2262" ref="Z545"/>
    <hyperlink r:id="rId2263" ref="W546"/>
    <hyperlink r:id="rId2264" ref="X546"/>
    <hyperlink r:id="rId2265" ref="Y546"/>
    <hyperlink r:id="rId2266" ref="Z546"/>
    <hyperlink r:id="rId2267" ref="W547"/>
    <hyperlink r:id="rId2268" ref="X547"/>
    <hyperlink r:id="rId2269" ref="Y547"/>
    <hyperlink r:id="rId2270" ref="Z547"/>
    <hyperlink r:id="rId2271" ref="W548"/>
    <hyperlink r:id="rId2272" ref="X548"/>
    <hyperlink r:id="rId2273" ref="Y548"/>
    <hyperlink r:id="rId2274" ref="Z548"/>
    <hyperlink r:id="rId2275" ref="W549"/>
    <hyperlink r:id="rId2276" ref="X549"/>
    <hyperlink r:id="rId2277" ref="Y549"/>
    <hyperlink r:id="rId2278" ref="Z549"/>
    <hyperlink r:id="rId2279" ref="W550"/>
    <hyperlink r:id="rId2280" ref="X550"/>
    <hyperlink r:id="rId2281" ref="Y550"/>
    <hyperlink r:id="rId2282" ref="Z550"/>
    <hyperlink r:id="rId2283" ref="W551"/>
    <hyperlink r:id="rId2284" ref="X551"/>
    <hyperlink r:id="rId2285" ref="Y551"/>
    <hyperlink r:id="rId2286" ref="Z551"/>
    <hyperlink r:id="rId2287" ref="W552"/>
    <hyperlink r:id="rId2288" ref="X552"/>
    <hyperlink r:id="rId2289" ref="Y552"/>
    <hyperlink r:id="rId2290" ref="Z552"/>
    <hyperlink r:id="rId2291" ref="W553"/>
    <hyperlink r:id="rId2292" ref="X553"/>
    <hyperlink r:id="rId2293" ref="Y553"/>
    <hyperlink r:id="rId2294" ref="Z553"/>
    <hyperlink r:id="rId2295" ref="W554"/>
    <hyperlink r:id="rId2296" ref="X554"/>
    <hyperlink r:id="rId2297" ref="Y554"/>
    <hyperlink r:id="rId2298" ref="Z554"/>
    <hyperlink r:id="rId2299" ref="W555"/>
    <hyperlink r:id="rId2300" ref="X555"/>
    <hyperlink r:id="rId2301" ref="Y555"/>
    <hyperlink r:id="rId2302" ref="Z555"/>
    <hyperlink r:id="rId2303" ref="W556"/>
    <hyperlink r:id="rId2304" ref="X556"/>
    <hyperlink r:id="rId2305" ref="Y556"/>
    <hyperlink r:id="rId2306" ref="Z556"/>
    <hyperlink r:id="rId2307" ref="W557"/>
    <hyperlink r:id="rId2308" ref="X557"/>
    <hyperlink r:id="rId2309" ref="Y557"/>
    <hyperlink r:id="rId2310" ref="Z557"/>
    <hyperlink r:id="rId2311" ref="W558"/>
    <hyperlink r:id="rId2312" ref="X558"/>
    <hyperlink r:id="rId2313" ref="Y558"/>
    <hyperlink r:id="rId2314" ref="Z558"/>
    <hyperlink r:id="rId2315" ref="W559"/>
    <hyperlink r:id="rId2316" ref="X559"/>
    <hyperlink r:id="rId2317" ref="Y559"/>
    <hyperlink r:id="rId2318" ref="Z559"/>
    <hyperlink r:id="rId2319" ref="W560"/>
    <hyperlink r:id="rId2320" ref="X560"/>
    <hyperlink r:id="rId2321" ref="Y560"/>
    <hyperlink r:id="rId2322" ref="Z560"/>
    <hyperlink r:id="rId2323" ref="W561"/>
    <hyperlink r:id="rId2324" ref="X561"/>
    <hyperlink r:id="rId2325" ref="Y561"/>
    <hyperlink r:id="rId2326" ref="Z561"/>
    <hyperlink r:id="rId2327" ref="W562"/>
    <hyperlink r:id="rId2328" ref="X562"/>
    <hyperlink r:id="rId2329" ref="Y562"/>
    <hyperlink r:id="rId2330" ref="Z562"/>
    <hyperlink r:id="rId2331" ref="W563"/>
    <hyperlink r:id="rId2332" ref="X563"/>
    <hyperlink r:id="rId2333" ref="Y563"/>
    <hyperlink r:id="rId2334" ref="Z563"/>
    <hyperlink r:id="rId2335" ref="W564"/>
    <hyperlink r:id="rId2336" ref="X564"/>
    <hyperlink r:id="rId2337" ref="Y564"/>
    <hyperlink r:id="rId2338" ref="Z564"/>
    <hyperlink r:id="rId2339" ref="W565"/>
    <hyperlink r:id="rId2340" ref="X565"/>
    <hyperlink r:id="rId2341" ref="Y565"/>
    <hyperlink r:id="rId2342" ref="Z565"/>
    <hyperlink r:id="rId2343" ref="W566"/>
    <hyperlink r:id="rId2344" ref="X566"/>
    <hyperlink r:id="rId2345" ref="Y566"/>
    <hyperlink r:id="rId2346" ref="Z566"/>
    <hyperlink r:id="rId2347" ref="W567"/>
    <hyperlink r:id="rId2348" ref="X567"/>
    <hyperlink r:id="rId2349" ref="Y567"/>
    <hyperlink r:id="rId2350" ref="Z567"/>
    <hyperlink r:id="rId2351" ref="W568"/>
    <hyperlink r:id="rId2352" ref="X568"/>
    <hyperlink r:id="rId2353" ref="Y568"/>
    <hyperlink r:id="rId2354" ref="Z568"/>
    <hyperlink r:id="rId2355" ref="W569"/>
    <hyperlink r:id="rId2356" ref="X569"/>
    <hyperlink r:id="rId2357" ref="Y569"/>
    <hyperlink r:id="rId2358" ref="Z569"/>
    <hyperlink r:id="rId2359" ref="W570"/>
    <hyperlink r:id="rId2360" ref="X570"/>
    <hyperlink r:id="rId2361" ref="Y570"/>
    <hyperlink r:id="rId2362" ref="Z570"/>
    <hyperlink r:id="rId2363" ref="W571"/>
    <hyperlink r:id="rId2364" ref="X571"/>
    <hyperlink r:id="rId2365" ref="Y571"/>
    <hyperlink r:id="rId2366" ref="Z571"/>
    <hyperlink r:id="rId2367" ref="W572"/>
    <hyperlink r:id="rId2368" ref="X572"/>
    <hyperlink r:id="rId2369" ref="Y572"/>
    <hyperlink r:id="rId2370" ref="Z572"/>
    <hyperlink r:id="rId2371" ref="W573"/>
    <hyperlink r:id="rId2372" ref="X573"/>
    <hyperlink r:id="rId2373" ref="Y573"/>
    <hyperlink r:id="rId2374" ref="Z573"/>
    <hyperlink r:id="rId2375" ref="W574"/>
    <hyperlink r:id="rId2376" ref="X574"/>
    <hyperlink r:id="rId2377" ref="Y574"/>
    <hyperlink r:id="rId2378" ref="Z574"/>
    <hyperlink r:id="rId2379" ref="W575"/>
    <hyperlink r:id="rId2380" ref="X575"/>
    <hyperlink r:id="rId2381" ref="Y575"/>
    <hyperlink r:id="rId2382" ref="Z575"/>
    <hyperlink r:id="rId2383" ref="W576"/>
    <hyperlink r:id="rId2384" ref="X576"/>
    <hyperlink r:id="rId2385" ref="Y576"/>
    <hyperlink r:id="rId2386" ref="Z576"/>
    <hyperlink r:id="rId2387" ref="W577"/>
    <hyperlink r:id="rId2388" ref="X577"/>
    <hyperlink r:id="rId2389" ref="Y577"/>
    <hyperlink r:id="rId2390" ref="Z577"/>
    <hyperlink r:id="rId2391" ref="W578"/>
    <hyperlink r:id="rId2392" ref="X578"/>
    <hyperlink r:id="rId2393" ref="Y578"/>
    <hyperlink r:id="rId2394" ref="Z578"/>
    <hyperlink r:id="rId2395" ref="W579"/>
    <hyperlink r:id="rId2396" ref="X579"/>
    <hyperlink r:id="rId2397" ref="Y579"/>
    <hyperlink r:id="rId2398" ref="Z579"/>
    <hyperlink r:id="rId2399" ref="W580"/>
    <hyperlink r:id="rId2400" ref="X580"/>
    <hyperlink r:id="rId2401" ref="Y580"/>
    <hyperlink r:id="rId2402" ref="Z580"/>
    <hyperlink r:id="rId2403" ref="W581"/>
    <hyperlink r:id="rId2404" ref="X581"/>
    <hyperlink r:id="rId2405" ref="Y581"/>
    <hyperlink r:id="rId2406" ref="Z581"/>
    <hyperlink r:id="rId2407" ref="W582"/>
    <hyperlink r:id="rId2408" ref="X582"/>
    <hyperlink r:id="rId2409" ref="Y582"/>
    <hyperlink r:id="rId2410" ref="Z582"/>
    <hyperlink r:id="rId2411" ref="W583"/>
    <hyperlink r:id="rId2412" ref="X583"/>
    <hyperlink r:id="rId2413" ref="Y583"/>
    <hyperlink r:id="rId2414" ref="Z583"/>
    <hyperlink r:id="rId2415" ref="W584"/>
    <hyperlink r:id="rId2416" ref="X584"/>
    <hyperlink r:id="rId2417" ref="Y584"/>
    <hyperlink r:id="rId2418" ref="Z584"/>
    <hyperlink r:id="rId2419" ref="W585"/>
    <hyperlink r:id="rId2420" ref="X585"/>
    <hyperlink r:id="rId2421" ref="Y585"/>
    <hyperlink r:id="rId2422" ref="Z585"/>
    <hyperlink r:id="rId2423" ref="W586"/>
    <hyperlink r:id="rId2424" ref="X586"/>
    <hyperlink r:id="rId2425" ref="Y586"/>
    <hyperlink r:id="rId2426" ref="Z586"/>
    <hyperlink r:id="rId2427" ref="W587"/>
    <hyperlink r:id="rId2428" ref="X587"/>
    <hyperlink r:id="rId2429" ref="Y587"/>
    <hyperlink r:id="rId2430" ref="Z587"/>
    <hyperlink r:id="rId2431" ref="W588"/>
    <hyperlink r:id="rId2432" ref="X588"/>
    <hyperlink r:id="rId2433" ref="Y588"/>
    <hyperlink r:id="rId2434" ref="Z588"/>
    <hyperlink r:id="rId2435" ref="W589"/>
    <hyperlink r:id="rId2436" ref="X589"/>
    <hyperlink r:id="rId2437" ref="Y589"/>
    <hyperlink r:id="rId2438" ref="Z589"/>
    <hyperlink r:id="rId2439" ref="W590"/>
    <hyperlink r:id="rId2440" ref="X590"/>
    <hyperlink r:id="rId2441" ref="Y590"/>
    <hyperlink r:id="rId2442" ref="Z590"/>
    <hyperlink r:id="rId2443" ref="W591"/>
    <hyperlink r:id="rId2444" ref="X591"/>
    <hyperlink r:id="rId2445" ref="Y591"/>
    <hyperlink r:id="rId2446" ref="Z591"/>
    <hyperlink r:id="rId2447" ref="W592"/>
    <hyperlink r:id="rId2448" ref="X592"/>
    <hyperlink r:id="rId2449" ref="Y592"/>
    <hyperlink r:id="rId2450" ref="Z592"/>
    <hyperlink r:id="rId2451" ref="W593"/>
    <hyperlink r:id="rId2452" ref="X593"/>
    <hyperlink r:id="rId2453" ref="Y593"/>
    <hyperlink r:id="rId2454" ref="Z593"/>
    <hyperlink r:id="rId2455" ref="W594"/>
    <hyperlink r:id="rId2456" ref="X594"/>
    <hyperlink r:id="rId2457" ref="Y594"/>
    <hyperlink r:id="rId2458" ref="Z594"/>
    <hyperlink r:id="rId2459" ref="W595"/>
    <hyperlink r:id="rId2460" ref="X595"/>
    <hyperlink r:id="rId2461" ref="Y595"/>
    <hyperlink r:id="rId2462" ref="Z595"/>
    <hyperlink r:id="rId2463" ref="W596"/>
    <hyperlink r:id="rId2464" ref="X596"/>
    <hyperlink r:id="rId2465" ref="Y596"/>
    <hyperlink r:id="rId2466" ref="Z596"/>
    <hyperlink r:id="rId2467" ref="W597"/>
    <hyperlink r:id="rId2468" ref="X597"/>
    <hyperlink r:id="rId2469" ref="Y597"/>
    <hyperlink r:id="rId2470" ref="Z597"/>
    <hyperlink r:id="rId2471" ref="W598"/>
    <hyperlink r:id="rId2472" ref="X598"/>
    <hyperlink r:id="rId2473" ref="Y598"/>
    <hyperlink r:id="rId2474" ref="Z598"/>
    <hyperlink r:id="rId2475" ref="W599"/>
    <hyperlink r:id="rId2476" ref="X599"/>
    <hyperlink r:id="rId2477" ref="Y599"/>
    <hyperlink r:id="rId2478" ref="Z599"/>
    <hyperlink r:id="rId2479" ref="W600"/>
    <hyperlink r:id="rId2480" ref="X600"/>
    <hyperlink r:id="rId2481" ref="Y600"/>
    <hyperlink r:id="rId2482" ref="Z600"/>
    <hyperlink r:id="rId2483" ref="W601"/>
    <hyperlink r:id="rId2484" ref="X601"/>
    <hyperlink r:id="rId2485" ref="Y601"/>
    <hyperlink r:id="rId2486" ref="Z601"/>
    <hyperlink r:id="rId2487" ref="W602"/>
    <hyperlink r:id="rId2488" ref="X602"/>
    <hyperlink r:id="rId2489" ref="Y602"/>
    <hyperlink r:id="rId2490" ref="Z602"/>
    <hyperlink r:id="rId2491" ref="W603"/>
    <hyperlink r:id="rId2492" ref="X603"/>
    <hyperlink r:id="rId2493" ref="Y603"/>
    <hyperlink r:id="rId2494" ref="Z603"/>
    <hyperlink r:id="rId2495" ref="W604"/>
    <hyperlink r:id="rId2496" ref="X604"/>
    <hyperlink r:id="rId2497" ref="Y604"/>
    <hyperlink r:id="rId2498" ref="Z604"/>
    <hyperlink r:id="rId2499" ref="W605"/>
    <hyperlink r:id="rId2500" ref="X605"/>
    <hyperlink r:id="rId2501" ref="Y605"/>
    <hyperlink r:id="rId2502" ref="Z605"/>
    <hyperlink r:id="rId2503" ref="W606"/>
    <hyperlink r:id="rId2504" ref="X606"/>
    <hyperlink r:id="rId2505" ref="Y606"/>
    <hyperlink r:id="rId2506" ref="Z606"/>
    <hyperlink r:id="rId2507" ref="W607"/>
    <hyperlink r:id="rId2508" ref="X607"/>
    <hyperlink r:id="rId2509" ref="Y607"/>
    <hyperlink r:id="rId2510" ref="Z607"/>
    <hyperlink r:id="rId2511" ref="W608"/>
    <hyperlink r:id="rId2512" ref="X608"/>
    <hyperlink r:id="rId2513" ref="Y608"/>
    <hyperlink r:id="rId2514" ref="Z608"/>
    <hyperlink r:id="rId2515" ref="W609"/>
    <hyperlink r:id="rId2516" ref="X609"/>
    <hyperlink r:id="rId2517" ref="Y609"/>
    <hyperlink r:id="rId2518" ref="Z609"/>
    <hyperlink r:id="rId2519" ref="W610"/>
    <hyperlink r:id="rId2520" ref="X610"/>
    <hyperlink r:id="rId2521" ref="Y610"/>
    <hyperlink r:id="rId2522" ref="Z610"/>
    <hyperlink r:id="rId2523" ref="W611"/>
    <hyperlink r:id="rId2524" ref="X611"/>
    <hyperlink r:id="rId2525" ref="Y611"/>
    <hyperlink r:id="rId2526" ref="Z611"/>
    <hyperlink r:id="rId2527" ref="W612"/>
    <hyperlink r:id="rId2528" ref="X612"/>
    <hyperlink r:id="rId2529" ref="Y612"/>
    <hyperlink r:id="rId2530" ref="Z612"/>
    <hyperlink r:id="rId2531" ref="W613"/>
    <hyperlink r:id="rId2532" ref="X613"/>
    <hyperlink r:id="rId2533" ref="Y613"/>
    <hyperlink r:id="rId2534" ref="Z613"/>
    <hyperlink r:id="rId2535" ref="W614"/>
    <hyperlink r:id="rId2536" ref="X614"/>
    <hyperlink r:id="rId2537" ref="Y614"/>
    <hyperlink r:id="rId2538" ref="Z614"/>
    <hyperlink r:id="rId2539" ref="W615"/>
    <hyperlink r:id="rId2540" ref="X615"/>
    <hyperlink r:id="rId2541" ref="Y615"/>
    <hyperlink r:id="rId2542" ref="Z615"/>
    <hyperlink r:id="rId2543" ref="W616"/>
    <hyperlink r:id="rId2544" ref="X616"/>
    <hyperlink r:id="rId2545" ref="Y616"/>
    <hyperlink r:id="rId2546" ref="Z616"/>
    <hyperlink r:id="rId2547" ref="W617"/>
    <hyperlink r:id="rId2548" ref="X617"/>
    <hyperlink r:id="rId2549" ref="Y617"/>
    <hyperlink r:id="rId2550" ref="Z617"/>
    <hyperlink r:id="rId2551" ref="W618"/>
    <hyperlink r:id="rId2552" ref="X618"/>
    <hyperlink r:id="rId2553" ref="Y618"/>
    <hyperlink r:id="rId2554" ref="Z618"/>
    <hyperlink r:id="rId2555" ref="W619"/>
    <hyperlink r:id="rId2556" ref="X619"/>
    <hyperlink r:id="rId2557" ref="Y619"/>
    <hyperlink r:id="rId2558" ref="Z619"/>
    <hyperlink r:id="rId2559" ref="W620"/>
    <hyperlink r:id="rId2560" ref="X620"/>
    <hyperlink r:id="rId2561" ref="Y620"/>
    <hyperlink r:id="rId2562" ref="Z620"/>
    <hyperlink r:id="rId2563" ref="W621"/>
    <hyperlink r:id="rId2564" ref="X621"/>
    <hyperlink r:id="rId2565" ref="Y621"/>
    <hyperlink r:id="rId2566" ref="Z621"/>
    <hyperlink r:id="rId2567" ref="W622"/>
    <hyperlink r:id="rId2568" ref="X622"/>
    <hyperlink r:id="rId2569" ref="Y622"/>
    <hyperlink r:id="rId2570" ref="Z622"/>
    <hyperlink r:id="rId2571" ref="W623"/>
    <hyperlink r:id="rId2572" ref="X623"/>
    <hyperlink r:id="rId2573" ref="Y623"/>
    <hyperlink r:id="rId2574" ref="Z623"/>
    <hyperlink r:id="rId2575" ref="W624"/>
    <hyperlink r:id="rId2576" ref="X624"/>
    <hyperlink r:id="rId2577" ref="Y624"/>
    <hyperlink r:id="rId2578" ref="Z624"/>
    <hyperlink r:id="rId2579" ref="W625"/>
    <hyperlink r:id="rId2580" ref="X625"/>
    <hyperlink r:id="rId2581" ref="Y625"/>
    <hyperlink r:id="rId2582" ref="Z625"/>
    <hyperlink r:id="rId2583" ref="W626"/>
    <hyperlink r:id="rId2584" ref="X626"/>
    <hyperlink r:id="rId2585" ref="Y626"/>
    <hyperlink r:id="rId2586" ref="Z626"/>
    <hyperlink r:id="rId2587" ref="W627"/>
    <hyperlink r:id="rId2588" ref="X627"/>
    <hyperlink r:id="rId2589" ref="Y627"/>
    <hyperlink r:id="rId2590" ref="Z627"/>
    <hyperlink r:id="rId2591" ref="W628"/>
    <hyperlink r:id="rId2592" ref="X628"/>
    <hyperlink r:id="rId2593" ref="Y628"/>
    <hyperlink r:id="rId2594" ref="Z628"/>
    <hyperlink r:id="rId2595" ref="W629"/>
    <hyperlink r:id="rId2596" ref="X629"/>
    <hyperlink r:id="rId2597" ref="Y629"/>
    <hyperlink r:id="rId2598" ref="Z629"/>
    <hyperlink r:id="rId2599" ref="W630"/>
    <hyperlink r:id="rId2600" ref="X630"/>
    <hyperlink r:id="rId2601" ref="Y630"/>
    <hyperlink r:id="rId2602" ref="Z630"/>
    <hyperlink r:id="rId2603" ref="W631"/>
    <hyperlink r:id="rId2604" ref="X631"/>
    <hyperlink r:id="rId2605" ref="Y631"/>
    <hyperlink r:id="rId2606" ref="Z631"/>
    <hyperlink r:id="rId2607" ref="W632"/>
    <hyperlink r:id="rId2608" ref="X632"/>
    <hyperlink r:id="rId2609" ref="Y632"/>
    <hyperlink r:id="rId2610" ref="Z632"/>
    <hyperlink r:id="rId2611" ref="W633"/>
    <hyperlink r:id="rId2612" ref="X633"/>
    <hyperlink r:id="rId2613" ref="Y633"/>
    <hyperlink r:id="rId2614" ref="Z633"/>
    <hyperlink r:id="rId2615" ref="W634"/>
    <hyperlink r:id="rId2616" ref="X634"/>
    <hyperlink r:id="rId2617" ref="Y634"/>
    <hyperlink r:id="rId2618" ref="Z634"/>
    <hyperlink r:id="rId2619" ref="W635"/>
    <hyperlink r:id="rId2620" ref="X635"/>
    <hyperlink r:id="rId2621" ref="Y635"/>
    <hyperlink r:id="rId2622" ref="Z635"/>
    <hyperlink r:id="rId2623" ref="W636"/>
    <hyperlink r:id="rId2624" ref="X636"/>
    <hyperlink r:id="rId2625" ref="Y636"/>
    <hyperlink r:id="rId2626" ref="Z636"/>
    <hyperlink r:id="rId2627" ref="W637"/>
    <hyperlink r:id="rId2628" ref="X637"/>
    <hyperlink r:id="rId2629" ref="Y637"/>
    <hyperlink r:id="rId2630" ref="Z637"/>
    <hyperlink r:id="rId2631" ref="W638"/>
    <hyperlink r:id="rId2632" ref="X638"/>
    <hyperlink r:id="rId2633" ref="Y638"/>
    <hyperlink r:id="rId2634" ref="Z638"/>
    <hyperlink r:id="rId2635" ref="W639"/>
    <hyperlink r:id="rId2636" ref="X639"/>
    <hyperlink r:id="rId2637" ref="Y639"/>
    <hyperlink r:id="rId2638" ref="Z639"/>
    <hyperlink r:id="rId2639" ref="W640"/>
    <hyperlink r:id="rId2640" ref="X640"/>
    <hyperlink r:id="rId2641" ref="Y640"/>
    <hyperlink r:id="rId2642" ref="Z640"/>
    <hyperlink r:id="rId2643" ref="W641"/>
    <hyperlink r:id="rId2644" ref="X641"/>
    <hyperlink r:id="rId2645" ref="Y641"/>
    <hyperlink r:id="rId2646" ref="Z641"/>
    <hyperlink r:id="rId2647" ref="W642"/>
    <hyperlink r:id="rId2648" ref="X642"/>
    <hyperlink r:id="rId2649" ref="Y642"/>
    <hyperlink r:id="rId2650" ref="Z642"/>
    <hyperlink r:id="rId2651" ref="W643"/>
    <hyperlink r:id="rId2652" ref="X643"/>
    <hyperlink r:id="rId2653" ref="Y643"/>
    <hyperlink r:id="rId2654" ref="Z643"/>
    <hyperlink r:id="rId2655" ref="W644"/>
    <hyperlink r:id="rId2656" ref="X644"/>
    <hyperlink r:id="rId2657" ref="Y644"/>
    <hyperlink r:id="rId2658" ref="Z644"/>
    <hyperlink r:id="rId2659" ref="W645"/>
    <hyperlink r:id="rId2660" ref="X645"/>
    <hyperlink r:id="rId2661" ref="Y645"/>
    <hyperlink r:id="rId2662" ref="Z645"/>
    <hyperlink r:id="rId2663" ref="W646"/>
    <hyperlink r:id="rId2664" ref="X646"/>
    <hyperlink r:id="rId2665" ref="Y646"/>
    <hyperlink r:id="rId2666" ref="Z646"/>
    <hyperlink r:id="rId2667" ref="W647"/>
    <hyperlink r:id="rId2668" ref="X647"/>
    <hyperlink r:id="rId2669" ref="Y647"/>
    <hyperlink r:id="rId2670" ref="Z647"/>
    <hyperlink r:id="rId2671" ref="W648"/>
    <hyperlink r:id="rId2672" ref="X648"/>
    <hyperlink r:id="rId2673" ref="Y648"/>
    <hyperlink r:id="rId2674" ref="Z648"/>
    <hyperlink r:id="rId2675" ref="W649"/>
    <hyperlink r:id="rId2676" ref="X649"/>
    <hyperlink r:id="rId2677" ref="Y649"/>
    <hyperlink r:id="rId2678" ref="Z649"/>
    <hyperlink r:id="rId2679" ref="W650"/>
    <hyperlink r:id="rId2680" ref="X650"/>
    <hyperlink r:id="rId2681" ref="Y650"/>
    <hyperlink r:id="rId2682" ref="Z650"/>
    <hyperlink r:id="rId2683" ref="W651"/>
    <hyperlink r:id="rId2684" ref="X651"/>
    <hyperlink r:id="rId2685" ref="Y651"/>
    <hyperlink r:id="rId2686" ref="Z651"/>
    <hyperlink r:id="rId2687" ref="W652"/>
    <hyperlink r:id="rId2688" ref="X652"/>
    <hyperlink r:id="rId2689" ref="Y652"/>
    <hyperlink r:id="rId2690" ref="Z652"/>
    <hyperlink r:id="rId2691" ref="W653"/>
    <hyperlink r:id="rId2692" ref="X653"/>
    <hyperlink r:id="rId2693" ref="Y653"/>
    <hyperlink r:id="rId2694" ref="Z653"/>
    <hyperlink r:id="rId2695" ref="W654"/>
    <hyperlink r:id="rId2696" ref="X654"/>
    <hyperlink r:id="rId2697" ref="Y654"/>
    <hyperlink r:id="rId2698" ref="Z654"/>
    <hyperlink r:id="rId2699" ref="W655"/>
    <hyperlink r:id="rId2700" ref="X655"/>
    <hyperlink r:id="rId2701" ref="Y655"/>
    <hyperlink r:id="rId2702" ref="Z655"/>
    <hyperlink r:id="rId2703" ref="W656"/>
    <hyperlink r:id="rId2704" ref="X656"/>
    <hyperlink r:id="rId2705" ref="Y656"/>
    <hyperlink r:id="rId2706" ref="Z656"/>
    <hyperlink r:id="rId2707" ref="W657"/>
    <hyperlink r:id="rId2708" ref="X657"/>
    <hyperlink r:id="rId2709" ref="Y657"/>
    <hyperlink r:id="rId2710" ref="Z657"/>
    <hyperlink r:id="rId2711" ref="W658"/>
    <hyperlink r:id="rId2712" ref="X658"/>
    <hyperlink r:id="rId2713" ref="Y658"/>
    <hyperlink r:id="rId2714" ref="Z658"/>
    <hyperlink r:id="rId2715" ref="W659"/>
    <hyperlink r:id="rId2716" ref="X659"/>
    <hyperlink r:id="rId2717" ref="Y659"/>
    <hyperlink r:id="rId2718" ref="Z659"/>
    <hyperlink r:id="rId2719" ref="W660"/>
    <hyperlink r:id="rId2720" ref="X660"/>
    <hyperlink r:id="rId2721" ref="Y660"/>
    <hyperlink r:id="rId2722" ref="Z660"/>
    <hyperlink r:id="rId2723" ref="W661"/>
    <hyperlink r:id="rId2724" ref="X661"/>
    <hyperlink r:id="rId2725" ref="Y661"/>
    <hyperlink r:id="rId2726" ref="Z661"/>
    <hyperlink r:id="rId2727" ref="W662"/>
    <hyperlink r:id="rId2728" ref="X662"/>
    <hyperlink r:id="rId2729" ref="Y662"/>
    <hyperlink r:id="rId2730" ref="Z662"/>
    <hyperlink r:id="rId2731" ref="W663"/>
    <hyperlink r:id="rId2732" ref="X663"/>
    <hyperlink r:id="rId2733" ref="Y663"/>
    <hyperlink r:id="rId2734" ref="Z663"/>
    <hyperlink r:id="rId2735" ref="W664"/>
    <hyperlink r:id="rId2736" ref="X664"/>
    <hyperlink r:id="rId2737" ref="Y664"/>
    <hyperlink r:id="rId2738" ref="Z664"/>
    <hyperlink r:id="rId2739" ref="W665"/>
    <hyperlink r:id="rId2740" ref="X665"/>
    <hyperlink r:id="rId2741" ref="Y665"/>
    <hyperlink r:id="rId2742" ref="Z665"/>
    <hyperlink r:id="rId2743" ref="W666"/>
    <hyperlink r:id="rId2744" ref="X666"/>
    <hyperlink r:id="rId2745" ref="Y666"/>
    <hyperlink r:id="rId2746" ref="Z666"/>
    <hyperlink r:id="rId2747" ref="W667"/>
    <hyperlink r:id="rId2748" ref="X667"/>
    <hyperlink r:id="rId2749" ref="Y667"/>
    <hyperlink r:id="rId2750" ref="Z667"/>
    <hyperlink r:id="rId2751" ref="W668"/>
    <hyperlink r:id="rId2752" ref="X668"/>
    <hyperlink r:id="rId2753" ref="Y668"/>
    <hyperlink r:id="rId2754" ref="Z668"/>
    <hyperlink r:id="rId2755" ref="W669"/>
    <hyperlink r:id="rId2756" ref="X669"/>
    <hyperlink r:id="rId2757" ref="Y669"/>
    <hyperlink r:id="rId2758" ref="Z669"/>
    <hyperlink r:id="rId2759" ref="W670"/>
    <hyperlink r:id="rId2760" ref="X670"/>
    <hyperlink r:id="rId2761" ref="Y670"/>
    <hyperlink r:id="rId2762" ref="Z670"/>
    <hyperlink r:id="rId2763" ref="W671"/>
    <hyperlink r:id="rId2764" ref="X671"/>
    <hyperlink r:id="rId2765" ref="Y671"/>
    <hyperlink r:id="rId2766" ref="Z671"/>
    <hyperlink r:id="rId2767" ref="W672"/>
    <hyperlink r:id="rId2768" ref="X672"/>
    <hyperlink r:id="rId2769" ref="Y672"/>
    <hyperlink r:id="rId2770" ref="Z672"/>
    <hyperlink r:id="rId2771" ref="W673"/>
    <hyperlink r:id="rId2772" ref="X673"/>
    <hyperlink r:id="rId2773" ref="Y673"/>
    <hyperlink r:id="rId2774" ref="Z673"/>
    <hyperlink r:id="rId2775" ref="W674"/>
    <hyperlink r:id="rId2776" ref="X674"/>
    <hyperlink r:id="rId2777" ref="Y674"/>
    <hyperlink r:id="rId2778" ref="Z674"/>
    <hyperlink r:id="rId2779" ref="W675"/>
    <hyperlink r:id="rId2780" ref="X675"/>
    <hyperlink r:id="rId2781" ref="Y675"/>
    <hyperlink r:id="rId2782" ref="Z675"/>
  </hyperlinks>
  <drawing r:id="rId278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A6" s="391" t="s">
        <v>5352</v>
      </c>
      <c r="B6" s="392"/>
      <c r="G6" s="37">
        <v>1.0</v>
      </c>
    </row>
    <row r="7">
      <c r="A7" s="391" t="s">
        <v>5353</v>
      </c>
      <c r="B7" s="392"/>
      <c r="G7" s="37">
        <v>2.0</v>
      </c>
    </row>
    <row r="8">
      <c r="G8" s="37">
        <v>3.0</v>
      </c>
    </row>
    <row r="9">
      <c r="G9" s="37">
        <v>4.0</v>
      </c>
    </row>
    <row r="10">
      <c r="G10" s="37">
        <v>5.0</v>
      </c>
    </row>
    <row r="11">
      <c r="G11" s="37">
        <v>6.0</v>
      </c>
    </row>
    <row r="12">
      <c r="A12" s="393" t="s">
        <v>5354</v>
      </c>
      <c r="B12" s="394"/>
      <c r="G12" s="37">
        <v>7.0</v>
      </c>
    </row>
    <row r="13">
      <c r="A13" s="44" t="s">
        <v>267</v>
      </c>
      <c r="B13" s="44" t="s">
        <v>5355</v>
      </c>
      <c r="G13" s="37">
        <v>8.0</v>
      </c>
    </row>
    <row r="14">
      <c r="A14" s="44" t="s">
        <v>5356</v>
      </c>
      <c r="B14" s="395" t="s">
        <v>258</v>
      </c>
      <c r="G14" s="37">
        <v>9.0</v>
      </c>
    </row>
    <row r="15">
      <c r="A15" s="396"/>
      <c r="G15" s="37">
        <v>10.0</v>
      </c>
    </row>
    <row r="16">
      <c r="A16" s="396" t="s">
        <v>5357</v>
      </c>
      <c r="G16" s="37">
        <v>11.0</v>
      </c>
    </row>
    <row r="17">
      <c r="A17" s="397"/>
      <c r="G17" s="37">
        <v>12.0</v>
      </c>
    </row>
    <row r="18">
      <c r="A18" s="37" t="s">
        <v>5358</v>
      </c>
      <c r="G18" s="37">
        <v>13.0</v>
      </c>
    </row>
    <row r="19">
      <c r="A19" s="37" t="s">
        <v>5359</v>
      </c>
      <c r="G19" s="37">
        <v>14.0</v>
      </c>
    </row>
    <row r="20">
      <c r="A20" s="37" t="s">
        <v>5360</v>
      </c>
      <c r="G20" s="37">
        <v>15.0</v>
      </c>
    </row>
    <row r="21">
      <c r="A21" s="37" t="s">
        <v>5361</v>
      </c>
      <c r="G21" s="37">
        <v>16.0</v>
      </c>
    </row>
    <row r="22">
      <c r="G22" s="37">
        <v>17.0</v>
      </c>
    </row>
    <row r="23">
      <c r="A23" s="37" t="s">
        <v>5362</v>
      </c>
      <c r="G23" s="37">
        <v>18.0</v>
      </c>
    </row>
    <row r="24">
      <c r="A24" s="37" t="s">
        <v>5363</v>
      </c>
      <c r="G24" s="37">
        <v>19.0</v>
      </c>
    </row>
    <row r="25">
      <c r="A25" s="37" t="s">
        <v>5364</v>
      </c>
      <c r="G25" s="37">
        <v>20.0</v>
      </c>
    </row>
    <row r="26">
      <c r="A26" s="398" t="s">
        <v>5365</v>
      </c>
      <c r="B26" s="399" t="s">
        <v>258</v>
      </c>
      <c r="G26" s="37">
        <v>21.0</v>
      </c>
    </row>
    <row r="27">
      <c r="A27" s="398" t="s">
        <v>5366</v>
      </c>
      <c r="B27" s="37" t="s">
        <v>5367</v>
      </c>
      <c r="G27" s="37">
        <v>22.0</v>
      </c>
    </row>
    <row r="28">
      <c r="A28" s="398" t="s">
        <v>5368</v>
      </c>
      <c r="B28" s="400" t="s">
        <v>5369</v>
      </c>
      <c r="G28" s="37">
        <v>23.0</v>
      </c>
    </row>
    <row r="29">
      <c r="G29" s="37">
        <v>24.0</v>
      </c>
    </row>
    <row r="30">
      <c r="G30" s="37">
        <v>25.0</v>
      </c>
    </row>
    <row r="31">
      <c r="G31" s="37">
        <v>26.0</v>
      </c>
    </row>
    <row r="32">
      <c r="G32" s="37">
        <v>27.0</v>
      </c>
    </row>
    <row r="33">
      <c r="G33" s="37">
        <v>28.0</v>
      </c>
    </row>
    <row r="34">
      <c r="G34" s="37">
        <v>29.0</v>
      </c>
    </row>
    <row r="35">
      <c r="G35" s="37">
        <v>30.0</v>
      </c>
    </row>
    <row r="36">
      <c r="G36" s="37">
        <v>31.0</v>
      </c>
    </row>
    <row r="37">
      <c r="G37" s="37">
        <v>32.0</v>
      </c>
    </row>
    <row r="38">
      <c r="G38" s="37">
        <v>33.0</v>
      </c>
    </row>
    <row r="39">
      <c r="G39" s="37">
        <v>34.0</v>
      </c>
    </row>
    <row r="40">
      <c r="G40" s="37">
        <v>35.0</v>
      </c>
    </row>
    <row r="41">
      <c r="G41" s="37">
        <v>36.0</v>
      </c>
    </row>
    <row r="42">
      <c r="G42" s="37">
        <v>37.0</v>
      </c>
    </row>
    <row r="43">
      <c r="G43" s="37">
        <v>38.0</v>
      </c>
    </row>
    <row r="44">
      <c r="G44" s="37">
        <v>39.0</v>
      </c>
    </row>
    <row r="45">
      <c r="G45" s="37">
        <v>40.0</v>
      </c>
    </row>
    <row r="50">
      <c r="A50" s="37" t="s">
        <v>5370</v>
      </c>
    </row>
    <row r="51">
      <c r="A51" s="399" t="s">
        <v>5371</v>
      </c>
      <c r="B51" s="43"/>
      <c r="D51" s="43"/>
    </row>
    <row r="52">
      <c r="B52" s="43"/>
      <c r="D52" s="43"/>
    </row>
    <row r="53">
      <c r="B53" s="43"/>
      <c r="C53" s="43"/>
      <c r="D53" s="43"/>
    </row>
    <row r="54">
      <c r="B54" s="43"/>
      <c r="C54" s="43"/>
      <c r="D54" s="43"/>
    </row>
    <row r="55">
      <c r="A55" s="399" t="s">
        <v>66</v>
      </c>
      <c r="B55" s="43"/>
      <c r="C55" s="43"/>
      <c r="D55" s="43"/>
    </row>
    <row r="56">
      <c r="B56" s="43"/>
      <c r="C56" s="43"/>
      <c r="D56" s="43"/>
    </row>
    <row r="57">
      <c r="B57" s="43"/>
      <c r="C57" s="43"/>
      <c r="D57" s="43"/>
    </row>
    <row r="58">
      <c r="B58" s="43"/>
      <c r="C58" s="401" t="s">
        <v>5372</v>
      </c>
      <c r="D58" s="43"/>
    </row>
    <row r="59">
      <c r="A59" s="105" t="s">
        <v>52</v>
      </c>
      <c r="B59" s="43"/>
      <c r="C59" s="43"/>
      <c r="D59" s="43"/>
    </row>
    <row r="60">
      <c r="A60" s="105" t="s">
        <v>5373</v>
      </c>
      <c r="B60" s="43"/>
      <c r="C60" s="43"/>
      <c r="D60" s="43"/>
      <c r="I60" s="402"/>
    </row>
    <row r="61">
      <c r="B61" s="43"/>
      <c r="C61" s="43"/>
      <c r="D61" s="43"/>
    </row>
    <row r="62">
      <c r="B62" s="43"/>
      <c r="C62" s="43"/>
      <c r="D62" s="43"/>
    </row>
    <row r="63">
      <c r="B63" s="43"/>
      <c r="C63" s="43"/>
    </row>
    <row r="64">
      <c r="B64" s="43"/>
      <c r="C64" s="43"/>
    </row>
    <row r="65">
      <c r="B65" s="43"/>
      <c r="C65" s="43"/>
    </row>
    <row r="66">
      <c r="B66" s="43"/>
      <c r="C66" s="43"/>
    </row>
    <row r="67">
      <c r="B67" s="43"/>
      <c r="C67" s="43"/>
    </row>
    <row r="68">
      <c r="B68" s="43"/>
      <c r="C68" s="43"/>
    </row>
    <row r="69">
      <c r="B69" s="43"/>
      <c r="C69" s="43"/>
    </row>
    <row r="70">
      <c r="A70" s="403" t="s">
        <v>5374</v>
      </c>
      <c r="B70" s="110"/>
      <c r="C70" s="110"/>
      <c r="D70" s="110"/>
      <c r="E70" s="110"/>
      <c r="F70" s="110"/>
      <c r="G70" s="110"/>
    </row>
    <row r="71">
      <c r="A71" s="403" t="s">
        <v>5375</v>
      </c>
      <c r="B71" s="404" t="s">
        <v>13</v>
      </c>
      <c r="C71" s="405" t="s">
        <v>5376</v>
      </c>
      <c r="D71" s="405" t="s">
        <v>5377</v>
      </c>
      <c r="E71" s="404" t="s">
        <v>207</v>
      </c>
      <c r="F71" s="406"/>
      <c r="G71" s="406"/>
    </row>
    <row r="72">
      <c r="A72" s="56" t="s">
        <v>5378</v>
      </c>
      <c r="B72" s="56" t="s">
        <v>5379</v>
      </c>
      <c r="C72" s="56"/>
      <c r="D72" s="407" t="s">
        <v>5380</v>
      </c>
      <c r="E72" s="56" t="s">
        <v>5381</v>
      </c>
      <c r="F72" s="56"/>
      <c r="G72" s="56"/>
    </row>
    <row r="73">
      <c r="A73" s="105" t="s">
        <v>5382</v>
      </c>
      <c r="B73" s="56" t="s">
        <v>5383</v>
      </c>
      <c r="C73" s="56"/>
      <c r="D73" s="407" t="s">
        <v>5384</v>
      </c>
      <c r="E73" s="56" t="s">
        <v>5385</v>
      </c>
      <c r="F73" s="56"/>
      <c r="G73" s="56"/>
    </row>
    <row r="74">
      <c r="A74" s="56"/>
      <c r="B74" s="56" t="s">
        <v>5386</v>
      </c>
      <c r="C74" s="56"/>
      <c r="D74" s="407" t="s">
        <v>5387</v>
      </c>
      <c r="E74" s="56" t="s">
        <v>5388</v>
      </c>
      <c r="F74" s="56"/>
      <c r="G74" s="56"/>
    </row>
    <row r="75">
      <c r="A75" s="56"/>
      <c r="B75" s="56" t="s">
        <v>5389</v>
      </c>
      <c r="C75" s="56"/>
      <c r="D75" s="407" t="s">
        <v>5390</v>
      </c>
      <c r="E75" s="56" t="s">
        <v>5388</v>
      </c>
      <c r="F75" s="56"/>
      <c r="G75" s="56"/>
    </row>
    <row r="76">
      <c r="A76" s="56"/>
      <c r="B76" s="56" t="s">
        <v>5391</v>
      </c>
      <c r="C76" s="56"/>
      <c r="D76" s="407" t="s">
        <v>5392</v>
      </c>
      <c r="E76" s="56" t="s">
        <v>5388</v>
      </c>
      <c r="F76" s="56"/>
      <c r="G76" s="56"/>
    </row>
    <row r="77">
      <c r="A77" s="56"/>
      <c r="B77" s="56" t="s">
        <v>5393</v>
      </c>
      <c r="C77" s="56"/>
      <c r="D77" s="407" t="s">
        <v>5394</v>
      </c>
      <c r="E77" s="56" t="s">
        <v>5388</v>
      </c>
      <c r="F77" s="56"/>
      <c r="G77" s="56"/>
    </row>
    <row r="78">
      <c r="A78" s="56"/>
      <c r="B78" s="56" t="s">
        <v>5395</v>
      </c>
      <c r="C78" s="56"/>
      <c r="D78" s="407" t="s">
        <v>5396</v>
      </c>
      <c r="E78" s="56"/>
      <c r="F78" s="56"/>
      <c r="G78" s="56"/>
    </row>
    <row r="79">
      <c r="A79" s="56"/>
      <c r="B79" s="408" t="s">
        <v>47</v>
      </c>
      <c r="C79" s="56"/>
      <c r="D79" s="407" t="s">
        <v>5397</v>
      </c>
      <c r="E79" s="56" t="s">
        <v>5388</v>
      </c>
      <c r="F79" s="56"/>
      <c r="G79" s="56"/>
    </row>
    <row r="80">
      <c r="A80" s="56"/>
      <c r="B80" s="56" t="s">
        <v>5398</v>
      </c>
      <c r="C80" s="56"/>
      <c r="D80" s="407" t="s">
        <v>5399</v>
      </c>
      <c r="E80" s="56"/>
      <c r="F80" s="56"/>
      <c r="G80" s="56"/>
    </row>
    <row r="81">
      <c r="A81" s="56"/>
      <c r="B81" s="56" t="s">
        <v>5400</v>
      </c>
      <c r="C81" s="56"/>
      <c r="D81" s="407" t="s">
        <v>5401</v>
      </c>
      <c r="E81" s="56"/>
      <c r="F81" s="56"/>
      <c r="G81" s="56"/>
    </row>
    <row r="82">
      <c r="A82" s="56"/>
      <c r="B82" s="56"/>
      <c r="C82" s="56"/>
      <c r="D82" s="56"/>
      <c r="E82" s="56"/>
      <c r="F82" s="56"/>
      <c r="G82" s="56"/>
    </row>
    <row r="83">
      <c r="A83" s="56"/>
      <c r="B83" s="56"/>
      <c r="C83" s="56"/>
      <c r="D83" s="56"/>
      <c r="E83" s="56"/>
      <c r="F83" s="56"/>
      <c r="G83" s="56"/>
    </row>
    <row r="84">
      <c r="A84" s="56"/>
      <c r="B84" s="56"/>
      <c r="C84" s="56"/>
      <c r="D84" s="56"/>
      <c r="E84" s="56"/>
      <c r="F84" s="56"/>
      <c r="G84" s="56"/>
    </row>
    <row r="85">
      <c r="A85" s="403" t="s">
        <v>5402</v>
      </c>
      <c r="B85" s="110"/>
      <c r="C85" s="56"/>
      <c r="D85" s="56"/>
      <c r="E85" s="56"/>
      <c r="F85" s="56"/>
      <c r="G85" s="56"/>
    </row>
    <row r="86">
      <c r="A86" s="403" t="s">
        <v>39</v>
      </c>
      <c r="B86" s="404" t="s">
        <v>40</v>
      </c>
      <c r="C86" s="56"/>
      <c r="D86" s="105" t="s">
        <v>52</v>
      </c>
      <c r="E86" s="56"/>
      <c r="F86" s="56"/>
      <c r="G86" s="56"/>
    </row>
    <row r="87">
      <c r="A87" s="56" t="s">
        <v>44</v>
      </c>
      <c r="B87" s="409" t="s">
        <v>45</v>
      </c>
      <c r="C87" s="56"/>
      <c r="D87" s="105" t="s">
        <v>5373</v>
      </c>
      <c r="E87" s="56"/>
      <c r="F87" s="56"/>
      <c r="G87" s="56"/>
    </row>
    <row r="88">
      <c r="A88" s="56"/>
      <c r="B88" s="56"/>
      <c r="C88" s="56"/>
      <c r="D88" s="56"/>
      <c r="E88" s="56"/>
      <c r="F88" s="56"/>
      <c r="G88" s="56"/>
    </row>
    <row r="89">
      <c r="A89" s="56"/>
      <c r="B89" s="56"/>
      <c r="C89" s="56"/>
      <c r="D89" s="56"/>
      <c r="E89" s="56"/>
      <c r="F89" s="56"/>
      <c r="G89" s="56"/>
    </row>
    <row r="90">
      <c r="A90" s="105" t="s">
        <v>52</v>
      </c>
      <c r="B90" s="43"/>
      <c r="C90" s="43"/>
    </row>
    <row r="91">
      <c r="A91" s="105" t="s">
        <v>5373</v>
      </c>
      <c r="B91" s="43"/>
      <c r="C91" s="43"/>
    </row>
    <row r="92">
      <c r="B92" s="43"/>
      <c r="C92" s="43"/>
    </row>
    <row r="93">
      <c r="B93" s="43"/>
      <c r="C93" s="43"/>
    </row>
    <row r="94">
      <c r="A94" s="410" t="s">
        <v>65</v>
      </c>
      <c r="B94" s="411" t="s">
        <v>66</v>
      </c>
      <c r="C94" s="412" t="str">
        <f>IFERROR(__xludf.DUMMYFUNCTION("IFERROR(REGEXEXTRACT(B94,""/d/(.*?)/edit""),"""")"),"1EkTjV__k1vAl08PlbOUhYpbFEGC-F_LL_26o1-HT1AI")</f>
        <v>1EkTjV__k1vAl08PlbOUhYpbFEGC-F_LL_26o1-HT1AI</v>
      </c>
      <c r="D94" s="413" t="s">
        <v>21</v>
      </c>
      <c r="E94" s="413" t="s">
        <v>67</v>
      </c>
      <c r="F94" s="37">
        <v>251005.0</v>
      </c>
      <c r="G94" s="37" t="s">
        <v>5403</v>
      </c>
    </row>
    <row r="95">
      <c r="A95" s="300"/>
      <c r="B95" s="301"/>
      <c r="C95" s="302" t="str">
        <f>IFERROR(__xludf.DUMMYFUNCTION("IFERROR(REGEXEXTRACT(B95,""/d/(.*?)/edit""),"""")"),"")</f>
        <v/>
      </c>
      <c r="D95" s="303" t="s">
        <v>69</v>
      </c>
      <c r="E95" s="303" t="s">
        <v>70</v>
      </c>
      <c r="F95" s="37">
        <v>251005.0</v>
      </c>
      <c r="G95" s="37" t="s">
        <v>5403</v>
      </c>
    </row>
    <row r="96">
      <c r="A96" s="414" t="s">
        <v>5404</v>
      </c>
      <c r="B96" s="415" t="s">
        <v>5405</v>
      </c>
      <c r="C96" s="416" t="str">
        <f>IFERROR(__xludf.DUMMYFUNCTION("IFERROR(REGEXEXTRACT(B96,""/d/(.*?)/edit""),"""")"),"12dYxk29Tj4Xv4E_VDdXnCPclQK72XZrSabdhi2SM_0Y")</f>
        <v>12dYxk29Tj4Xv4E_VDdXnCPclQK72XZrSabdhi2SM_0Y</v>
      </c>
      <c r="D96" s="417" t="s">
        <v>21</v>
      </c>
      <c r="E96" s="418" t="s">
        <v>5406</v>
      </c>
      <c r="G96" s="37" t="s">
        <v>5403</v>
      </c>
    </row>
    <row r="97">
      <c r="A97" s="419"/>
      <c r="B97" s="420"/>
      <c r="C97" s="421"/>
      <c r="D97" s="422" t="s">
        <v>69</v>
      </c>
      <c r="E97" s="423" t="s">
        <v>70</v>
      </c>
      <c r="F97" s="400" t="s">
        <v>5407</v>
      </c>
    </row>
    <row r="98">
      <c r="B98" s="43"/>
      <c r="C98" s="43"/>
    </row>
  </sheetData>
  <hyperlinks>
    <hyperlink r:id="rId1" ref="B14"/>
    <hyperlink r:id="rId2" ref="B26"/>
    <hyperlink r:id="rId3" ref="B28"/>
    <hyperlink r:id="rId4" ref="A51"/>
    <hyperlink r:id="rId5" ref="A55"/>
    <hyperlink r:id="rId6" ref="C58"/>
    <hyperlink r:id="rId7" ref="A59"/>
    <hyperlink r:id="rId8" ref="A60"/>
    <hyperlink r:id="rId9" ref="A73"/>
    <hyperlink r:id="rId10" ref="D86"/>
    <hyperlink r:id="rId11" ref="B87"/>
    <hyperlink r:id="rId12" ref="D87"/>
    <hyperlink r:id="rId13" ref="A90"/>
    <hyperlink r:id="rId14" ref="A91"/>
    <hyperlink r:id="rId15" ref="B94"/>
    <hyperlink r:id="rId16" ref="B96"/>
    <hyperlink r:id="rId17" ref="F97"/>
  </hyperlinks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6.0"/>
  </cols>
  <sheetData>
    <row r="1">
      <c r="A1" s="175" t="s">
        <v>202</v>
      </c>
      <c r="B1" s="176" t="s">
        <v>203</v>
      </c>
      <c r="C1" s="177" t="s">
        <v>204</v>
      </c>
      <c r="D1" s="178" t="s">
        <v>205</v>
      </c>
      <c r="E1" s="179" t="s">
        <v>206</v>
      </c>
      <c r="F1" s="180" t="s">
        <v>207</v>
      </c>
      <c r="G1" s="178" t="s">
        <v>208</v>
      </c>
      <c r="H1" s="181" t="s">
        <v>209</v>
      </c>
      <c r="I1" s="179" t="s">
        <v>210</v>
      </c>
      <c r="J1" s="178" t="s">
        <v>211</v>
      </c>
      <c r="K1" s="178" t="s">
        <v>212</v>
      </c>
      <c r="L1" s="179" t="s">
        <v>213</v>
      </c>
      <c r="M1" s="179" t="s">
        <v>214</v>
      </c>
      <c r="N1" s="181" t="s">
        <v>215</v>
      </c>
      <c r="O1" s="180" t="s">
        <v>216</v>
      </c>
    </row>
    <row r="2">
      <c r="A2" s="183" t="s">
        <v>72</v>
      </c>
      <c r="B2" s="184" t="s">
        <v>217</v>
      </c>
      <c r="C2" s="185" t="s">
        <v>218</v>
      </c>
      <c r="D2" s="186" t="s">
        <v>218</v>
      </c>
      <c r="E2" s="186" t="s">
        <v>218</v>
      </c>
      <c r="F2" s="238" t="s">
        <v>249</v>
      </c>
      <c r="G2" s="188" t="s">
        <v>336</v>
      </c>
      <c r="H2" s="237" t="s">
        <v>248</v>
      </c>
      <c r="I2" s="190" t="s">
        <v>337</v>
      </c>
      <c r="J2" s="190" t="s">
        <v>222</v>
      </c>
      <c r="K2" s="190" t="s">
        <v>223</v>
      </c>
      <c r="L2" s="188" t="s">
        <v>5408</v>
      </c>
      <c r="M2" s="188" t="s">
        <v>5408</v>
      </c>
      <c r="N2" s="192" t="s">
        <v>225</v>
      </c>
      <c r="O2" s="193" t="s">
        <v>226</v>
      </c>
    </row>
    <row r="3">
      <c r="F3" s="239" t="s">
        <v>251</v>
      </c>
      <c r="G3" s="37" t="s">
        <v>342</v>
      </c>
      <c r="H3" s="237" t="s">
        <v>250</v>
      </c>
      <c r="I3" s="37" t="s">
        <v>343</v>
      </c>
    </row>
    <row r="4">
      <c r="F4" s="240" t="s">
        <v>253</v>
      </c>
      <c r="G4" s="37" t="s">
        <v>345</v>
      </c>
      <c r="H4" s="237" t="s">
        <v>252</v>
      </c>
      <c r="I4" s="37" t="s">
        <v>347</v>
      </c>
    </row>
    <row r="5">
      <c r="F5" s="239" t="s">
        <v>255</v>
      </c>
      <c r="G5" s="37" t="s">
        <v>349</v>
      </c>
      <c r="H5" s="237" t="s">
        <v>254</v>
      </c>
      <c r="I5" s="190" t="s">
        <v>350</v>
      </c>
    </row>
    <row r="6">
      <c r="F6" s="239" t="s">
        <v>257</v>
      </c>
      <c r="H6" s="237" t="s">
        <v>256</v>
      </c>
      <c r="I6" s="190" t="s">
        <v>351</v>
      </c>
    </row>
    <row r="7">
      <c r="A7" s="424"/>
      <c r="B7" s="425"/>
      <c r="C7" s="426"/>
      <c r="D7" s="427"/>
      <c r="E7" s="427"/>
      <c r="I7" s="37" t="s">
        <v>352</v>
      </c>
      <c r="L7" s="37"/>
    </row>
    <row r="8">
      <c r="I8" s="37" t="s">
        <v>5409</v>
      </c>
    </row>
    <row r="11">
      <c r="A11" s="195" t="s">
        <v>23</v>
      </c>
      <c r="B11" s="196" t="s">
        <v>227</v>
      </c>
      <c r="C11" s="197" t="s">
        <v>204</v>
      </c>
      <c r="D11" s="198" t="s">
        <v>205</v>
      </c>
      <c r="E11" s="199" t="s">
        <v>206</v>
      </c>
      <c r="F11" s="200" t="s">
        <v>207</v>
      </c>
      <c r="G11" s="201" t="s">
        <v>228</v>
      </c>
      <c r="H11" s="201" t="s">
        <v>229</v>
      </c>
      <c r="I11" s="201" t="s">
        <v>230</v>
      </c>
      <c r="J11" s="202" t="s">
        <v>231</v>
      </c>
      <c r="K11" s="203" t="s">
        <v>232</v>
      </c>
      <c r="L11" s="199" t="s">
        <v>233</v>
      </c>
      <c r="M11" s="199" t="s">
        <v>234</v>
      </c>
      <c r="N11" s="204" t="s">
        <v>235</v>
      </c>
      <c r="O11" s="205" t="s">
        <v>236</v>
      </c>
      <c r="P11" s="205" t="s">
        <v>237</v>
      </c>
    </row>
    <row r="12">
      <c r="A12" s="210" t="s">
        <v>72</v>
      </c>
      <c r="B12" s="211" t="s">
        <v>217</v>
      </c>
      <c r="C12" s="212" t="s">
        <v>218</v>
      </c>
      <c r="D12" s="213" t="s">
        <v>218</v>
      </c>
      <c r="E12" s="213" t="s">
        <v>218</v>
      </c>
      <c r="F12" s="214"/>
      <c r="G12" s="193"/>
      <c r="H12" s="215" t="s">
        <v>238</v>
      </c>
      <c r="I12" s="215"/>
      <c r="M12" s="216"/>
      <c r="N12" s="216"/>
      <c r="O12" s="217"/>
      <c r="P12" s="218"/>
    </row>
    <row r="15">
      <c r="C15" s="428"/>
      <c r="D15" s="429"/>
      <c r="E15" s="430"/>
      <c r="F15" s="431"/>
      <c r="G15" s="432"/>
      <c r="H15" s="433"/>
      <c r="I15" s="433"/>
      <c r="J15" s="433"/>
      <c r="K15" s="433"/>
      <c r="L15" s="433"/>
      <c r="M15" s="433"/>
      <c r="N15" s="433"/>
    </row>
    <row r="16">
      <c r="C16" s="425"/>
      <c r="D16" s="426"/>
      <c r="E16" s="427"/>
      <c r="F16" s="427"/>
      <c r="M16" s="37"/>
    </row>
    <row r="23">
      <c r="A23" s="224" t="s">
        <v>33</v>
      </c>
      <c r="B23" s="225" t="s">
        <v>239</v>
      </c>
      <c r="C23" s="226" t="s">
        <v>204</v>
      </c>
      <c r="D23" s="227" t="s">
        <v>205</v>
      </c>
      <c r="E23" s="228" t="s">
        <v>206</v>
      </c>
      <c r="F23" s="229" t="s">
        <v>207</v>
      </c>
      <c r="G23" s="206" t="s">
        <v>240</v>
      </c>
      <c r="H23" s="206" t="s">
        <v>241</v>
      </c>
      <c r="I23" s="206" t="s">
        <v>242</v>
      </c>
      <c r="J23" s="206" t="s">
        <v>243</v>
      </c>
      <c r="K23" s="206" t="s">
        <v>244</v>
      </c>
      <c r="L23" s="230" t="s">
        <v>245</v>
      </c>
      <c r="M23" s="230" t="s">
        <v>246</v>
      </c>
      <c r="N23" s="230"/>
      <c r="O23" s="224"/>
      <c r="P23" s="228"/>
    </row>
    <row r="24">
      <c r="A24" s="210" t="s">
        <v>72</v>
      </c>
      <c r="B24" s="211" t="s">
        <v>217</v>
      </c>
      <c r="C24" s="212" t="s">
        <v>218</v>
      </c>
      <c r="D24" s="213" t="s">
        <v>218</v>
      </c>
      <c r="E24" s="213" t="s">
        <v>218</v>
      </c>
      <c r="F24" s="233"/>
      <c r="G24" s="233"/>
      <c r="H24" s="233"/>
      <c r="I24" s="233"/>
      <c r="J24" s="233"/>
      <c r="K24" s="233"/>
      <c r="L24" s="234" t="s">
        <v>247</v>
      </c>
      <c r="M24" s="233"/>
      <c r="N24" s="233"/>
      <c r="O24" s="233"/>
      <c r="P24" s="233"/>
    </row>
    <row r="27">
      <c r="A27" s="434"/>
      <c r="B27" s="435"/>
      <c r="C27" s="429"/>
      <c r="D27" s="430"/>
      <c r="E27" s="430"/>
      <c r="F27" s="430"/>
      <c r="G27" s="431"/>
      <c r="H27" s="430"/>
      <c r="I27" s="430"/>
      <c r="J27" s="431"/>
      <c r="K27" s="431"/>
      <c r="L27" s="430"/>
      <c r="M27" s="432"/>
    </row>
    <row r="28">
      <c r="A28" s="436"/>
      <c r="B28" s="437"/>
      <c r="C28" s="438"/>
      <c r="D28" s="439"/>
      <c r="E28" s="439"/>
      <c r="F28" s="440"/>
      <c r="G28" s="440"/>
      <c r="H28" s="440"/>
      <c r="I28" s="440"/>
      <c r="J28" s="439"/>
      <c r="K28" s="436"/>
      <c r="L28" s="436"/>
      <c r="M28" s="441"/>
    </row>
    <row r="29">
      <c r="F29" s="37"/>
    </row>
    <row r="31">
      <c r="A31" s="235" t="s">
        <v>209</v>
      </c>
      <c r="B31" s="236" t="s">
        <v>207</v>
      </c>
      <c r="D31" s="37" t="s">
        <v>5410</v>
      </c>
    </row>
    <row r="32">
      <c r="A32" s="237" t="s">
        <v>248</v>
      </c>
      <c r="B32" s="238" t="s">
        <v>249</v>
      </c>
      <c r="D32" s="37" t="s">
        <v>5411</v>
      </c>
    </row>
    <row r="33">
      <c r="A33" s="237" t="s">
        <v>250</v>
      </c>
      <c r="B33" s="239" t="s">
        <v>251</v>
      </c>
    </row>
    <row r="34">
      <c r="A34" s="237" t="s">
        <v>252</v>
      </c>
      <c r="B34" s="240" t="s">
        <v>253</v>
      </c>
    </row>
    <row r="35">
      <c r="A35" s="237" t="s">
        <v>254</v>
      </c>
      <c r="B35" s="239" t="s">
        <v>255</v>
      </c>
    </row>
    <row r="36">
      <c r="A36" s="237" t="s">
        <v>256</v>
      </c>
      <c r="B36" s="239" t="s">
        <v>257</v>
      </c>
    </row>
    <row r="42">
      <c r="A42" s="434"/>
      <c r="B42" s="428"/>
      <c r="C42" s="429"/>
      <c r="D42" s="430"/>
      <c r="E42" s="431"/>
      <c r="F42" s="432"/>
      <c r="G42" s="442"/>
      <c r="H42" s="442"/>
      <c r="I42" s="442"/>
      <c r="J42" s="434"/>
      <c r="K42" s="434"/>
      <c r="L42" s="431"/>
      <c r="M42" s="431"/>
      <c r="N42" s="430"/>
      <c r="O42" s="299"/>
      <c r="P42" s="299"/>
    </row>
    <row r="43">
      <c r="A43" s="424"/>
      <c r="B43" s="425"/>
      <c r="C43" s="426"/>
      <c r="D43" s="427"/>
      <c r="E43" s="427"/>
      <c r="F43" s="56"/>
      <c r="G43" s="441"/>
      <c r="H43" s="443"/>
      <c r="I43" s="443"/>
      <c r="M43" s="444"/>
      <c r="N43" s="444"/>
      <c r="O43" s="424"/>
      <c r="P43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/>
    </row>
    <row r="2">
      <c r="A2" s="37"/>
    </row>
    <row r="3">
      <c r="A3" s="37"/>
    </row>
    <row r="4">
      <c r="A4" s="37"/>
    </row>
    <row r="5">
      <c r="A5" s="37"/>
    </row>
    <row r="6">
      <c r="A6" s="37"/>
    </row>
    <row r="7">
      <c r="A7" s="37"/>
    </row>
    <row r="8">
      <c r="A8" s="37"/>
    </row>
    <row r="9">
      <c r="A9" s="37"/>
    </row>
    <row r="10">
      <c r="A10" s="37"/>
    </row>
    <row r="11">
      <c r="A11" s="37"/>
    </row>
    <row r="12">
      <c r="A12" s="37"/>
    </row>
    <row r="13">
      <c r="A13" s="37"/>
    </row>
    <row r="14">
      <c r="A14" s="37"/>
    </row>
    <row r="15">
      <c r="A15" s="37"/>
    </row>
    <row r="16">
      <c r="A16" s="37"/>
    </row>
    <row r="17">
      <c r="A17" s="37"/>
    </row>
    <row r="18">
      <c r="A18" s="37" t="s">
        <v>5412</v>
      </c>
    </row>
    <row r="19">
      <c r="AW19" s="445"/>
      <c r="AX19" s="445"/>
      <c r="AY19" s="445"/>
      <c r="AZ19" s="445"/>
      <c r="BA19" s="445"/>
      <c r="BB19" s="445"/>
      <c r="BC19" s="445"/>
      <c r="BD19" s="445"/>
    </row>
    <row r="20">
      <c r="A20" s="37" t="s">
        <v>5413</v>
      </c>
      <c r="AW20" s="446"/>
      <c r="AX20" s="446"/>
      <c r="AY20" s="446"/>
      <c r="AZ20" s="446"/>
      <c r="BA20" s="446"/>
      <c r="BB20" s="446"/>
      <c r="BC20" s="446"/>
      <c r="BD20" s="446"/>
    </row>
    <row r="21">
      <c r="A21" s="37" t="s">
        <v>5414</v>
      </c>
    </row>
    <row r="22">
      <c r="A22" s="37" t="s">
        <v>5415</v>
      </c>
    </row>
    <row r="23">
      <c r="A23" s="37" t="s">
        <v>5416</v>
      </c>
    </row>
    <row r="24">
      <c r="A24" s="37" t="s">
        <v>5417</v>
      </c>
    </row>
    <row r="25">
      <c r="A25" s="37" t="s">
        <v>5418</v>
      </c>
    </row>
    <row r="26">
      <c r="A26" s="37" t="s">
        <v>5419</v>
      </c>
    </row>
    <row r="27">
      <c r="A27" s="37" t="s">
        <v>5420</v>
      </c>
    </row>
    <row r="28">
      <c r="A28" s="37" t="s">
        <v>5421</v>
      </c>
    </row>
    <row r="29">
      <c r="A29" s="37" t="s">
        <v>5422</v>
      </c>
    </row>
    <row r="30">
      <c r="A30" s="37" t="s">
        <v>5423</v>
      </c>
    </row>
    <row r="31">
      <c r="A31" s="37" t="s">
        <v>5424</v>
      </c>
    </row>
    <row r="32">
      <c r="A32" s="37" t="s">
        <v>5425</v>
      </c>
    </row>
    <row r="33">
      <c r="A33" s="37" t="s">
        <v>5426</v>
      </c>
    </row>
    <row r="34">
      <c r="A34" s="37" t="s">
        <v>5427</v>
      </c>
    </row>
    <row r="36">
      <c r="A36" s="447" t="s">
        <v>5428</v>
      </c>
    </row>
    <row r="37">
      <c r="A37" s="447" t="s">
        <v>5429</v>
      </c>
    </row>
    <row r="38">
      <c r="A38" s="448"/>
    </row>
    <row r="39">
      <c r="A39" s="447" t="s">
        <v>5430</v>
      </c>
    </row>
    <row r="40">
      <c r="A40" s="59" t="s">
        <v>5431</v>
      </c>
      <c r="B40" s="44" t="s">
        <v>5432</v>
      </c>
      <c r="C40" s="44" t="s">
        <v>5433</v>
      </c>
      <c r="D40" s="44" t="s">
        <v>5434</v>
      </c>
      <c r="E40" s="44" t="s">
        <v>5435</v>
      </c>
      <c r="F40" s="44" t="s">
        <v>5436</v>
      </c>
      <c r="G40" s="44" t="s">
        <v>5437</v>
      </c>
      <c r="H40" s="44" t="s">
        <v>5438</v>
      </c>
      <c r="I40" s="44" t="s">
        <v>5439</v>
      </c>
      <c r="J40" s="44" t="s">
        <v>5440</v>
      </c>
      <c r="K40" s="44" t="s">
        <v>5441</v>
      </c>
      <c r="L40" s="44" t="s">
        <v>5442</v>
      </c>
      <c r="M40" s="44" t="s">
        <v>5443</v>
      </c>
      <c r="N40" s="44" t="s">
        <v>5444</v>
      </c>
      <c r="O40" s="44" t="s">
        <v>5445</v>
      </c>
      <c r="P40" s="44" t="s">
        <v>5446</v>
      </c>
      <c r="Q40" s="44" t="s">
        <v>5447</v>
      </c>
      <c r="R40" s="44" t="s">
        <v>5448</v>
      </c>
      <c r="S40" s="44" t="s">
        <v>5449</v>
      </c>
      <c r="T40" s="44" t="s">
        <v>5450</v>
      </c>
      <c r="U40" s="44" t="s">
        <v>5451</v>
      </c>
      <c r="V40" s="44" t="s">
        <v>5452</v>
      </c>
      <c r="W40" s="44" t="s">
        <v>5453</v>
      </c>
    </row>
    <row r="41">
      <c r="A41" s="59" t="s">
        <v>5454</v>
      </c>
      <c r="B41" s="44" t="s">
        <v>5455</v>
      </c>
      <c r="C41" s="44" t="s">
        <v>5456</v>
      </c>
      <c r="D41" s="44" t="s">
        <v>5457</v>
      </c>
      <c r="E41" s="44" t="s">
        <v>5458</v>
      </c>
      <c r="F41" s="44" t="s">
        <v>5459</v>
      </c>
      <c r="G41" s="44" t="s">
        <v>5460</v>
      </c>
      <c r="H41" s="44" t="s">
        <v>5461</v>
      </c>
      <c r="I41" s="44" t="s">
        <v>5462</v>
      </c>
      <c r="J41" s="44" t="s">
        <v>5463</v>
      </c>
      <c r="K41" s="44" t="s">
        <v>5464</v>
      </c>
      <c r="L41" s="44" t="s">
        <v>5465</v>
      </c>
      <c r="M41" s="44" t="s">
        <v>5466</v>
      </c>
      <c r="N41" s="44" t="s">
        <v>5467</v>
      </c>
      <c r="O41" s="44" t="s">
        <v>5468</v>
      </c>
      <c r="P41" s="44" t="s">
        <v>5469</v>
      </c>
      <c r="Q41" s="44" t="s">
        <v>5470</v>
      </c>
      <c r="R41" s="44" t="s">
        <v>5471</v>
      </c>
      <c r="S41" s="44" t="s">
        <v>5472</v>
      </c>
      <c r="T41" s="44" t="s">
        <v>5473</v>
      </c>
      <c r="U41" s="44" t="s">
        <v>5474</v>
      </c>
      <c r="V41" s="44" t="s">
        <v>5475</v>
      </c>
      <c r="W41" s="44" t="s">
        <v>5476</v>
      </c>
    </row>
    <row r="42">
      <c r="A42" s="59" t="s">
        <v>5477</v>
      </c>
      <c r="B42" s="44" t="s">
        <v>224</v>
      </c>
      <c r="C42" s="44" t="s">
        <v>224</v>
      </c>
      <c r="D42" s="44" t="s">
        <v>224</v>
      </c>
      <c r="E42" s="44" t="s">
        <v>224</v>
      </c>
      <c r="F42" s="44" t="s">
        <v>265</v>
      </c>
      <c r="G42" s="44" t="s">
        <v>224</v>
      </c>
      <c r="H42" s="44" t="s">
        <v>5478</v>
      </c>
      <c r="I42" s="44" t="s">
        <v>5479</v>
      </c>
      <c r="J42" s="44" t="s">
        <v>5479</v>
      </c>
      <c r="K42" s="44" t="s">
        <v>5479</v>
      </c>
      <c r="L42" s="44" t="s">
        <v>5479</v>
      </c>
      <c r="M42" s="44" t="s">
        <v>5478</v>
      </c>
      <c r="N42" s="44" t="s">
        <v>5479</v>
      </c>
      <c r="O42" s="44" t="s">
        <v>5479</v>
      </c>
      <c r="P42" s="44" t="s">
        <v>5480</v>
      </c>
      <c r="Q42" s="44" t="s">
        <v>5479</v>
      </c>
      <c r="R42" s="44" t="s">
        <v>224</v>
      </c>
      <c r="S42" s="44" t="s">
        <v>2</v>
      </c>
      <c r="T42" s="44" t="s">
        <v>5481</v>
      </c>
      <c r="U42" s="44" t="s">
        <v>225</v>
      </c>
      <c r="V42" s="44" t="s">
        <v>225</v>
      </c>
      <c r="W42" s="44" t="s">
        <v>224</v>
      </c>
    </row>
    <row r="43">
      <c r="A43" s="59" t="s">
        <v>5482</v>
      </c>
      <c r="B43" s="44" t="s">
        <v>5483</v>
      </c>
      <c r="C43" s="44" t="s">
        <v>5483</v>
      </c>
      <c r="D43" s="44" t="s">
        <v>5483</v>
      </c>
      <c r="E43" s="44" t="s">
        <v>5483</v>
      </c>
      <c r="F43" s="44" t="s">
        <v>5484</v>
      </c>
      <c r="G43" s="44" t="s">
        <v>5484</v>
      </c>
      <c r="H43" s="44" t="s">
        <v>5484</v>
      </c>
      <c r="I43" s="44" t="s">
        <v>5483</v>
      </c>
      <c r="J43" s="44" t="s">
        <v>5483</v>
      </c>
      <c r="K43" s="44" t="s">
        <v>5483</v>
      </c>
      <c r="L43" s="44" t="s">
        <v>5483</v>
      </c>
      <c r="M43" s="44" t="s">
        <v>5484</v>
      </c>
      <c r="N43" s="44" t="s">
        <v>5483</v>
      </c>
      <c r="O43" s="44" t="s">
        <v>5483</v>
      </c>
      <c r="P43" s="44" t="s">
        <v>5485</v>
      </c>
      <c r="Q43" s="44" t="s">
        <v>5483</v>
      </c>
      <c r="R43" s="44" t="s">
        <v>5484</v>
      </c>
      <c r="S43" s="44" t="s">
        <v>5484</v>
      </c>
      <c r="T43" s="44" t="s">
        <v>5483</v>
      </c>
      <c r="U43" s="44" t="s">
        <v>5483</v>
      </c>
      <c r="V43" s="44" t="s">
        <v>5483</v>
      </c>
      <c r="W43" s="44" t="s">
        <v>5484</v>
      </c>
    </row>
    <row r="44">
      <c r="A44" s="59" t="s">
        <v>5486</v>
      </c>
      <c r="B44" s="44" t="s">
        <v>5487</v>
      </c>
      <c r="C44" s="44" t="s">
        <v>205</v>
      </c>
      <c r="D44" s="44" t="s">
        <v>5488</v>
      </c>
      <c r="E44" s="44" t="s">
        <v>5489</v>
      </c>
      <c r="F44" s="44" t="s">
        <v>5490</v>
      </c>
      <c r="G44" s="44" t="s">
        <v>5491</v>
      </c>
      <c r="H44" s="44" t="s">
        <v>211</v>
      </c>
      <c r="I44" s="44" t="s">
        <v>5492</v>
      </c>
      <c r="J44" s="44" t="s">
        <v>5493</v>
      </c>
      <c r="K44" s="44" t="s">
        <v>5494</v>
      </c>
      <c r="L44" s="44" t="s">
        <v>5495</v>
      </c>
      <c r="M44" s="44" t="s">
        <v>5496</v>
      </c>
      <c r="N44" s="44" t="s">
        <v>5497</v>
      </c>
      <c r="O44" s="44" t="s">
        <v>5498</v>
      </c>
      <c r="P44" s="44" t="s">
        <v>5499</v>
      </c>
      <c r="Q44" s="44" t="s">
        <v>5500</v>
      </c>
      <c r="R44" s="44" t="s">
        <v>5501</v>
      </c>
      <c r="S44" s="44" t="s">
        <v>5502</v>
      </c>
      <c r="T44" s="44" t="s">
        <v>5503</v>
      </c>
      <c r="U44" s="44" t="s">
        <v>5504</v>
      </c>
      <c r="V44" s="44" t="s">
        <v>5505</v>
      </c>
      <c r="W44" s="44" t="s">
        <v>5506</v>
      </c>
    </row>
    <row r="45">
      <c r="A45" s="59" t="s">
        <v>5507</v>
      </c>
      <c r="B45" s="44">
        <v>1.0</v>
      </c>
      <c r="C45" s="44" t="s">
        <v>5508</v>
      </c>
      <c r="D45" s="44" t="s">
        <v>5509</v>
      </c>
      <c r="E45" s="44" t="s">
        <v>5510</v>
      </c>
      <c r="F45" s="395" t="s">
        <v>5511</v>
      </c>
      <c r="G45" s="44" t="s">
        <v>5512</v>
      </c>
      <c r="H45" s="449">
        <v>45383.0</v>
      </c>
      <c r="I45" s="44">
        <v>5.0</v>
      </c>
      <c r="J45" s="44">
        <v>1250.0</v>
      </c>
      <c r="K45" s="44">
        <v>850.0</v>
      </c>
      <c r="L45" s="44">
        <v>7.0</v>
      </c>
      <c r="M45" s="449">
        <v>45936.0</v>
      </c>
      <c r="N45" s="44">
        <v>45.0</v>
      </c>
      <c r="O45" s="44">
        <v>38.0</v>
      </c>
      <c r="P45" s="450">
        <v>0.844</v>
      </c>
      <c r="Q45" s="44">
        <v>12.0</v>
      </c>
      <c r="R45" s="44" t="s">
        <v>5513</v>
      </c>
      <c r="S45" s="395" t="s">
        <v>5514</v>
      </c>
      <c r="T45" s="44" t="b">
        <v>1</v>
      </c>
      <c r="U45" s="451">
        <v>45383.416666666664</v>
      </c>
      <c r="V45" s="451">
        <v>45936.625</v>
      </c>
      <c r="W45" s="44" t="s">
        <v>5515</v>
      </c>
    </row>
    <row r="47">
      <c r="A47" s="37" t="s">
        <v>5516</v>
      </c>
    </row>
    <row r="48">
      <c r="A48" s="37" t="s">
        <v>5517</v>
      </c>
    </row>
    <row r="49">
      <c r="A49" s="37" t="s">
        <v>5518</v>
      </c>
    </row>
    <row r="50">
      <c r="A50" s="37" t="s">
        <v>5519</v>
      </c>
    </row>
    <row r="51">
      <c r="A51" s="37" t="s">
        <v>5520</v>
      </c>
    </row>
    <row r="52">
      <c r="A52" s="37" t="s">
        <v>5521</v>
      </c>
    </row>
    <row r="53">
      <c r="A53" s="37" t="s">
        <v>5522</v>
      </c>
    </row>
    <row r="54">
      <c r="A54" s="37" t="s">
        <v>5523</v>
      </c>
    </row>
    <row r="55">
      <c r="A55" s="37" t="s">
        <v>5524</v>
      </c>
    </row>
    <row r="56">
      <c r="A56" s="37" t="s">
        <v>5525</v>
      </c>
      <c r="B56" s="452"/>
      <c r="C56" s="452"/>
      <c r="D56" s="452"/>
      <c r="E56" s="452"/>
      <c r="F56" s="452"/>
    </row>
    <row r="57">
      <c r="A57" s="37" t="s">
        <v>5526</v>
      </c>
    </row>
    <row r="58">
      <c r="A58" s="37" t="s">
        <v>5527</v>
      </c>
    </row>
    <row r="59">
      <c r="A59" s="37" t="s">
        <v>5528</v>
      </c>
    </row>
    <row r="60">
      <c r="A60" s="37" t="s">
        <v>5529</v>
      </c>
    </row>
    <row r="61">
      <c r="A61" s="37" t="s">
        <v>5530</v>
      </c>
    </row>
    <row r="62">
      <c r="A62" s="37" t="s">
        <v>5531</v>
      </c>
    </row>
    <row r="63">
      <c r="A63" s="37" t="s">
        <v>5532</v>
      </c>
      <c r="F63" s="453"/>
    </row>
    <row r="64">
      <c r="A64" s="37" t="s">
        <v>5533</v>
      </c>
    </row>
    <row r="66">
      <c r="A66" s="454" t="s">
        <v>5534</v>
      </c>
    </row>
    <row r="67">
      <c r="A67" s="454" t="s">
        <v>5535</v>
      </c>
    </row>
    <row r="68">
      <c r="A68" s="455"/>
    </row>
    <row r="69">
      <c r="A69" s="454" t="s">
        <v>5430</v>
      </c>
    </row>
    <row r="71">
      <c r="A71" s="59" t="s">
        <v>5431</v>
      </c>
      <c r="B71" s="44" t="s">
        <v>5432</v>
      </c>
      <c r="C71" s="44" t="s">
        <v>5433</v>
      </c>
      <c r="D71" s="44" t="s">
        <v>5434</v>
      </c>
      <c r="E71" s="44" t="s">
        <v>5435</v>
      </c>
      <c r="F71" s="44" t="s">
        <v>5436</v>
      </c>
      <c r="G71" s="44" t="s">
        <v>5437</v>
      </c>
      <c r="H71" s="44" t="s">
        <v>5438</v>
      </c>
      <c r="I71" s="44" t="s">
        <v>5439</v>
      </c>
      <c r="J71" s="44" t="s">
        <v>5440</v>
      </c>
      <c r="K71" s="44" t="s">
        <v>5441</v>
      </c>
      <c r="L71" s="44" t="s">
        <v>5442</v>
      </c>
      <c r="M71" s="44" t="s">
        <v>5443</v>
      </c>
      <c r="N71" s="44" t="s">
        <v>5444</v>
      </c>
      <c r="O71" s="44" t="s">
        <v>5445</v>
      </c>
      <c r="P71" s="44" t="s">
        <v>5446</v>
      </c>
      <c r="Q71" s="44" t="s">
        <v>5447</v>
      </c>
      <c r="R71" s="44" t="s">
        <v>5448</v>
      </c>
      <c r="S71" s="44" t="s">
        <v>5449</v>
      </c>
      <c r="T71" s="44" t="s">
        <v>5450</v>
      </c>
      <c r="U71" s="44" t="s">
        <v>5451</v>
      </c>
      <c r="V71" s="44" t="s">
        <v>5452</v>
      </c>
      <c r="W71" s="44" t="s">
        <v>5453</v>
      </c>
      <c r="X71" s="44" t="s">
        <v>5536</v>
      </c>
      <c r="Y71" s="44" t="s">
        <v>5537</v>
      </c>
      <c r="Z71" s="44" t="s">
        <v>5538</v>
      </c>
      <c r="AA71" s="44" t="s">
        <v>5539</v>
      </c>
      <c r="AB71" s="44" t="s">
        <v>5540</v>
      </c>
      <c r="AC71" s="44" t="s">
        <v>5541</v>
      </c>
      <c r="AD71" s="44" t="s">
        <v>5542</v>
      </c>
    </row>
    <row r="72">
      <c r="A72" s="59" t="s">
        <v>5454</v>
      </c>
      <c r="B72" s="44" t="s">
        <v>5543</v>
      </c>
      <c r="C72" s="44" t="s">
        <v>5544</v>
      </c>
      <c r="D72" s="44" t="s">
        <v>5545</v>
      </c>
      <c r="E72" s="44" t="s">
        <v>5546</v>
      </c>
      <c r="F72" s="44" t="s">
        <v>5547</v>
      </c>
      <c r="G72" s="44" t="s">
        <v>5455</v>
      </c>
      <c r="H72" s="44" t="s">
        <v>5548</v>
      </c>
      <c r="I72" s="44" t="s">
        <v>5457</v>
      </c>
      <c r="J72" s="44" t="s">
        <v>5549</v>
      </c>
      <c r="K72" s="44" t="s">
        <v>5550</v>
      </c>
      <c r="L72" s="44" t="s">
        <v>5551</v>
      </c>
      <c r="M72" s="44" t="s">
        <v>5552</v>
      </c>
      <c r="N72" s="44" t="s">
        <v>5553</v>
      </c>
      <c r="O72" s="44" t="s">
        <v>5554</v>
      </c>
      <c r="P72" s="44" t="s">
        <v>5555</v>
      </c>
      <c r="Q72" s="44" t="s">
        <v>5556</v>
      </c>
      <c r="R72" s="44" t="s">
        <v>5557</v>
      </c>
      <c r="S72" s="44" t="s">
        <v>5558</v>
      </c>
      <c r="T72" s="44" t="s">
        <v>5559</v>
      </c>
      <c r="U72" s="44" t="s">
        <v>5560</v>
      </c>
      <c r="V72" s="44" t="s">
        <v>5561</v>
      </c>
      <c r="W72" s="44" t="s">
        <v>5562</v>
      </c>
      <c r="X72" s="44" t="s">
        <v>5563</v>
      </c>
      <c r="Y72" s="44" t="s">
        <v>5564</v>
      </c>
      <c r="Z72" s="44" t="s">
        <v>5565</v>
      </c>
      <c r="AA72" s="44" t="s">
        <v>5566</v>
      </c>
      <c r="AB72" s="44" t="s">
        <v>5567</v>
      </c>
      <c r="AC72" s="44" t="s">
        <v>5568</v>
      </c>
      <c r="AD72" s="44" t="s">
        <v>5569</v>
      </c>
    </row>
    <row r="73">
      <c r="A73" s="59" t="s">
        <v>5477</v>
      </c>
      <c r="B73" s="44" t="s">
        <v>224</v>
      </c>
      <c r="C73" s="44" t="s">
        <v>225</v>
      </c>
      <c r="D73" s="44" t="s">
        <v>5478</v>
      </c>
      <c r="E73" s="44" t="s">
        <v>224</v>
      </c>
      <c r="F73" s="44" t="s">
        <v>5479</v>
      </c>
      <c r="G73" s="44" t="s">
        <v>224</v>
      </c>
      <c r="H73" s="44" t="s">
        <v>224</v>
      </c>
      <c r="I73" s="44" t="s">
        <v>224</v>
      </c>
      <c r="J73" s="44" t="s">
        <v>224</v>
      </c>
      <c r="K73" s="44" t="s">
        <v>224</v>
      </c>
      <c r="L73" s="44" t="s">
        <v>5479</v>
      </c>
      <c r="M73" s="44" t="s">
        <v>224</v>
      </c>
      <c r="N73" s="44" t="s">
        <v>224</v>
      </c>
      <c r="O73" s="44" t="s">
        <v>224</v>
      </c>
      <c r="P73" s="44" t="s">
        <v>224</v>
      </c>
      <c r="Q73" s="44" t="s">
        <v>5479</v>
      </c>
      <c r="R73" s="44" t="s">
        <v>224</v>
      </c>
      <c r="S73" s="44" t="s">
        <v>224</v>
      </c>
      <c r="T73" s="44" t="s">
        <v>5481</v>
      </c>
      <c r="U73" s="44" t="s">
        <v>5479</v>
      </c>
      <c r="V73" s="44" t="s">
        <v>5479</v>
      </c>
      <c r="W73" s="44" t="s">
        <v>5481</v>
      </c>
      <c r="X73" s="44" t="s">
        <v>5481</v>
      </c>
      <c r="Y73" s="44" t="s">
        <v>5479</v>
      </c>
      <c r="Z73" s="44" t="s">
        <v>2</v>
      </c>
      <c r="AA73" s="44" t="s">
        <v>2</v>
      </c>
      <c r="AB73" s="44" t="s">
        <v>224</v>
      </c>
      <c r="AC73" s="44" t="s">
        <v>224</v>
      </c>
      <c r="AD73" s="44" t="s">
        <v>224</v>
      </c>
    </row>
    <row r="74">
      <c r="A74" s="59" t="s">
        <v>5482</v>
      </c>
      <c r="B74" s="44" t="s">
        <v>5483</v>
      </c>
      <c r="C74" s="44" t="s">
        <v>5483</v>
      </c>
      <c r="D74" s="44" t="s">
        <v>5483</v>
      </c>
      <c r="E74" s="44" t="s">
        <v>5483</v>
      </c>
      <c r="F74" s="44" t="s">
        <v>5483</v>
      </c>
      <c r="G74" s="44" t="s">
        <v>5483</v>
      </c>
      <c r="H74" s="44" t="s">
        <v>5483</v>
      </c>
      <c r="I74" s="44" t="s">
        <v>5483</v>
      </c>
      <c r="J74" s="44" t="s">
        <v>5483</v>
      </c>
      <c r="K74" s="44" t="s">
        <v>5483</v>
      </c>
      <c r="L74" s="44" t="s">
        <v>5483</v>
      </c>
      <c r="M74" s="44" t="s">
        <v>5483</v>
      </c>
      <c r="N74" s="44" t="s">
        <v>5483</v>
      </c>
      <c r="O74" s="44" t="s">
        <v>5483</v>
      </c>
      <c r="P74" s="44" t="s">
        <v>5483</v>
      </c>
      <c r="Q74" s="44" t="s">
        <v>5483</v>
      </c>
      <c r="R74" s="44" t="s">
        <v>5483</v>
      </c>
      <c r="S74" s="44" t="s">
        <v>5483</v>
      </c>
      <c r="T74" s="44" t="s">
        <v>5483</v>
      </c>
      <c r="U74" s="44" t="s">
        <v>5483</v>
      </c>
      <c r="V74" s="44" t="s">
        <v>5483</v>
      </c>
      <c r="W74" s="44" t="s">
        <v>5483</v>
      </c>
      <c r="X74" s="44" t="s">
        <v>5483</v>
      </c>
      <c r="Y74" s="44" t="s">
        <v>5483</v>
      </c>
      <c r="Z74" s="44" t="s">
        <v>5484</v>
      </c>
      <c r="AA74" s="44" t="s">
        <v>5484</v>
      </c>
      <c r="AB74" s="44" t="s">
        <v>5484</v>
      </c>
      <c r="AC74" s="44" t="s">
        <v>5484</v>
      </c>
      <c r="AD74" s="44" t="s">
        <v>5484</v>
      </c>
    </row>
    <row r="75">
      <c r="A75" s="59" t="s">
        <v>5486</v>
      </c>
      <c r="B75" s="44" t="s">
        <v>5570</v>
      </c>
      <c r="C75" s="44" t="s">
        <v>5571</v>
      </c>
      <c r="D75" s="44" t="s">
        <v>5572</v>
      </c>
      <c r="E75" s="44" t="s">
        <v>5573</v>
      </c>
      <c r="F75" s="44" t="s">
        <v>5574</v>
      </c>
      <c r="G75" s="44" t="s">
        <v>204</v>
      </c>
      <c r="H75" s="44" t="s">
        <v>5575</v>
      </c>
      <c r="I75" s="44" t="s">
        <v>5576</v>
      </c>
      <c r="J75" s="44" t="s">
        <v>362</v>
      </c>
      <c r="K75" s="44" t="s">
        <v>5577</v>
      </c>
      <c r="L75" s="44" t="s">
        <v>5578</v>
      </c>
      <c r="M75" s="44" t="s">
        <v>5579</v>
      </c>
      <c r="N75" s="44" t="s">
        <v>5580</v>
      </c>
      <c r="O75" s="44" t="s">
        <v>5581</v>
      </c>
      <c r="P75" s="44" t="s">
        <v>5582</v>
      </c>
      <c r="Q75" s="44" t="s">
        <v>5583</v>
      </c>
      <c r="R75" s="44" t="s">
        <v>5584</v>
      </c>
      <c r="S75" s="44" t="s">
        <v>5585</v>
      </c>
      <c r="T75" s="44" t="s">
        <v>5586</v>
      </c>
      <c r="U75" s="44" t="s">
        <v>5587</v>
      </c>
      <c r="V75" s="44" t="s">
        <v>5588</v>
      </c>
      <c r="W75" s="44" t="s">
        <v>5589</v>
      </c>
      <c r="X75" s="44" t="s">
        <v>5590</v>
      </c>
      <c r="Y75" s="44" t="s">
        <v>5591</v>
      </c>
      <c r="Z75" s="44" t="s">
        <v>5592</v>
      </c>
      <c r="AA75" s="44" t="s">
        <v>5593</v>
      </c>
      <c r="AB75" s="44" t="s">
        <v>5594</v>
      </c>
      <c r="AC75" s="44" t="s">
        <v>5595</v>
      </c>
      <c r="AD75" s="44" t="s">
        <v>5596</v>
      </c>
    </row>
    <row r="76">
      <c r="A76" s="59" t="s">
        <v>5507</v>
      </c>
      <c r="B76" s="44" t="s">
        <v>5597</v>
      </c>
      <c r="C76" s="451">
        <v>45936.60434027778</v>
      </c>
      <c r="D76" s="449">
        <v>45936.0</v>
      </c>
      <c r="E76" s="456">
        <v>45931.0</v>
      </c>
      <c r="F76" s="44">
        <v>40.0</v>
      </c>
      <c r="G76" s="44">
        <v>1.0</v>
      </c>
      <c r="H76" s="44" t="s">
        <v>5508</v>
      </c>
      <c r="I76" s="44" t="s">
        <v>5509</v>
      </c>
      <c r="J76" s="44" t="s">
        <v>5598</v>
      </c>
      <c r="K76" s="44" t="s">
        <v>5599</v>
      </c>
      <c r="L76" s="44">
        <v>3.0</v>
      </c>
      <c r="M76" s="44" t="s">
        <v>5600</v>
      </c>
      <c r="N76" s="44" t="s">
        <v>833</v>
      </c>
      <c r="O76" s="44" t="s">
        <v>837</v>
      </c>
      <c r="P76" s="44" t="s">
        <v>170</v>
      </c>
      <c r="Q76" s="44">
        <v>1.0</v>
      </c>
      <c r="R76" s="44" t="s">
        <v>833</v>
      </c>
      <c r="S76" s="44" t="s">
        <v>837</v>
      </c>
      <c r="T76" s="44" t="b">
        <v>1</v>
      </c>
      <c r="U76" s="44">
        <v>12.0</v>
      </c>
      <c r="V76" s="44">
        <v>1.0</v>
      </c>
      <c r="W76" s="44" t="b">
        <v>1</v>
      </c>
      <c r="X76" s="44" t="b">
        <v>0</v>
      </c>
      <c r="Y76" s="44">
        <v>7.0</v>
      </c>
      <c r="Z76" s="44" t="s">
        <v>5601</v>
      </c>
      <c r="AA76" s="44" t="s">
        <v>5601</v>
      </c>
      <c r="AB76" s="44" t="s">
        <v>5602</v>
      </c>
      <c r="AC76" s="44" t="s">
        <v>5603</v>
      </c>
      <c r="AD76" s="44" t="s">
        <v>5604</v>
      </c>
    </row>
    <row r="77">
      <c r="A77" s="452"/>
    </row>
    <row r="78">
      <c r="A78" s="37" t="s">
        <v>5412</v>
      </c>
    </row>
    <row r="79">
      <c r="A79" s="457"/>
    </row>
    <row r="80">
      <c r="A80" s="37" t="s">
        <v>5605</v>
      </c>
    </row>
    <row r="81">
      <c r="A81" s="37" t="s">
        <v>5606</v>
      </c>
    </row>
    <row r="82">
      <c r="A82" s="37" t="s">
        <v>5607</v>
      </c>
    </row>
    <row r="83">
      <c r="A83" s="37" t="s">
        <v>5608</v>
      </c>
    </row>
    <row r="84">
      <c r="A84" s="37" t="s">
        <v>5609</v>
      </c>
    </row>
    <row r="85">
      <c r="A85" s="37" t="s">
        <v>5610</v>
      </c>
    </row>
    <row r="86">
      <c r="A86" s="37" t="s">
        <v>5611</v>
      </c>
    </row>
    <row r="87">
      <c r="A87" s="37" t="s">
        <v>5612</v>
      </c>
    </row>
    <row r="88">
      <c r="A88" s="37" t="s">
        <v>5613</v>
      </c>
    </row>
    <row r="89">
      <c r="A89" s="37" t="s">
        <v>5614</v>
      </c>
    </row>
    <row r="90">
      <c r="A90" s="37" t="s">
        <v>5615</v>
      </c>
    </row>
    <row r="91">
      <c r="A91" s="37" t="s">
        <v>5616</v>
      </c>
    </row>
    <row r="92">
      <c r="A92" s="37" t="s">
        <v>5617</v>
      </c>
    </row>
    <row r="93">
      <c r="A93" s="37" t="s">
        <v>5618</v>
      </c>
    </row>
    <row r="94">
      <c r="A94" s="37" t="s">
        <v>5619</v>
      </c>
    </row>
    <row r="95">
      <c r="A95" s="37" t="s">
        <v>5620</v>
      </c>
      <c r="C95" s="458"/>
      <c r="D95" s="453"/>
      <c r="E95" s="459"/>
    </row>
    <row r="97">
      <c r="A97" s="447" t="s">
        <v>5621</v>
      </c>
    </row>
    <row r="98">
      <c r="A98" s="447" t="s">
        <v>5622</v>
      </c>
    </row>
    <row r="99">
      <c r="A99" s="448"/>
    </row>
    <row r="100">
      <c r="A100" s="447" t="s">
        <v>5430</v>
      </c>
    </row>
    <row r="101">
      <c r="A101" s="59" t="s">
        <v>5431</v>
      </c>
      <c r="B101" s="44" t="s">
        <v>5432</v>
      </c>
      <c r="C101" s="44" t="s">
        <v>5433</v>
      </c>
      <c r="D101" s="44" t="s">
        <v>5434</v>
      </c>
      <c r="E101" s="44" t="s">
        <v>5435</v>
      </c>
      <c r="F101" s="44" t="s">
        <v>5436</v>
      </c>
      <c r="G101" s="44" t="s">
        <v>5437</v>
      </c>
      <c r="H101" s="44" t="s">
        <v>5438</v>
      </c>
      <c r="I101" s="44" t="s">
        <v>5439</v>
      </c>
      <c r="J101" s="44" t="s">
        <v>5440</v>
      </c>
      <c r="K101" s="44" t="s">
        <v>5441</v>
      </c>
      <c r="L101" s="44" t="s">
        <v>5442</v>
      </c>
      <c r="M101" s="44" t="s">
        <v>5443</v>
      </c>
      <c r="N101" s="44" t="s">
        <v>5444</v>
      </c>
      <c r="O101" s="44" t="s">
        <v>5445</v>
      </c>
      <c r="P101" s="44" t="s">
        <v>5446</v>
      </c>
      <c r="Q101" s="44" t="s">
        <v>5447</v>
      </c>
      <c r="R101" s="44" t="s">
        <v>5448</v>
      </c>
    </row>
    <row r="102">
      <c r="A102" s="59" t="s">
        <v>5454</v>
      </c>
      <c r="B102" s="44" t="s">
        <v>5623</v>
      </c>
      <c r="C102" s="44" t="s">
        <v>5624</v>
      </c>
      <c r="D102" s="44" t="s">
        <v>5625</v>
      </c>
      <c r="E102" s="44" t="s">
        <v>5546</v>
      </c>
      <c r="F102" s="44" t="s">
        <v>5547</v>
      </c>
      <c r="G102" s="44" t="s">
        <v>5626</v>
      </c>
      <c r="H102" s="44" t="s">
        <v>5455</v>
      </c>
      <c r="I102" s="44" t="s">
        <v>5456</v>
      </c>
      <c r="J102" s="44" t="s">
        <v>5457</v>
      </c>
      <c r="K102" s="44" t="s">
        <v>5627</v>
      </c>
      <c r="L102" s="44" t="s">
        <v>5467</v>
      </c>
      <c r="M102" s="44" t="s">
        <v>5468</v>
      </c>
      <c r="N102" s="44" t="s">
        <v>5469</v>
      </c>
      <c r="O102" s="44" t="s">
        <v>5628</v>
      </c>
      <c r="P102" s="44" t="s">
        <v>5629</v>
      </c>
      <c r="Q102" s="44" t="s">
        <v>5465</v>
      </c>
      <c r="R102" s="44" t="s">
        <v>5630</v>
      </c>
    </row>
    <row r="103">
      <c r="A103" s="59" t="s">
        <v>5477</v>
      </c>
      <c r="B103" s="44" t="s">
        <v>224</v>
      </c>
      <c r="C103" s="44" t="s">
        <v>224</v>
      </c>
      <c r="D103" s="44" t="s">
        <v>5478</v>
      </c>
      <c r="E103" s="44" t="s">
        <v>224</v>
      </c>
      <c r="F103" s="44" t="s">
        <v>5479</v>
      </c>
      <c r="G103" s="44" t="s">
        <v>5479</v>
      </c>
      <c r="H103" s="44" t="s">
        <v>224</v>
      </c>
      <c r="I103" s="44" t="s">
        <v>224</v>
      </c>
      <c r="J103" s="44" t="s">
        <v>224</v>
      </c>
      <c r="K103" s="44" t="s">
        <v>5479</v>
      </c>
      <c r="L103" s="44" t="s">
        <v>5479</v>
      </c>
      <c r="M103" s="44" t="s">
        <v>5479</v>
      </c>
      <c r="N103" s="44" t="s">
        <v>5480</v>
      </c>
      <c r="O103" s="44" t="s">
        <v>5479</v>
      </c>
      <c r="P103" s="44" t="s">
        <v>5479</v>
      </c>
      <c r="Q103" s="44" t="s">
        <v>5479</v>
      </c>
      <c r="R103" s="44" t="s">
        <v>225</v>
      </c>
    </row>
    <row r="104">
      <c r="A104" s="59" t="s">
        <v>5482</v>
      </c>
      <c r="B104" s="44" t="s">
        <v>5483</v>
      </c>
      <c r="C104" s="44" t="s">
        <v>5483</v>
      </c>
      <c r="D104" s="44" t="s">
        <v>5483</v>
      </c>
      <c r="E104" s="44" t="s">
        <v>5483</v>
      </c>
      <c r="F104" s="44" t="s">
        <v>5484</v>
      </c>
      <c r="G104" s="44" t="s">
        <v>5483</v>
      </c>
      <c r="H104" s="44" t="s">
        <v>5483</v>
      </c>
      <c r="I104" s="44" t="s">
        <v>5483</v>
      </c>
      <c r="J104" s="44" t="s">
        <v>5483</v>
      </c>
      <c r="K104" s="44" t="s">
        <v>5483</v>
      </c>
      <c r="L104" s="44" t="s">
        <v>5483</v>
      </c>
      <c r="M104" s="44" t="s">
        <v>5483</v>
      </c>
      <c r="N104" s="44" t="s">
        <v>5483</v>
      </c>
      <c r="O104" s="44" t="s">
        <v>5483</v>
      </c>
      <c r="P104" s="44" t="s">
        <v>5483</v>
      </c>
      <c r="Q104" s="44" t="s">
        <v>5484</v>
      </c>
      <c r="R104" s="44" t="s">
        <v>5483</v>
      </c>
    </row>
    <row r="105">
      <c r="A105" s="59" t="s">
        <v>5486</v>
      </c>
      <c r="B105" s="44" t="s">
        <v>5631</v>
      </c>
      <c r="C105" s="44" t="s">
        <v>5632</v>
      </c>
      <c r="D105" s="44" t="s">
        <v>5633</v>
      </c>
      <c r="E105" s="44" t="s">
        <v>5634</v>
      </c>
      <c r="F105" s="44" t="s">
        <v>5635</v>
      </c>
      <c r="G105" s="44" t="s">
        <v>312</v>
      </c>
      <c r="H105" s="44" t="s">
        <v>204</v>
      </c>
      <c r="I105" s="44" t="s">
        <v>205</v>
      </c>
      <c r="J105" s="44" t="s">
        <v>5488</v>
      </c>
      <c r="K105" s="44" t="s">
        <v>5636</v>
      </c>
      <c r="L105" s="44" t="s">
        <v>5637</v>
      </c>
      <c r="M105" s="44" t="s">
        <v>5638</v>
      </c>
      <c r="N105" s="44" t="s">
        <v>241</v>
      </c>
      <c r="O105" s="44" t="s">
        <v>5639</v>
      </c>
      <c r="P105" s="44" t="s">
        <v>5640</v>
      </c>
      <c r="Q105" s="44" t="s">
        <v>5641</v>
      </c>
      <c r="R105" s="44" t="s">
        <v>5505</v>
      </c>
    </row>
    <row r="106">
      <c r="A106" s="59" t="s">
        <v>5507</v>
      </c>
      <c r="B106" s="44" t="s">
        <v>5642</v>
      </c>
      <c r="C106" s="44" t="s">
        <v>5643</v>
      </c>
      <c r="D106" s="449">
        <v>45936.0</v>
      </c>
      <c r="E106" s="456">
        <v>45931.0</v>
      </c>
      <c r="F106" s="44">
        <v>40.0</v>
      </c>
      <c r="G106" s="44">
        <v>1.0</v>
      </c>
      <c r="H106" s="44">
        <v>3.0</v>
      </c>
      <c r="I106" s="44" t="s">
        <v>5644</v>
      </c>
      <c r="J106" s="44" t="s">
        <v>5645</v>
      </c>
      <c r="K106" s="44">
        <v>980.0</v>
      </c>
      <c r="L106" s="44">
        <v>10.0</v>
      </c>
      <c r="M106" s="44">
        <v>98.0</v>
      </c>
      <c r="N106" s="460">
        <v>0.98</v>
      </c>
      <c r="O106" s="44">
        <v>8.5</v>
      </c>
      <c r="P106" s="44">
        <v>3.0</v>
      </c>
      <c r="Q106" s="44">
        <v>15.0</v>
      </c>
      <c r="R106" s="451">
        <v>45936.99998842592</v>
      </c>
    </row>
    <row r="109">
      <c r="A109" s="37" t="s">
        <v>5412</v>
      </c>
    </row>
    <row r="111">
      <c r="A111" s="37" t="s">
        <v>5605</v>
      </c>
    </row>
    <row r="112">
      <c r="A112" s="37" t="s">
        <v>5606</v>
      </c>
    </row>
    <row r="113">
      <c r="A113" s="37" t="s">
        <v>5607</v>
      </c>
    </row>
    <row r="114">
      <c r="A114" s="37" t="s">
        <v>5608</v>
      </c>
    </row>
    <row r="115">
      <c r="A115" s="37" t="s">
        <v>5609</v>
      </c>
    </row>
    <row r="116">
      <c r="A116" s="37" t="s">
        <v>5610</v>
      </c>
    </row>
    <row r="117">
      <c r="A117" s="37" t="s">
        <v>5611</v>
      </c>
    </row>
    <row r="118">
      <c r="A118" s="37" t="s">
        <v>5612</v>
      </c>
    </row>
    <row r="119">
      <c r="A119" s="37" t="s">
        <v>5613</v>
      </c>
    </row>
    <row r="120">
      <c r="A120" s="37" t="s">
        <v>5614</v>
      </c>
    </row>
    <row r="121">
      <c r="A121" s="37" t="s">
        <v>5615</v>
      </c>
    </row>
    <row r="122">
      <c r="A122" s="37" t="s">
        <v>5616</v>
      </c>
    </row>
    <row r="123">
      <c r="A123" s="37" t="s">
        <v>5617</v>
      </c>
    </row>
    <row r="124">
      <c r="A124" s="37" t="s">
        <v>5618</v>
      </c>
    </row>
    <row r="125" ht="18.0" customHeight="1">
      <c r="A125" s="37" t="s">
        <v>5619</v>
      </c>
    </row>
    <row r="126">
      <c r="A126" s="37" t="s">
        <v>5646</v>
      </c>
    </row>
  </sheetData>
  <hyperlinks>
    <hyperlink r:id="rId1" ref="F45"/>
    <hyperlink r:id="rId2" ref="S45"/>
  </hyperlinks>
  <drawing r:id="rId3"/>
</worksheet>
</file>