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Yuni9\calc\"/>
    </mc:Choice>
  </mc:AlternateContent>
  <xr:revisionPtr revIDLastSave="0" documentId="13_ncr:1_{69159DF5-275F-4AAA-9E6B-8DBC4265E772}" xr6:coauthVersionLast="45" xr6:coauthVersionMax="45" xr10:uidLastSave="{00000000-0000-0000-0000-000000000000}"/>
  <bookViews>
    <workbookView xWindow="75510" yWindow="-12285" windowWidth="21600" windowHeight="11385" xr2:uid="{20FC0F02-02AC-41F5-8882-630D51DB8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5" i="1" l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4" i="1"/>
  <c r="X4" i="1" l="1"/>
  <c r="W5" i="1"/>
  <c r="X5" i="1" s="1"/>
  <c r="W6" i="1"/>
  <c r="X6" i="1" s="1"/>
  <c r="W7" i="1"/>
  <c r="X7" i="1" s="1"/>
  <c r="W8" i="1"/>
  <c r="X8" i="1" s="1"/>
  <c r="W9" i="1"/>
  <c r="W10" i="1"/>
  <c r="W11" i="1"/>
  <c r="W12" i="1"/>
  <c r="W13" i="1"/>
  <c r="W14" i="1"/>
  <c r="W15" i="1"/>
  <c r="X15" i="1" s="1"/>
  <c r="W16" i="1"/>
  <c r="X16" i="1" s="1"/>
  <c r="W17" i="1"/>
  <c r="X17" i="1" s="1"/>
  <c r="W18" i="1"/>
  <c r="X18" i="1" s="1"/>
  <c r="W19" i="1"/>
  <c r="X19" i="1" s="1"/>
  <c r="W20" i="1"/>
  <c r="X20" i="1" s="1"/>
  <c r="W21" i="1"/>
  <c r="W22" i="1"/>
  <c r="W23" i="1"/>
  <c r="W24" i="1"/>
  <c r="W25" i="1"/>
  <c r="W26" i="1"/>
  <c r="W27" i="1"/>
  <c r="X27" i="1" s="1"/>
  <c r="W28" i="1"/>
  <c r="X28" i="1" s="1"/>
  <c r="W29" i="1"/>
  <c r="X29" i="1" s="1"/>
  <c r="W30" i="1"/>
  <c r="X30" i="1" s="1"/>
  <c r="W31" i="1"/>
  <c r="X31" i="1" s="1"/>
  <c r="W32" i="1"/>
  <c r="X32" i="1" s="1"/>
  <c r="W33" i="1"/>
  <c r="W34" i="1"/>
  <c r="W35" i="1"/>
  <c r="W36" i="1"/>
  <c r="W37" i="1"/>
  <c r="W38" i="1"/>
  <c r="W39" i="1"/>
  <c r="X39" i="1" s="1"/>
  <c r="W40" i="1"/>
  <c r="X40" i="1" s="1"/>
  <c r="W41" i="1"/>
  <c r="X41" i="1" s="1"/>
  <c r="W42" i="1"/>
  <c r="X42" i="1" s="1"/>
  <c r="W43" i="1"/>
  <c r="X43" i="1" s="1"/>
  <c r="W44" i="1"/>
  <c r="X44" i="1" s="1"/>
  <c r="W45" i="1"/>
  <c r="W46" i="1"/>
  <c r="W47" i="1"/>
  <c r="W48" i="1"/>
  <c r="W49" i="1"/>
  <c r="W50" i="1"/>
  <c r="W51" i="1"/>
  <c r="X51" i="1" s="1"/>
  <c r="W52" i="1"/>
  <c r="X52" i="1" s="1"/>
  <c r="W53" i="1"/>
  <c r="X53" i="1" s="1"/>
  <c r="W54" i="1"/>
  <c r="X54" i="1" s="1"/>
  <c r="W4" i="1"/>
  <c r="E17" i="1"/>
  <c r="X9" i="1"/>
  <c r="X10" i="1"/>
  <c r="X11" i="1"/>
  <c r="X12" i="1"/>
  <c r="X13" i="1"/>
  <c r="X14" i="1"/>
  <c r="X21" i="1"/>
  <c r="X22" i="1"/>
  <c r="X23" i="1"/>
  <c r="X24" i="1"/>
  <c r="X25" i="1"/>
  <c r="X26" i="1"/>
  <c r="X33" i="1"/>
  <c r="X34" i="1"/>
  <c r="X35" i="1"/>
  <c r="X36" i="1"/>
  <c r="X37" i="1"/>
  <c r="X38" i="1"/>
  <c r="X45" i="1"/>
  <c r="X46" i="1"/>
  <c r="X47" i="1"/>
  <c r="X48" i="1"/>
  <c r="X49" i="1"/>
  <c r="X50" i="1"/>
  <c r="K4" i="1"/>
  <c r="L4" i="1" s="1"/>
  <c r="D10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4" i="1"/>
  <c r="AD5" i="1"/>
  <c r="K5" i="1"/>
  <c r="L5" i="1" s="1"/>
  <c r="M5" i="1" s="1"/>
  <c r="K6" i="1"/>
  <c r="L6" i="1" s="1"/>
  <c r="M6" i="1" s="1"/>
  <c r="K7" i="1"/>
  <c r="L7" i="1" s="1"/>
  <c r="M7" i="1" s="1"/>
  <c r="K8" i="1"/>
  <c r="L8" i="1" s="1"/>
  <c r="M8" i="1" s="1"/>
  <c r="K9" i="1"/>
  <c r="L9" i="1" s="1"/>
  <c r="M9" i="1" s="1"/>
  <c r="K10" i="1"/>
  <c r="L10" i="1" s="1"/>
  <c r="M10" i="1" s="1"/>
  <c r="K11" i="1"/>
  <c r="L11" i="1" s="1"/>
  <c r="R11" i="1" s="1"/>
  <c r="K12" i="1"/>
  <c r="L12" i="1" s="1"/>
  <c r="Q12" i="1" s="1"/>
  <c r="K13" i="1"/>
  <c r="L13" i="1" s="1"/>
  <c r="AK13" i="1" s="1"/>
  <c r="K14" i="1"/>
  <c r="L14" i="1" s="1"/>
  <c r="M14" i="1" s="1"/>
  <c r="K15" i="1"/>
  <c r="L15" i="1" s="1"/>
  <c r="R15" i="1" s="1"/>
  <c r="K16" i="1"/>
  <c r="L16" i="1" s="1"/>
  <c r="R16" i="1" s="1"/>
  <c r="K17" i="1"/>
  <c r="L17" i="1" s="1"/>
  <c r="R17" i="1" s="1"/>
  <c r="K18" i="1"/>
  <c r="L18" i="1" s="1"/>
  <c r="M18" i="1" s="1"/>
  <c r="K19" i="1"/>
  <c r="L19" i="1" s="1"/>
  <c r="M19" i="1" s="1"/>
  <c r="K20" i="1"/>
  <c r="L20" i="1" s="1"/>
  <c r="M20" i="1" s="1"/>
  <c r="K21" i="1"/>
  <c r="L21" i="1" s="1"/>
  <c r="M21" i="1" s="1"/>
  <c r="K22" i="1"/>
  <c r="L22" i="1" s="1"/>
  <c r="M22" i="1" s="1"/>
  <c r="K23" i="1"/>
  <c r="L23" i="1" s="1"/>
  <c r="Q23" i="1" s="1"/>
  <c r="K24" i="1"/>
  <c r="L24" i="1" s="1"/>
  <c r="Q24" i="1" s="1"/>
  <c r="K25" i="1"/>
  <c r="L25" i="1" s="1"/>
  <c r="AG25" i="1" s="1"/>
  <c r="K26" i="1"/>
  <c r="L26" i="1" s="1"/>
  <c r="M26" i="1" s="1"/>
  <c r="K27" i="1"/>
  <c r="L27" i="1" s="1"/>
  <c r="M27" i="1" s="1"/>
  <c r="K28" i="1"/>
  <c r="L28" i="1" s="1"/>
  <c r="R28" i="1" s="1"/>
  <c r="K29" i="1"/>
  <c r="L29" i="1" s="1"/>
  <c r="M29" i="1" s="1"/>
  <c r="K30" i="1"/>
  <c r="L30" i="1" s="1"/>
  <c r="M30" i="1" s="1"/>
  <c r="K31" i="1"/>
  <c r="L31" i="1" s="1"/>
  <c r="M31" i="1" s="1"/>
  <c r="K32" i="1"/>
  <c r="L32" i="1" s="1"/>
  <c r="M32" i="1" s="1"/>
  <c r="K33" i="1"/>
  <c r="L33" i="1" s="1"/>
  <c r="M33" i="1" s="1"/>
  <c r="K34" i="1"/>
  <c r="L34" i="1" s="1"/>
  <c r="M34" i="1" s="1"/>
  <c r="K35" i="1"/>
  <c r="L35" i="1" s="1"/>
  <c r="R35" i="1" s="1"/>
  <c r="K36" i="1"/>
  <c r="L36" i="1" s="1"/>
  <c r="R36" i="1" s="1"/>
  <c r="K37" i="1"/>
  <c r="L37" i="1" s="1"/>
  <c r="M37" i="1" s="1"/>
  <c r="K38" i="1"/>
  <c r="L38" i="1" s="1"/>
  <c r="M38" i="1" s="1"/>
  <c r="K39" i="1"/>
  <c r="L39" i="1" s="1"/>
  <c r="R39" i="1" s="1"/>
  <c r="K40" i="1"/>
  <c r="L40" i="1" s="1"/>
  <c r="Q40" i="1" s="1"/>
  <c r="K41" i="1"/>
  <c r="L41" i="1" s="1"/>
  <c r="R41" i="1" s="1"/>
  <c r="K42" i="1"/>
  <c r="L42" i="1" s="1"/>
  <c r="M42" i="1" s="1"/>
  <c r="K43" i="1"/>
  <c r="L43" i="1" s="1"/>
  <c r="M43" i="1" s="1"/>
  <c r="K44" i="1"/>
  <c r="L44" i="1" s="1"/>
  <c r="M44" i="1" s="1"/>
  <c r="K45" i="1"/>
  <c r="L45" i="1" s="1"/>
  <c r="M45" i="1" s="1"/>
  <c r="K46" i="1"/>
  <c r="L46" i="1" s="1"/>
  <c r="M46" i="1" s="1"/>
  <c r="K47" i="1"/>
  <c r="L47" i="1" s="1"/>
  <c r="Q47" i="1" s="1"/>
  <c r="K48" i="1"/>
  <c r="L48" i="1" s="1"/>
  <c r="Q48" i="1" s="1"/>
  <c r="K49" i="1"/>
  <c r="L49" i="1" s="1"/>
  <c r="AG49" i="1" s="1"/>
  <c r="K50" i="1"/>
  <c r="L50" i="1" s="1"/>
  <c r="M50" i="1" s="1"/>
  <c r="K51" i="1"/>
  <c r="L51" i="1" s="1"/>
  <c r="M51" i="1" s="1"/>
  <c r="K52" i="1"/>
  <c r="L52" i="1" s="1"/>
  <c r="Q52" i="1" s="1"/>
  <c r="K53" i="1"/>
  <c r="L53" i="1" s="1"/>
  <c r="M53" i="1" s="1"/>
  <c r="K54" i="1"/>
  <c r="L54" i="1" s="1"/>
  <c r="M54" i="1" s="1"/>
  <c r="D19" i="1" l="1"/>
  <c r="AG11" i="1"/>
  <c r="M4" i="1"/>
  <c r="AG40" i="1"/>
  <c r="AG16" i="1"/>
  <c r="M12" i="1"/>
  <c r="AG39" i="1"/>
  <c r="AG29" i="1"/>
  <c r="AG28" i="1"/>
  <c r="AG27" i="1"/>
  <c r="AG53" i="1"/>
  <c r="AG52" i="1"/>
  <c r="AG15" i="1"/>
  <c r="AG51" i="1"/>
  <c r="AG41" i="1"/>
  <c r="M13" i="1"/>
  <c r="AG17" i="1"/>
  <c r="AK46" i="1"/>
  <c r="AG26" i="1"/>
  <c r="AK7" i="1"/>
  <c r="AG13" i="1"/>
  <c r="AK30" i="1"/>
  <c r="M49" i="1"/>
  <c r="AG47" i="1"/>
  <c r="AG35" i="1"/>
  <c r="AG23" i="1"/>
  <c r="AK52" i="1"/>
  <c r="AK40" i="1"/>
  <c r="AK28" i="1"/>
  <c r="AK16" i="1"/>
  <c r="AG50" i="1"/>
  <c r="AK19" i="1"/>
  <c r="M25" i="1"/>
  <c r="AG46" i="1"/>
  <c r="AG34" i="1"/>
  <c r="AG22" i="1"/>
  <c r="AG10" i="1"/>
  <c r="AK51" i="1"/>
  <c r="AK39" i="1"/>
  <c r="AK27" i="1"/>
  <c r="AK15" i="1"/>
  <c r="AK22" i="1"/>
  <c r="AG33" i="1"/>
  <c r="AG9" i="1"/>
  <c r="AK50" i="1"/>
  <c r="AK26" i="1"/>
  <c r="AK33" i="1"/>
  <c r="AK44" i="1"/>
  <c r="AG45" i="1"/>
  <c r="AK38" i="1"/>
  <c r="AG8" i="1"/>
  <c r="AK37" i="1"/>
  <c r="AK8" i="1"/>
  <c r="AG21" i="1"/>
  <c r="AK14" i="1"/>
  <c r="AG20" i="1"/>
  <c r="AK49" i="1"/>
  <c r="AG43" i="1"/>
  <c r="AG31" i="1"/>
  <c r="AG19" i="1"/>
  <c r="AG7" i="1"/>
  <c r="AK48" i="1"/>
  <c r="AK36" i="1"/>
  <c r="AK24" i="1"/>
  <c r="AK12" i="1"/>
  <c r="AG4" i="1"/>
  <c r="AG44" i="1"/>
  <c r="AG32" i="1"/>
  <c r="AK25" i="1"/>
  <c r="AG54" i="1"/>
  <c r="AG42" i="1"/>
  <c r="AG30" i="1"/>
  <c r="AG18" i="1"/>
  <c r="AG6" i="1"/>
  <c r="AK47" i="1"/>
  <c r="AK35" i="1"/>
  <c r="AK23" i="1"/>
  <c r="AK11" i="1"/>
  <c r="AG5" i="1"/>
  <c r="AK45" i="1"/>
  <c r="AK10" i="1"/>
  <c r="AK9" i="1"/>
  <c r="AK20" i="1"/>
  <c r="AK4" i="1"/>
  <c r="AK34" i="1"/>
  <c r="AK21" i="1"/>
  <c r="AG14" i="1"/>
  <c r="AK31" i="1"/>
  <c r="AG37" i="1"/>
  <c r="AK42" i="1"/>
  <c r="AK32" i="1"/>
  <c r="AG38" i="1"/>
  <c r="AK43" i="1"/>
  <c r="AK54" i="1"/>
  <c r="AK18" i="1"/>
  <c r="AK6" i="1"/>
  <c r="AG48" i="1"/>
  <c r="AG36" i="1"/>
  <c r="AG24" i="1"/>
  <c r="AG12" i="1"/>
  <c r="AK53" i="1"/>
  <c r="AK41" i="1"/>
  <c r="AK29" i="1"/>
  <c r="AK17" i="1"/>
  <c r="AK5" i="1"/>
  <c r="M48" i="1"/>
  <c r="M36" i="1"/>
  <c r="M24" i="1"/>
  <c r="M47" i="1"/>
  <c r="M35" i="1"/>
  <c r="M23" i="1"/>
  <c r="M11" i="1"/>
  <c r="M41" i="1"/>
  <c r="M17" i="1"/>
  <c r="M52" i="1"/>
  <c r="M40" i="1"/>
  <c r="M28" i="1"/>
  <c r="M16" i="1"/>
  <c r="M39" i="1"/>
  <c r="M15" i="1"/>
  <c r="R42" i="1"/>
  <c r="Q42" i="1"/>
  <c r="R30" i="1"/>
  <c r="Q30" i="1"/>
  <c r="R6" i="1"/>
  <c r="Q6" i="1"/>
  <c r="Q29" i="1"/>
  <c r="R29" i="1"/>
  <c r="Q18" i="1"/>
  <c r="R18" i="1"/>
  <c r="R53" i="1"/>
  <c r="Q53" i="1"/>
  <c r="Q5" i="1"/>
  <c r="R5" i="1"/>
  <c r="R51" i="1"/>
  <c r="Q51" i="1"/>
  <c r="R27" i="1"/>
  <c r="Q27" i="1"/>
  <c r="R54" i="1"/>
  <c r="Q54" i="1"/>
  <c r="Q17" i="1"/>
  <c r="N17" i="1" s="1"/>
  <c r="Q15" i="1"/>
  <c r="N15" i="1" s="1"/>
  <c r="Q41" i="1"/>
  <c r="N41" i="1" s="1"/>
  <c r="Q39" i="1"/>
  <c r="N39" i="1" s="1"/>
  <c r="Q46" i="1"/>
  <c r="R46" i="1"/>
  <c r="Q10" i="1"/>
  <c r="R10" i="1"/>
  <c r="R33" i="1"/>
  <c r="Q33" i="1"/>
  <c r="R21" i="1"/>
  <c r="Q21" i="1"/>
  <c r="R32" i="1"/>
  <c r="Q32" i="1"/>
  <c r="R38" i="1"/>
  <c r="Q38" i="1"/>
  <c r="Q37" i="1"/>
  <c r="R37" i="1"/>
  <c r="Q34" i="1"/>
  <c r="R34" i="1"/>
  <c r="R45" i="1"/>
  <c r="Q45" i="1"/>
  <c r="R9" i="1"/>
  <c r="Q9" i="1"/>
  <c r="R44" i="1"/>
  <c r="Q44" i="1"/>
  <c r="R20" i="1"/>
  <c r="Q20" i="1"/>
  <c r="R8" i="1"/>
  <c r="Q8" i="1"/>
  <c r="R50" i="1"/>
  <c r="Q50" i="1"/>
  <c r="R26" i="1"/>
  <c r="Q26" i="1"/>
  <c r="R14" i="1"/>
  <c r="Q14" i="1"/>
  <c r="R49" i="1"/>
  <c r="Q49" i="1"/>
  <c r="R25" i="1"/>
  <c r="Q25" i="1"/>
  <c r="R13" i="1"/>
  <c r="Q13" i="1"/>
  <c r="Q22" i="1"/>
  <c r="R22" i="1"/>
  <c r="R4" i="1"/>
  <c r="Q4" i="1"/>
  <c r="R43" i="1"/>
  <c r="Q43" i="1"/>
  <c r="R31" i="1"/>
  <c r="Q31" i="1"/>
  <c r="R19" i="1"/>
  <c r="Q19" i="1"/>
  <c r="R7" i="1"/>
  <c r="Q7" i="1"/>
  <c r="Q36" i="1"/>
  <c r="N36" i="1" s="1"/>
  <c r="R52" i="1"/>
  <c r="N52" i="1" s="1"/>
  <c r="R40" i="1"/>
  <c r="N40" i="1" s="1"/>
  <c r="Q35" i="1"/>
  <c r="N35" i="1" s="1"/>
  <c r="Q11" i="1"/>
  <c r="N11" i="1" s="1"/>
  <c r="R48" i="1"/>
  <c r="N48" i="1" s="1"/>
  <c r="R24" i="1"/>
  <c r="N24" i="1" s="1"/>
  <c r="R12" i="1"/>
  <c r="N12" i="1" s="1"/>
  <c r="R47" i="1"/>
  <c r="N47" i="1" s="1"/>
  <c r="R23" i="1"/>
  <c r="N23" i="1" s="1"/>
  <c r="Q28" i="1"/>
  <c r="N28" i="1" s="1"/>
  <c r="Q16" i="1"/>
  <c r="N16" i="1" s="1"/>
  <c r="N4" i="1" l="1"/>
  <c r="P4" i="1" s="1"/>
  <c r="S35" i="1"/>
  <c r="Z35" i="1" s="1"/>
  <c r="AL35" i="1"/>
  <c r="AH35" i="1"/>
  <c r="S40" i="1"/>
  <c r="Z40" i="1" s="1"/>
  <c r="AH40" i="1"/>
  <c r="AL40" i="1"/>
  <c r="S47" i="1"/>
  <c r="Z47" i="1" s="1"/>
  <c r="AH47" i="1"/>
  <c r="AL47" i="1"/>
  <c r="S52" i="1"/>
  <c r="Z52" i="1" s="1"/>
  <c r="AL52" i="1"/>
  <c r="AH52" i="1"/>
  <c r="S16" i="1"/>
  <c r="Z16" i="1" s="1"/>
  <c r="AL16" i="1"/>
  <c r="AH16" i="1"/>
  <c r="S12" i="1"/>
  <c r="Z12" i="1" s="1"/>
  <c r="AL12" i="1"/>
  <c r="AH12" i="1"/>
  <c r="S36" i="1"/>
  <c r="Z36" i="1" s="1"/>
  <c r="AH36" i="1"/>
  <c r="AL36" i="1"/>
  <c r="S28" i="1"/>
  <c r="Z28" i="1" s="1"/>
  <c r="AH28" i="1"/>
  <c r="AL28" i="1"/>
  <c r="S23" i="1"/>
  <c r="Z23" i="1" s="1"/>
  <c r="AH23" i="1"/>
  <c r="AL23" i="1"/>
  <c r="N25" i="1"/>
  <c r="P25" i="1" s="1"/>
  <c r="N20" i="1"/>
  <c r="P20" i="1" s="1"/>
  <c r="N38" i="1"/>
  <c r="S39" i="1"/>
  <c r="Z39" i="1" s="1"/>
  <c r="AL39" i="1"/>
  <c r="AH39" i="1"/>
  <c r="N53" i="1"/>
  <c r="O53" i="1" s="1"/>
  <c r="S41" i="1"/>
  <c r="Z41" i="1" s="1"/>
  <c r="AL41" i="1"/>
  <c r="AH41" i="1"/>
  <c r="S15" i="1"/>
  <c r="Z15" i="1" s="1"/>
  <c r="AL15" i="1"/>
  <c r="AH15" i="1"/>
  <c r="S17" i="1"/>
  <c r="Z17" i="1" s="1"/>
  <c r="AL17" i="1"/>
  <c r="AH17" i="1"/>
  <c r="S24" i="1"/>
  <c r="Z24" i="1" s="1"/>
  <c r="AH24" i="1"/>
  <c r="AL24" i="1"/>
  <c r="S48" i="1"/>
  <c r="Z48" i="1" s="1"/>
  <c r="AH48" i="1"/>
  <c r="AL48" i="1"/>
  <c r="S11" i="1"/>
  <c r="Z11" i="1" s="1"/>
  <c r="AH11" i="1"/>
  <c r="AL11" i="1"/>
  <c r="N30" i="1"/>
  <c r="P30" i="1" s="1"/>
  <c r="N19" i="1"/>
  <c r="N18" i="1"/>
  <c r="P18" i="1" s="1"/>
  <c r="N43" i="1"/>
  <c r="N14" i="1"/>
  <c r="N9" i="1"/>
  <c r="N21" i="1"/>
  <c r="N54" i="1"/>
  <c r="P54" i="1" s="1"/>
  <c r="N8" i="1"/>
  <c r="O8" i="1" s="1"/>
  <c r="N50" i="1"/>
  <c r="N13" i="1"/>
  <c r="N51" i="1"/>
  <c r="N7" i="1"/>
  <c r="N22" i="1"/>
  <c r="N34" i="1"/>
  <c r="N10" i="1"/>
  <c r="N42" i="1"/>
  <c r="N37" i="1"/>
  <c r="N46" i="1"/>
  <c r="N5" i="1"/>
  <c r="N31" i="1"/>
  <c r="N49" i="1"/>
  <c r="N44" i="1"/>
  <c r="N32" i="1"/>
  <c r="N29" i="1"/>
  <c r="N26" i="1"/>
  <c r="N45" i="1"/>
  <c r="N33" i="1"/>
  <c r="N27" i="1"/>
  <c r="N6" i="1"/>
  <c r="P24" i="1"/>
  <c r="O24" i="1"/>
  <c r="P39" i="1"/>
  <c r="O39" i="1"/>
  <c r="O41" i="1"/>
  <c r="P41" i="1"/>
  <c r="P48" i="1"/>
  <c r="O48" i="1"/>
  <c r="P15" i="1"/>
  <c r="O15" i="1"/>
  <c r="P12" i="1"/>
  <c r="O12" i="1"/>
  <c r="O17" i="1"/>
  <c r="P17" i="1"/>
  <c r="O47" i="1"/>
  <c r="P47" i="1"/>
  <c r="P11" i="1"/>
  <c r="O11" i="1"/>
  <c r="P35" i="1"/>
  <c r="O35" i="1"/>
  <c r="O52" i="1"/>
  <c r="P52" i="1"/>
  <c r="O40" i="1"/>
  <c r="P40" i="1"/>
  <c r="P36" i="1"/>
  <c r="O36" i="1"/>
  <c r="O16" i="1"/>
  <c r="P16" i="1"/>
  <c r="O28" i="1"/>
  <c r="P28" i="1"/>
  <c r="P23" i="1"/>
  <c r="O23" i="1"/>
  <c r="U16" i="1" l="1"/>
  <c r="T35" i="1"/>
  <c r="U48" i="1"/>
  <c r="U41" i="1"/>
  <c r="U28" i="1"/>
  <c r="U52" i="1"/>
  <c r="U15" i="1"/>
  <c r="U36" i="1"/>
  <c r="T24" i="1"/>
  <c r="U39" i="1"/>
  <c r="U47" i="1"/>
  <c r="T17" i="1"/>
  <c r="U12" i="1"/>
  <c r="U40" i="1"/>
  <c r="T23" i="1"/>
  <c r="AR36" i="1"/>
  <c r="AP36" i="1"/>
  <c r="AR12" i="1"/>
  <c r="AP12" i="1"/>
  <c r="AR52" i="1"/>
  <c r="AP52" i="1"/>
  <c r="AR17" i="1"/>
  <c r="AP17" i="1"/>
  <c r="AR15" i="1"/>
  <c r="AP15" i="1"/>
  <c r="AR39" i="1"/>
  <c r="AP39" i="1"/>
  <c r="AP23" i="1"/>
  <c r="AR23" i="1"/>
  <c r="AR35" i="1"/>
  <c r="AP35" i="1"/>
  <c r="AR48" i="1"/>
  <c r="AP48" i="1"/>
  <c r="AR40" i="1"/>
  <c r="AP40" i="1"/>
  <c r="AR41" i="1"/>
  <c r="AP41" i="1"/>
  <c r="AP11" i="1"/>
  <c r="AR11" i="1"/>
  <c r="AR24" i="1"/>
  <c r="AP24" i="1"/>
  <c r="AP28" i="1"/>
  <c r="AR28" i="1"/>
  <c r="AR16" i="1"/>
  <c r="AP16" i="1"/>
  <c r="AP47" i="1"/>
  <c r="AR47" i="1"/>
  <c r="U17" i="1"/>
  <c r="O20" i="1"/>
  <c r="U24" i="1"/>
  <c r="T16" i="1"/>
  <c r="U35" i="1"/>
  <c r="T47" i="1"/>
  <c r="T36" i="1"/>
  <c r="T39" i="1"/>
  <c r="T40" i="1"/>
  <c r="O25" i="1"/>
  <c r="T12" i="1"/>
  <c r="T28" i="1"/>
  <c r="S13" i="1"/>
  <c r="Z13" i="1" s="1"/>
  <c r="AH13" i="1"/>
  <c r="AL13" i="1"/>
  <c r="S32" i="1"/>
  <c r="Z32" i="1" s="1"/>
  <c r="AH32" i="1"/>
  <c r="AL32" i="1"/>
  <c r="S5" i="1"/>
  <c r="Z5" i="1" s="1"/>
  <c r="AL5" i="1"/>
  <c r="AH5" i="1"/>
  <c r="S50" i="1"/>
  <c r="Z50" i="1" s="1"/>
  <c r="AL50" i="1"/>
  <c r="AH50" i="1"/>
  <c r="S44" i="1"/>
  <c r="Z44" i="1" s="1"/>
  <c r="AH44" i="1"/>
  <c r="AL44" i="1"/>
  <c r="S46" i="1"/>
  <c r="Z46" i="1" s="1"/>
  <c r="AH46" i="1"/>
  <c r="AL46" i="1"/>
  <c r="T52" i="1"/>
  <c r="S8" i="1"/>
  <c r="Z8" i="1" s="1"/>
  <c r="AH8" i="1"/>
  <c r="AL8" i="1"/>
  <c r="S49" i="1"/>
  <c r="Z49" i="1" s="1"/>
  <c r="AH49" i="1"/>
  <c r="AL49" i="1"/>
  <c r="S37" i="1"/>
  <c r="Z37" i="1" s="1"/>
  <c r="AH37" i="1"/>
  <c r="AL37" i="1"/>
  <c r="S54" i="1"/>
  <c r="Z54" i="1" s="1"/>
  <c r="AL54" i="1"/>
  <c r="AH54" i="1"/>
  <c r="S29" i="1"/>
  <c r="Z29" i="1" s="1"/>
  <c r="AL29" i="1"/>
  <c r="AH29" i="1"/>
  <c r="O30" i="1"/>
  <c r="T11" i="1"/>
  <c r="S9" i="1"/>
  <c r="Z9" i="1" s="1"/>
  <c r="AL9" i="1"/>
  <c r="AH9" i="1"/>
  <c r="S53" i="1"/>
  <c r="Z53" i="1" s="1"/>
  <c r="AL53" i="1"/>
  <c r="AH53" i="1"/>
  <c r="S38" i="1"/>
  <c r="Z38" i="1" s="1"/>
  <c r="AL38" i="1"/>
  <c r="AH38" i="1"/>
  <c r="S31" i="1"/>
  <c r="Z31" i="1" s="1"/>
  <c r="AH31" i="1"/>
  <c r="AL31" i="1"/>
  <c r="S21" i="1"/>
  <c r="Z21" i="1" s="1"/>
  <c r="AH21" i="1"/>
  <c r="AL21" i="1"/>
  <c r="S6" i="1"/>
  <c r="Z6" i="1" s="1"/>
  <c r="AL6" i="1"/>
  <c r="AH6" i="1"/>
  <c r="U11" i="1"/>
  <c r="S42" i="1"/>
  <c r="Z42" i="1" s="1"/>
  <c r="AL42" i="1"/>
  <c r="AH42" i="1"/>
  <c r="S14" i="1"/>
  <c r="Z14" i="1" s="1"/>
  <c r="AL14" i="1"/>
  <c r="AH14" i="1"/>
  <c r="O38" i="1"/>
  <c r="S27" i="1"/>
  <c r="Z27" i="1" s="1"/>
  <c r="AL27" i="1"/>
  <c r="AH27" i="1"/>
  <c r="S10" i="1"/>
  <c r="Z10" i="1" s="1"/>
  <c r="AL10" i="1"/>
  <c r="AH10" i="1"/>
  <c r="S43" i="1"/>
  <c r="Z43" i="1" s="1"/>
  <c r="AH43" i="1"/>
  <c r="AL43" i="1"/>
  <c r="P38" i="1"/>
  <c r="S33" i="1"/>
  <c r="Z33" i="1" s="1"/>
  <c r="AH33" i="1"/>
  <c r="AL33" i="1"/>
  <c r="U23" i="1"/>
  <c r="S34" i="1"/>
  <c r="Z34" i="1" s="1"/>
  <c r="AL34" i="1"/>
  <c r="AH34" i="1"/>
  <c r="T48" i="1"/>
  <c r="S18" i="1"/>
  <c r="Z18" i="1" s="1"/>
  <c r="AL18" i="1"/>
  <c r="AH18" i="1"/>
  <c r="S45" i="1"/>
  <c r="Z45" i="1" s="1"/>
  <c r="AH45" i="1"/>
  <c r="AL45" i="1"/>
  <c r="S22" i="1"/>
  <c r="Z22" i="1" s="1"/>
  <c r="AL22" i="1"/>
  <c r="AH22" i="1"/>
  <c r="S19" i="1"/>
  <c r="Z19" i="1" s="1"/>
  <c r="AH19" i="1"/>
  <c r="AL19" i="1"/>
  <c r="S26" i="1"/>
  <c r="Z26" i="1" s="1"/>
  <c r="AL26" i="1"/>
  <c r="AH26" i="1"/>
  <c r="S7" i="1"/>
  <c r="Z7" i="1" s="1"/>
  <c r="AH7" i="1"/>
  <c r="AL7" i="1"/>
  <c r="S30" i="1"/>
  <c r="Z30" i="1" s="1"/>
  <c r="AL30" i="1"/>
  <c r="AH30" i="1"/>
  <c r="S20" i="1"/>
  <c r="Z20" i="1" s="1"/>
  <c r="AH20" i="1"/>
  <c r="AL20" i="1"/>
  <c r="S4" i="1"/>
  <c r="Z4" i="1" s="1"/>
  <c r="AL4" i="1"/>
  <c r="AH4" i="1"/>
  <c r="T15" i="1"/>
  <c r="T41" i="1"/>
  <c r="S51" i="1"/>
  <c r="Z51" i="1" s="1"/>
  <c r="AL51" i="1"/>
  <c r="AH51" i="1"/>
  <c r="S25" i="1"/>
  <c r="Z25" i="1" s="1"/>
  <c r="AH25" i="1"/>
  <c r="AL25" i="1"/>
  <c r="O51" i="1"/>
  <c r="O50" i="1"/>
  <c r="P50" i="1"/>
  <c r="P8" i="1"/>
  <c r="P31" i="1"/>
  <c r="O31" i="1"/>
  <c r="P51" i="1"/>
  <c r="O54" i="1"/>
  <c r="O18" i="1"/>
  <c r="O4" i="1"/>
  <c r="P53" i="1"/>
  <c r="O42" i="1"/>
  <c r="P42" i="1"/>
  <c r="O21" i="1"/>
  <c r="P21" i="1"/>
  <c r="O34" i="1"/>
  <c r="P34" i="1"/>
  <c r="O44" i="1"/>
  <c r="P44" i="1"/>
  <c r="O19" i="1"/>
  <c r="P19" i="1"/>
  <c r="P46" i="1"/>
  <c r="O46" i="1"/>
  <c r="O6" i="1"/>
  <c r="P6" i="1"/>
  <c r="P37" i="1"/>
  <c r="O37" i="1"/>
  <c r="O43" i="1"/>
  <c r="P43" i="1"/>
  <c r="O5" i="1"/>
  <c r="P5" i="1"/>
  <c r="P13" i="1"/>
  <c r="O13" i="1"/>
  <c r="O27" i="1"/>
  <c r="P27" i="1"/>
  <c r="O29" i="1"/>
  <c r="P29" i="1"/>
  <c r="P45" i="1"/>
  <c r="O45" i="1"/>
  <c r="O9" i="1"/>
  <c r="P9" i="1"/>
  <c r="O14" i="1"/>
  <c r="P14" i="1"/>
  <c r="O22" i="1"/>
  <c r="P22" i="1"/>
  <c r="O32" i="1"/>
  <c r="P32" i="1"/>
  <c r="O7" i="1"/>
  <c r="P7" i="1"/>
  <c r="P10" i="1"/>
  <c r="O10" i="1"/>
  <c r="P49" i="1"/>
  <c r="O49" i="1"/>
  <c r="O26" i="1"/>
  <c r="P26" i="1"/>
  <c r="P33" i="1"/>
  <c r="O33" i="1"/>
  <c r="T14" i="1" l="1"/>
  <c r="U49" i="1"/>
  <c r="T31" i="1"/>
  <c r="T50" i="1"/>
  <c r="T4" i="1"/>
  <c r="AP18" i="1"/>
  <c r="T45" i="1"/>
  <c r="T42" i="1"/>
  <c r="U29" i="1"/>
  <c r="U8" i="1"/>
  <c r="U37" i="1"/>
  <c r="U5" i="1"/>
  <c r="AP20" i="1"/>
  <c r="T19" i="1"/>
  <c r="T10" i="1"/>
  <c r="AR25" i="1"/>
  <c r="T34" i="1"/>
  <c r="AP54" i="1"/>
  <c r="T6" i="1"/>
  <c r="T46" i="1"/>
  <c r="T32" i="1"/>
  <c r="AP30" i="1"/>
  <c r="T22" i="1"/>
  <c r="U27" i="1"/>
  <c r="U44" i="1"/>
  <c r="T51" i="1"/>
  <c r="U33" i="1"/>
  <c r="U13" i="1"/>
  <c r="AR20" i="1"/>
  <c r="AR18" i="1"/>
  <c r="AP25" i="1"/>
  <c r="AR54" i="1"/>
  <c r="AR30" i="1"/>
  <c r="AP4" i="1"/>
  <c r="AR7" i="1"/>
  <c r="AP7" i="1"/>
  <c r="AR27" i="1"/>
  <c r="AP27" i="1"/>
  <c r="AR53" i="1"/>
  <c r="AP53" i="1"/>
  <c r="AP46" i="1"/>
  <c r="AR46" i="1"/>
  <c r="AR22" i="1"/>
  <c r="AP22" i="1"/>
  <c r="AP19" i="1"/>
  <c r="AR19" i="1"/>
  <c r="AR33" i="1"/>
  <c r="AP33" i="1"/>
  <c r="AR13" i="1"/>
  <c r="AP13" i="1"/>
  <c r="AP42" i="1"/>
  <c r="AR42" i="1"/>
  <c r="AR26" i="1"/>
  <c r="AP26" i="1"/>
  <c r="AR51" i="1"/>
  <c r="AP51" i="1"/>
  <c r="AP6" i="1"/>
  <c r="AR6" i="1"/>
  <c r="AR14" i="1"/>
  <c r="AP14" i="1"/>
  <c r="AR44" i="1"/>
  <c r="AP44" i="1"/>
  <c r="AR9" i="1"/>
  <c r="AP9" i="1"/>
  <c r="AP31" i="1"/>
  <c r="AR31" i="1"/>
  <c r="AR49" i="1"/>
  <c r="AP49" i="1"/>
  <c r="AP8" i="1"/>
  <c r="AR8" i="1"/>
  <c r="AR4" i="1"/>
  <c r="AR5" i="1"/>
  <c r="AP5" i="1"/>
  <c r="AR43" i="1"/>
  <c r="AP43" i="1"/>
  <c r="AR34" i="1"/>
  <c r="AP34" i="1"/>
  <c r="AR38" i="1"/>
  <c r="AP38" i="1"/>
  <c r="AR21" i="1"/>
  <c r="AP21" i="1"/>
  <c r="AR50" i="1"/>
  <c r="AP50" i="1"/>
  <c r="AP10" i="1"/>
  <c r="AR10" i="1"/>
  <c r="AR45" i="1"/>
  <c r="AP45" i="1"/>
  <c r="AR37" i="1"/>
  <c r="AP37" i="1"/>
  <c r="AP29" i="1"/>
  <c r="AR29" i="1"/>
  <c r="AR32" i="1"/>
  <c r="AP32" i="1"/>
  <c r="U6" i="1"/>
  <c r="U32" i="1"/>
  <c r="U10" i="1"/>
  <c r="T37" i="1"/>
  <c r="T29" i="1"/>
  <c r="U45" i="1"/>
  <c r="T27" i="1"/>
  <c r="T33" i="1"/>
  <c r="T5" i="1"/>
  <c r="U31" i="1"/>
  <c r="T49" i="1"/>
  <c r="U30" i="1"/>
  <c r="T30" i="1"/>
  <c r="T21" i="1"/>
  <c r="U43" i="1"/>
  <c r="T43" i="1"/>
  <c r="T7" i="1"/>
  <c r="U46" i="1"/>
  <c r="T9" i="1"/>
  <c r="T13" i="1"/>
  <c r="U4" i="1"/>
  <c r="D15" i="1" s="1"/>
  <c r="T8" i="1"/>
  <c r="U38" i="1"/>
  <c r="T38" i="1"/>
  <c r="U22" i="1"/>
  <c r="T44" i="1"/>
  <c r="U25" i="1"/>
  <c r="T25" i="1"/>
  <c r="T20" i="1"/>
  <c r="U20" i="1"/>
  <c r="U50" i="1"/>
  <c r="U26" i="1"/>
  <c r="T26" i="1"/>
  <c r="U19" i="1"/>
  <c r="U42" i="1"/>
  <c r="U21" i="1"/>
  <c r="U7" i="1"/>
  <c r="U34" i="1"/>
  <c r="U9" i="1"/>
  <c r="U51" i="1"/>
  <c r="T18" i="1"/>
  <c r="U18" i="1"/>
  <c r="U14" i="1"/>
  <c r="U53" i="1"/>
  <c r="T53" i="1"/>
  <c r="T54" i="1"/>
  <c r="U54" i="1"/>
  <c r="D16" i="1" s="1"/>
  <c r="D17" i="1" l="1"/>
  <c r="D20" i="1"/>
  <c r="AA5" i="1"/>
  <c r="AA23" i="1" l="1"/>
  <c r="AA53" i="1"/>
  <c r="AA9" i="1"/>
  <c r="AA26" i="1"/>
  <c r="AA46" i="1"/>
  <c r="AA6" i="1"/>
  <c r="AA45" i="1"/>
  <c r="AA7" i="1"/>
  <c r="AA28" i="1"/>
  <c r="AA29" i="1"/>
  <c r="AA43" i="1"/>
  <c r="AA13" i="1"/>
  <c r="AA18" i="1"/>
  <c r="AA31" i="1"/>
  <c r="AA52" i="1"/>
  <c r="AA50" i="1"/>
  <c r="AA20" i="1"/>
  <c r="AA14" i="1"/>
  <c r="AA38" i="1"/>
  <c r="AA30" i="1"/>
  <c r="AA17" i="1"/>
  <c r="AA48" i="1"/>
  <c r="AA10" i="1"/>
  <c r="AA51" i="1"/>
  <c r="AA42" i="1"/>
  <c r="AA24" i="1"/>
  <c r="AA25" i="1"/>
  <c r="AA22" i="1"/>
  <c r="AA41" i="1"/>
  <c r="AA54" i="1"/>
  <c r="AA11" i="1"/>
  <c r="AA19" i="1"/>
  <c r="AA32" i="1"/>
  <c r="AA27" i="1"/>
  <c r="AA34" i="1"/>
  <c r="AA21" i="1"/>
  <c r="AA37" i="1"/>
  <c r="AA40" i="1"/>
  <c r="AA35" i="1"/>
  <c r="AA44" i="1"/>
  <c r="AA33" i="1"/>
  <c r="AA47" i="1"/>
  <c r="AA15" i="1"/>
  <c r="AA49" i="1"/>
  <c r="AA12" i="1"/>
  <c r="AA16" i="1"/>
  <c r="AA36" i="1"/>
  <c r="AA4" i="1"/>
  <c r="AA39" i="1"/>
  <c r="AA8" i="1"/>
</calcChain>
</file>

<file path=xl/sharedStrings.xml><?xml version="1.0" encoding="utf-8"?>
<sst xmlns="http://schemas.openxmlformats.org/spreadsheetml/2006/main" count="66" uniqueCount="56">
  <si>
    <t>Link length</t>
    <phoneticPr fontId="1"/>
  </si>
  <si>
    <t>Base offset</t>
    <phoneticPr fontId="1"/>
  </si>
  <si>
    <t>Input link length</t>
    <phoneticPr fontId="1"/>
  </si>
  <si>
    <t>Output link length</t>
    <phoneticPr fontId="1"/>
  </si>
  <si>
    <t>Coupler length</t>
    <phoneticPr fontId="1"/>
  </si>
  <si>
    <t>Triangle base length</t>
    <phoneticPr fontId="1"/>
  </si>
  <si>
    <t>Triangle coupler length</t>
  </si>
  <si>
    <t>LL</t>
    <phoneticPr fontId="1"/>
  </si>
  <si>
    <t>BL</t>
    <phoneticPr fontId="1"/>
  </si>
  <si>
    <t>IL</t>
    <phoneticPr fontId="1"/>
  </si>
  <si>
    <t>OL</t>
    <phoneticPr fontId="1"/>
  </si>
  <si>
    <t>Input link angle</t>
    <phoneticPr fontId="1"/>
  </si>
  <si>
    <t>Output link angle</t>
    <phoneticPr fontId="1"/>
  </si>
  <si>
    <t>a1</t>
    <phoneticPr fontId="1"/>
  </si>
  <si>
    <t>a2</t>
    <phoneticPr fontId="1"/>
  </si>
  <si>
    <t>Input link angle offset</t>
    <phoneticPr fontId="1"/>
  </si>
  <si>
    <t>step</t>
    <phoneticPr fontId="1"/>
  </si>
  <si>
    <t>Input link angle step</t>
    <phoneticPr fontId="1"/>
  </si>
  <si>
    <t>Params</t>
    <phoneticPr fontId="1"/>
  </si>
  <si>
    <t>Value</t>
    <phoneticPr fontId="1"/>
  </si>
  <si>
    <t>Name</t>
    <phoneticPr fontId="1"/>
  </si>
  <si>
    <t>BO</t>
    <phoneticPr fontId="1"/>
  </si>
  <si>
    <t>CL</t>
    <phoneticPr fontId="1"/>
  </si>
  <si>
    <t>TB</t>
    <phoneticPr fontId="1"/>
  </si>
  <si>
    <t>TC</t>
    <phoneticPr fontId="1"/>
  </si>
  <si>
    <t>Base length</t>
    <phoneticPr fontId="1"/>
  </si>
  <si>
    <t>ka</t>
    <phoneticPr fontId="1"/>
  </si>
  <si>
    <t>Driver angle</t>
    <phoneticPr fontId="1"/>
  </si>
  <si>
    <t>Leg height</t>
    <phoneticPr fontId="1"/>
  </si>
  <si>
    <t>Minimum leg height</t>
    <phoneticPr fontId="1"/>
  </si>
  <si>
    <t>Maximum leg height</t>
    <phoneticPr fontId="1"/>
  </si>
  <si>
    <t>Expected leg height step</t>
    <phoneticPr fontId="1"/>
  </si>
  <si>
    <t>Upper leg base</t>
    <phoneticPr fontId="1"/>
  </si>
  <si>
    <t>rad</t>
    <phoneticPr fontId="1"/>
  </si>
  <si>
    <t>deg</t>
    <phoneticPr fontId="1"/>
  </si>
  <si>
    <t>x</t>
    <phoneticPr fontId="1"/>
  </si>
  <si>
    <t>y</t>
    <phoneticPr fontId="1"/>
  </si>
  <si>
    <t>x0</t>
    <phoneticPr fontId="1"/>
  </si>
  <si>
    <t>x1</t>
    <phoneticPr fontId="1"/>
  </si>
  <si>
    <t>x2</t>
    <phoneticPr fontId="1"/>
  </si>
  <si>
    <t>x3</t>
    <phoneticPr fontId="1"/>
  </si>
  <si>
    <t>Upper leg link</t>
    <phoneticPr fontId="1"/>
  </si>
  <si>
    <t>Lower leg link</t>
    <phoneticPr fontId="1"/>
  </si>
  <si>
    <t>y0</t>
    <phoneticPr fontId="1"/>
  </si>
  <si>
    <t>y1</t>
    <phoneticPr fontId="1"/>
  </si>
  <si>
    <t>y2</t>
    <phoneticPr fontId="1"/>
  </si>
  <si>
    <t>y3</t>
    <phoneticPr fontId="1"/>
  </si>
  <si>
    <t>Expected</t>
    <phoneticPr fontId="1"/>
  </si>
  <si>
    <t>lh</t>
    <phoneticPr fontId="1"/>
  </si>
  <si>
    <t>da</t>
    <phoneticPr fontId="1"/>
  </si>
  <si>
    <t>ka_e</t>
    <phoneticPr fontId="1"/>
  </si>
  <si>
    <t>ka_e * TC</t>
    <phoneticPr fontId="1"/>
  </si>
  <si>
    <t>Long hole</t>
    <phoneticPr fontId="1"/>
  </si>
  <si>
    <t>driver rotation</t>
    <phoneticPr fontId="1"/>
  </si>
  <si>
    <t>virtual radius</t>
    <phoneticPr fontId="1"/>
  </si>
  <si>
    <t>line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</si>
</sst>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0"/>
    <numFmt numFmtId="178" formatCode="0.000"/>
    <numFmt numFmtId="179" formatCode="0.0_ "/>
    <numFmt numFmtId="184" formatCode="0.000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ja-JP" sz="1200">
                <a:solidFill>
                  <a:schemeClr val="tx1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  <a:cs typeface="Times New Roman" panose="02020603050405020304" pitchFamily="18" charset="0"/>
              </a:rPr>
              <a:t>Leg height</a:t>
            </a:r>
            <a:endParaRPr lang="ja-JP" altLang="en-US" sz="1200">
              <a:solidFill>
                <a:schemeClr val="tx1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7926769119405579"/>
          <c:y val="3.30033003300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0948845879119274E-2"/>
          <c:y val="0.14333333333333334"/>
          <c:w val="0.88450559716672905"/>
          <c:h val="0.7801047270081339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Sheet1!$U$2</c:f>
              <c:strCache>
                <c:ptCount val="1"/>
                <c:pt idx="0">
                  <c:v>Leg height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Sheet1!$J$4:$J$54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Sheet1!$U$4:$U$54</c:f>
              <c:numCache>
                <c:formatCode>0.0</c:formatCode>
                <c:ptCount val="51"/>
                <c:pt idx="0">
                  <c:v>55.534715565030105</c:v>
                </c:pt>
                <c:pt idx="1">
                  <c:v>57.602067714053582</c:v>
                </c:pt>
                <c:pt idx="2">
                  <c:v>59.774468771776156</c:v>
                </c:pt>
                <c:pt idx="3">
                  <c:v>62.048391032624387</c:v>
                </c:pt>
                <c:pt idx="4">
                  <c:v>64.420003018966682</c:v>
                </c:pt>
                <c:pt idx="5">
                  <c:v>66.8852667992672</c:v>
                </c:pt>
                <c:pt idx="6">
                  <c:v>69.440030644035517</c:v>
                </c:pt>
                <c:pt idx="7">
                  <c:v>72.080113757088569</c:v>
                </c:pt>
                <c:pt idx="8">
                  <c:v>74.801380955137788</c:v>
                </c:pt>
                <c:pt idx="9">
                  <c:v>77.599806225471113</c:v>
                </c:pt>
                <c:pt idx="10">
                  <c:v>80.47152498151867</c:v>
                </c:pt>
                <c:pt idx="11">
                  <c:v>83.412875517539916</c:v>
                </c:pt>
                <c:pt idx="12">
                  <c:v>86.420430632293446</c:v>
                </c:pt>
                <c:pt idx="13">
                  <c:v>89.491020668558605</c:v>
                </c:pt>
                <c:pt idx="14">
                  <c:v>92.621749335767447</c:v>
                </c:pt>
                <c:pt idx="15">
                  <c:v>95.810003686019783</c:v>
                </c:pt>
                <c:pt idx="16">
                  <c:v>99.053459536581002</c:v>
                </c:pt>
                <c:pt idx="17">
                  <c:v>102.35008350602173</c:v>
                </c:pt>
                <c:pt idx="18">
                  <c:v>105.69813268082487</c:v>
                </c:pt>
                <c:pt idx="19">
                  <c:v>109.09615277187042</c:v>
                </c:pt>
                <c:pt idx="20">
                  <c:v>112.54297546680107</c:v>
                </c:pt>
                <c:pt idx="21">
                  <c:v>116.03771554091055</c:v>
                </c:pt>
                <c:pt idx="22">
                  <c:v>119.57976815794051</c:v>
                </c:pt>
                <c:pt idx="23">
                  <c:v>123.1688066720702</c:v>
                </c:pt>
                <c:pt idx="24">
                  <c:v>126.80478113007391</c:v>
                </c:pt>
                <c:pt idx="25">
                  <c:v>130.48791756271618</c:v>
                </c:pt>
                <c:pt idx="26">
                  <c:v>134.21871803944461</c:v>
                </c:pt>
                <c:pt idx="27">
                  <c:v>137.99796133039197</c:v>
                </c:pt>
                <c:pt idx="28">
                  <c:v>141.82670386136795</c:v>
                </c:pt>
                <c:pt idx="29">
                  <c:v>145.70628044303012</c:v>
                </c:pt>
                <c:pt idx="30">
                  <c:v>149.6383039801463</c:v>
                </c:pt>
                <c:pt idx="31">
                  <c:v>153.62466298626032</c:v>
                </c:pt>
                <c:pt idx="32">
                  <c:v>157.66751519403371</c:v>
                </c:pt>
                <c:pt idx="33">
                  <c:v>161.76927479138629</c:v>
                </c:pt>
                <c:pt idx="34">
                  <c:v>165.93258972572096</c:v>
                </c:pt>
                <c:pt idx="35">
                  <c:v>170.16030395304981</c:v>
                </c:pt>
                <c:pt idx="36">
                  <c:v>174.45539724532981</c:v>
                </c:pt>
                <c:pt idx="37">
                  <c:v>178.82089188233977</c:v>
                </c:pt>
                <c:pt idx="38">
                  <c:v>183.2597107621535</c:v>
                </c:pt>
                <c:pt idx="39">
                  <c:v>187.77446445230697</c:v>
                </c:pt>
                <c:pt idx="40">
                  <c:v>192.36713441444775</c:v>
                </c:pt>
                <c:pt idx="41">
                  <c:v>197.03860451018102</c:v>
                </c:pt>
                <c:pt idx="42">
                  <c:v>201.78797066277099</c:v>
                </c:pt>
                <c:pt idx="43">
                  <c:v>206.6115259588866</c:v>
                </c:pt>
                <c:pt idx="44">
                  <c:v>211.50127103778456</c:v>
                </c:pt>
                <c:pt idx="45">
                  <c:v>216.44273151190936</c:v>
                </c:pt>
                <c:pt idx="46">
                  <c:v>221.41176875824794</c:v>
                </c:pt>
                <c:pt idx="47">
                  <c:v>226.36994238048445</c:v>
                </c:pt>
                <c:pt idx="48">
                  <c:v>231.25782359203899</c:v>
                </c:pt>
                <c:pt idx="49">
                  <c:v>235.98548951407071</c:v>
                </c:pt>
                <c:pt idx="50">
                  <c:v>240.41930975510587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66-4846-8BFE-4CED1467700A}"/>
            </c:ext>
          </c:extLst>
        </c:ser>
        <c:ser>
          <c:idx val="1"/>
          <c:order val="1"/>
          <c:tx>
            <c:strRef>
              <c:f>Sheet1!$W$2</c:f>
              <c:strCache>
                <c:ptCount val="1"/>
                <c:pt idx="0">
                  <c:v>Expected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Sheet1!$J$4:$J$54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Sheet1!$W$4:$W$54</c:f>
              <c:numCache>
                <c:formatCode>0.0</c:formatCode>
                <c:ptCount val="51"/>
                <c:pt idx="0">
                  <c:v>50</c:v>
                </c:pt>
                <c:pt idx="1">
                  <c:v>53.8</c:v>
                </c:pt>
                <c:pt idx="2">
                  <c:v>57.6</c:v>
                </c:pt>
                <c:pt idx="3">
                  <c:v>61.4</c:v>
                </c:pt>
                <c:pt idx="4">
                  <c:v>65.2</c:v>
                </c:pt>
                <c:pt idx="5">
                  <c:v>69</c:v>
                </c:pt>
                <c:pt idx="6">
                  <c:v>72.8</c:v>
                </c:pt>
                <c:pt idx="7">
                  <c:v>76.599999999999994</c:v>
                </c:pt>
                <c:pt idx="8">
                  <c:v>80.400000000000006</c:v>
                </c:pt>
                <c:pt idx="9">
                  <c:v>84.199999999999989</c:v>
                </c:pt>
                <c:pt idx="10">
                  <c:v>88</c:v>
                </c:pt>
                <c:pt idx="11">
                  <c:v>91.8</c:v>
                </c:pt>
                <c:pt idx="12">
                  <c:v>95.6</c:v>
                </c:pt>
                <c:pt idx="13">
                  <c:v>99.4</c:v>
                </c:pt>
                <c:pt idx="14">
                  <c:v>103.19999999999999</c:v>
                </c:pt>
                <c:pt idx="15">
                  <c:v>107</c:v>
                </c:pt>
                <c:pt idx="16">
                  <c:v>110.8</c:v>
                </c:pt>
                <c:pt idx="17">
                  <c:v>114.6</c:v>
                </c:pt>
                <c:pt idx="18">
                  <c:v>118.39999999999999</c:v>
                </c:pt>
                <c:pt idx="19">
                  <c:v>122.2</c:v>
                </c:pt>
                <c:pt idx="20">
                  <c:v>126</c:v>
                </c:pt>
                <c:pt idx="21">
                  <c:v>129.80000000000001</c:v>
                </c:pt>
                <c:pt idx="22">
                  <c:v>133.6</c:v>
                </c:pt>
                <c:pt idx="23">
                  <c:v>137.39999999999998</c:v>
                </c:pt>
                <c:pt idx="24">
                  <c:v>141.19999999999999</c:v>
                </c:pt>
                <c:pt idx="25">
                  <c:v>145</c:v>
                </c:pt>
                <c:pt idx="26">
                  <c:v>148.80000000000001</c:v>
                </c:pt>
                <c:pt idx="27">
                  <c:v>152.6</c:v>
                </c:pt>
                <c:pt idx="28">
                  <c:v>156.39999999999998</c:v>
                </c:pt>
                <c:pt idx="29">
                  <c:v>160.19999999999999</c:v>
                </c:pt>
                <c:pt idx="30">
                  <c:v>164</c:v>
                </c:pt>
                <c:pt idx="31">
                  <c:v>167.8</c:v>
                </c:pt>
                <c:pt idx="32">
                  <c:v>171.6</c:v>
                </c:pt>
                <c:pt idx="33">
                  <c:v>175.39999999999998</c:v>
                </c:pt>
                <c:pt idx="34">
                  <c:v>179.2</c:v>
                </c:pt>
                <c:pt idx="35">
                  <c:v>183</c:v>
                </c:pt>
                <c:pt idx="36">
                  <c:v>186.79999999999998</c:v>
                </c:pt>
                <c:pt idx="37">
                  <c:v>190.6</c:v>
                </c:pt>
                <c:pt idx="38">
                  <c:v>194.4</c:v>
                </c:pt>
                <c:pt idx="39">
                  <c:v>198.2</c:v>
                </c:pt>
                <c:pt idx="40">
                  <c:v>202</c:v>
                </c:pt>
                <c:pt idx="41">
                  <c:v>205.79999999999998</c:v>
                </c:pt>
                <c:pt idx="42">
                  <c:v>209.6</c:v>
                </c:pt>
                <c:pt idx="43">
                  <c:v>213.4</c:v>
                </c:pt>
                <c:pt idx="44">
                  <c:v>217.2</c:v>
                </c:pt>
                <c:pt idx="45">
                  <c:v>221</c:v>
                </c:pt>
                <c:pt idx="46">
                  <c:v>224.79999999999998</c:v>
                </c:pt>
                <c:pt idx="47">
                  <c:v>228.6</c:v>
                </c:pt>
                <c:pt idx="48">
                  <c:v>232.39999999999998</c:v>
                </c:pt>
                <c:pt idx="49">
                  <c:v>236.2</c:v>
                </c:pt>
                <c:pt idx="50">
                  <c:v>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66-4846-8BFE-4CED14677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1072"/>
        <c:axId val="209945872"/>
      </c:scatterChart>
      <c:valAx>
        <c:axId val="212431072"/>
        <c:scaling>
          <c:orientation val="minMax"/>
          <c:min val="-10"/>
        </c:scaling>
        <c:delete val="0"/>
        <c:axPos val="b"/>
        <c:majorGridlines>
          <c:spPr>
            <a:ln w="6350" cap="sq" cmpd="sng" algn="ctr">
              <a:solidFill>
                <a:schemeClr val="tx1"/>
              </a:solidFill>
              <a:prstDash val="sysDash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ja-JP"/>
          </a:p>
        </c:txPr>
        <c:crossAx val="209945872"/>
        <c:crosses val="autoZero"/>
        <c:crossBetween val="midCat"/>
      </c:valAx>
      <c:valAx>
        <c:axId val="209945872"/>
        <c:scaling>
          <c:orientation val="minMax"/>
        </c:scaling>
        <c:delete val="0"/>
        <c:axPos val="l"/>
        <c:majorGridlines>
          <c:spPr>
            <a:ln w="6350" cap="sq" cmpd="sng" algn="ctr">
              <a:solidFill>
                <a:schemeClr val="tx1"/>
              </a:solidFill>
              <a:prstDash val="sysDash"/>
              <a:miter lim="800000"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ja-JP"/>
          </a:p>
        </c:txPr>
        <c:crossAx val="212431072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0928273503813106"/>
          <c:y val="0.18428990930589123"/>
          <c:w val="0.15255185420983164"/>
          <c:h val="0.11138691821938101"/>
        </c:manualLayout>
      </c:layout>
      <c:overlay val="0"/>
      <c:spPr>
        <a:solidFill>
          <a:schemeClr val="bg1"/>
        </a:solidFill>
        <a:ln w="63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ja-JP" sz="1200">
                <a:solidFill>
                  <a:schemeClr val="tx1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  <a:cs typeface="Times New Roman" panose="02020603050405020304" pitchFamily="18" charset="0"/>
              </a:rPr>
              <a:t>Upper leg link animation</a:t>
            </a:r>
            <a:endParaRPr lang="ja-JP" altLang="en-US" sz="1200">
              <a:solidFill>
                <a:schemeClr val="tx1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7926769119405579"/>
          <c:y val="3.30033003300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0948845879119274E-2"/>
          <c:y val="0.14333333333333334"/>
          <c:w val="0.88450559716672905"/>
          <c:h val="0.78010472700813394"/>
        </c:manualLayout>
      </c:layout>
      <c:scatterChart>
        <c:scatterStyle val="lineMarker"/>
        <c:varyColors val="0"/>
        <c:ser>
          <c:idx val="0"/>
          <c:order val="0"/>
          <c:tx>
            <c:v>Upper step=0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Sheet1!$AF$4:$AI$4</c:f>
              <c:numCache>
                <c:formatCode>0.0</c:formatCode>
                <c:ptCount val="4"/>
                <c:pt idx="0">
                  <c:v>75</c:v>
                </c:pt>
                <c:pt idx="1">
                  <c:v>45.455767409633758</c:v>
                </c:pt>
                <c:pt idx="2">
                  <c:v>92.290807018925051</c:v>
                </c:pt>
                <c:pt idx="3">
                  <c:v>113</c:v>
                </c:pt>
              </c:numCache>
            </c:numRef>
          </c:xVal>
          <c:yVal>
            <c:numRef>
              <c:f>Sheet1!$AJ$4:$AM$4</c:f>
              <c:numCache>
                <c:formatCode>0.0</c:formatCode>
                <c:ptCount val="4"/>
                <c:pt idx="0">
                  <c:v>0</c:v>
                </c:pt>
                <c:pt idx="1">
                  <c:v>5.2094453300079087</c:v>
                </c:pt>
                <c:pt idx="2">
                  <c:v>15.720347517551778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08-4873-9999-808A7CA00CCF}"/>
            </c:ext>
          </c:extLst>
        </c:ser>
        <c:ser>
          <c:idx val="1"/>
          <c:order val="1"/>
          <c:tx>
            <c:v>Upper step=10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Sheet1!$AF$14:$AI$14</c:f>
              <c:numCache>
                <c:formatCode>0.0</c:formatCode>
                <c:ptCount val="4"/>
                <c:pt idx="0">
                  <c:v>75</c:v>
                </c:pt>
                <c:pt idx="1">
                  <c:v>49.897070596231153</c:v>
                </c:pt>
                <c:pt idx="2">
                  <c:v>97.678176298072202</c:v>
                </c:pt>
                <c:pt idx="3">
                  <c:v>113</c:v>
                </c:pt>
              </c:numCache>
            </c:numRef>
          </c:xVal>
          <c:yVal>
            <c:numRef>
              <c:f>Sheet1!$AJ$14:$AM$14</c:f>
              <c:numCache>
                <c:formatCode>0.0</c:formatCode>
                <c:ptCount val="4"/>
                <c:pt idx="0">
                  <c:v>0</c:v>
                </c:pt>
                <c:pt idx="1">
                  <c:v>16.426896704776507</c:v>
                </c:pt>
                <c:pt idx="2">
                  <c:v>21.005754412708995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08-4873-9999-808A7CA00CCF}"/>
            </c:ext>
          </c:extLst>
        </c:ser>
        <c:ser>
          <c:idx val="3"/>
          <c:order val="2"/>
          <c:tx>
            <c:v>Upper step=20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Sheet1!$AF$24:$AI$24</c:f>
              <c:numCache>
                <c:formatCode>0.0</c:formatCode>
                <c:ptCount val="4"/>
                <c:pt idx="0">
                  <c:v>75</c:v>
                </c:pt>
                <c:pt idx="1">
                  <c:v>58.398253522699676</c:v>
                </c:pt>
                <c:pt idx="2">
                  <c:v>106.39798620831228</c:v>
                </c:pt>
                <c:pt idx="3">
                  <c:v>113</c:v>
                </c:pt>
              </c:numCache>
            </c:numRef>
          </c:xVal>
          <c:yVal>
            <c:numRef>
              <c:f>Sheet1!$AJ$24:$AM$24</c:f>
              <c:numCache>
                <c:formatCode>0.0</c:formatCode>
                <c:ptCount val="4"/>
                <c:pt idx="0">
                  <c:v>0</c:v>
                </c:pt>
                <c:pt idx="1">
                  <c:v>24.987637221302986</c:v>
                </c:pt>
                <c:pt idx="2">
                  <c:v>25.147831196633341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108-4873-9999-808A7CA00CCF}"/>
            </c:ext>
          </c:extLst>
        </c:ser>
        <c:ser>
          <c:idx val="6"/>
          <c:order val="3"/>
          <c:tx>
            <c:v>Upper step=30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Sheet1!$AF$34:$AI$34</c:f>
              <c:numCache>
                <c:formatCode>0.0</c:formatCode>
                <c:ptCount val="4"/>
                <c:pt idx="0">
                  <c:v>75</c:v>
                </c:pt>
                <c:pt idx="1">
                  <c:v>69.584425642483197</c:v>
                </c:pt>
                <c:pt idx="2">
                  <c:v>117.42680221901017</c:v>
                </c:pt>
                <c:pt idx="3">
                  <c:v>113</c:v>
                </c:pt>
              </c:numCache>
            </c:numRef>
          </c:xVal>
          <c:yVal>
            <c:numRef>
              <c:f>Sheet1!$AJ$34:$AM$34</c:f>
              <c:numCache>
                <c:formatCode>0.0</c:formatCode>
                <c:ptCount val="4"/>
                <c:pt idx="0">
                  <c:v>0</c:v>
                </c:pt>
                <c:pt idx="1">
                  <c:v>29.507144124401577</c:v>
                </c:pt>
                <c:pt idx="2">
                  <c:v>25.620371232942095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108-4873-9999-808A7CA00CCF}"/>
            </c:ext>
          </c:extLst>
        </c:ser>
        <c:ser>
          <c:idx val="4"/>
          <c:order val="4"/>
          <c:tx>
            <c:v>Upper step=40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Sheet1!$AF$44:$AI$44</c:f>
              <c:numCache>
                <c:formatCode>0.0</c:formatCode>
                <c:ptCount val="4"/>
                <c:pt idx="0">
                  <c:v>75</c:v>
                </c:pt>
                <c:pt idx="1">
                  <c:v>81.646454928584021</c:v>
                </c:pt>
                <c:pt idx="2">
                  <c:v>128.86021623032119</c:v>
                </c:pt>
                <c:pt idx="3">
                  <c:v>113</c:v>
                </c:pt>
              </c:numCache>
            </c:numRef>
          </c:xVal>
          <c:yVal>
            <c:numRef>
              <c:f>Sheet1!$AJ$44:$AM$44</c:f>
              <c:numCache>
                <c:formatCode>0.0</c:formatCode>
                <c:ptCount val="4"/>
                <c:pt idx="0">
                  <c:v>0</c:v>
                </c:pt>
                <c:pt idx="1">
                  <c:v>29.254480629166899</c:v>
                </c:pt>
                <c:pt idx="2">
                  <c:v>20.602270290612555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108-4873-9999-808A7CA00CCF}"/>
            </c:ext>
          </c:extLst>
        </c:ser>
        <c:ser>
          <c:idx val="5"/>
          <c:order val="5"/>
          <c:tx>
            <c:v>Upper step=50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Sheet1!$AF$54:$AI$54</c:f>
              <c:numCache>
                <c:formatCode>0.0</c:formatCode>
                <c:ptCount val="4"/>
                <c:pt idx="0">
                  <c:v>75</c:v>
                </c:pt>
                <c:pt idx="1">
                  <c:v>92.633557568774194</c:v>
                </c:pt>
                <c:pt idx="2">
                  <c:v>137.76369322334295</c:v>
                </c:pt>
                <c:pt idx="3">
                  <c:v>113</c:v>
                </c:pt>
              </c:numCache>
            </c:numRef>
          </c:xVal>
          <c:yVal>
            <c:numRef>
              <c:f>Sheet1!$AJ$54:$AM$54</c:f>
              <c:numCache>
                <c:formatCode>0.0</c:formatCode>
                <c:ptCount val="4"/>
                <c:pt idx="0">
                  <c:v>0</c:v>
                </c:pt>
                <c:pt idx="1">
                  <c:v>24.270509831248425</c:v>
                </c:pt>
                <c:pt idx="2">
                  <c:v>7.9220892408604975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108-4873-9999-808A7CA00CCF}"/>
            </c:ext>
          </c:extLst>
        </c:ser>
        <c:ser>
          <c:idx val="2"/>
          <c:order val="6"/>
          <c:tx>
            <c:v>Lower step=0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Sheet1!$AO$4:$AP$4</c:f>
              <c:numCache>
                <c:formatCode>0.0</c:formatCode>
                <c:ptCount val="2"/>
                <c:pt idx="0">
                  <c:v>125</c:v>
                </c:pt>
                <c:pt idx="1">
                  <c:v>92.290807018925051</c:v>
                </c:pt>
              </c:numCache>
            </c:numRef>
          </c:xVal>
          <c:yVal>
            <c:numRef>
              <c:f>Sheet1!$AQ$4:$AR$4</c:f>
              <c:numCache>
                <c:formatCode>0.0</c:formatCode>
                <c:ptCount val="2"/>
                <c:pt idx="0">
                  <c:v>0</c:v>
                </c:pt>
                <c:pt idx="1">
                  <c:v>15.720347517551783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108-4873-9999-808A7CA00CCF}"/>
            </c:ext>
          </c:extLst>
        </c:ser>
        <c:ser>
          <c:idx val="7"/>
          <c:order val="7"/>
          <c:tx>
            <c:v>Lower step=10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Sheet1!$AO$14:$AP$14</c:f>
              <c:numCache>
                <c:formatCode>0.0</c:formatCode>
                <c:ptCount val="2"/>
                <c:pt idx="0">
                  <c:v>125</c:v>
                </c:pt>
                <c:pt idx="1">
                  <c:v>97.678176298072202</c:v>
                </c:pt>
              </c:numCache>
            </c:numRef>
          </c:xVal>
          <c:yVal>
            <c:numRef>
              <c:f>Sheet1!$AQ$14:$AR$14</c:f>
              <c:numCache>
                <c:formatCode>0.0</c:formatCode>
                <c:ptCount val="2"/>
                <c:pt idx="0">
                  <c:v>0</c:v>
                </c:pt>
                <c:pt idx="1">
                  <c:v>21.005754412709006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108-4873-9999-808A7CA00CCF}"/>
            </c:ext>
          </c:extLst>
        </c:ser>
        <c:ser>
          <c:idx val="8"/>
          <c:order val="8"/>
          <c:tx>
            <c:v>Lower step=20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Sheet1!$AO$24:$AP$24</c:f>
              <c:numCache>
                <c:formatCode>0.0</c:formatCode>
                <c:ptCount val="2"/>
                <c:pt idx="0">
                  <c:v>125</c:v>
                </c:pt>
                <c:pt idx="1">
                  <c:v>106.39798620831229</c:v>
                </c:pt>
              </c:numCache>
            </c:numRef>
          </c:xVal>
          <c:yVal>
            <c:numRef>
              <c:f>Sheet1!$AQ$24:$AR$24</c:f>
              <c:numCache>
                <c:formatCode>0.0</c:formatCode>
                <c:ptCount val="2"/>
                <c:pt idx="0">
                  <c:v>0</c:v>
                </c:pt>
                <c:pt idx="1">
                  <c:v>25.147831196633348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108-4873-9999-808A7CA00CCF}"/>
            </c:ext>
          </c:extLst>
        </c:ser>
        <c:ser>
          <c:idx val="9"/>
          <c:order val="9"/>
          <c:tx>
            <c:v>Lower step=30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Sheet1!$AO$34:$AP$34</c:f>
              <c:numCache>
                <c:formatCode>0.0</c:formatCode>
                <c:ptCount val="2"/>
                <c:pt idx="0">
                  <c:v>125</c:v>
                </c:pt>
                <c:pt idx="1">
                  <c:v>117.42680221901017</c:v>
                </c:pt>
              </c:numCache>
            </c:numRef>
          </c:xVal>
          <c:yVal>
            <c:numRef>
              <c:f>Sheet1!$AQ$34:$AR$34</c:f>
              <c:numCache>
                <c:formatCode>0.0</c:formatCode>
                <c:ptCount val="2"/>
                <c:pt idx="0">
                  <c:v>0</c:v>
                </c:pt>
                <c:pt idx="1">
                  <c:v>25.620371232942095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108-4873-9999-808A7CA00CCF}"/>
            </c:ext>
          </c:extLst>
        </c:ser>
        <c:ser>
          <c:idx val="10"/>
          <c:order val="10"/>
          <c:tx>
            <c:v>Lower step=40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08-4873-9999-808A7CA00CCF}"/>
              </c:ext>
            </c:extLst>
          </c:dPt>
          <c:xVal>
            <c:numRef>
              <c:f>Sheet1!$AO$44:$AP$44</c:f>
              <c:numCache>
                <c:formatCode>0.0</c:formatCode>
                <c:ptCount val="2"/>
                <c:pt idx="0">
                  <c:v>125</c:v>
                </c:pt>
                <c:pt idx="1">
                  <c:v>128.86021623032119</c:v>
                </c:pt>
              </c:numCache>
            </c:numRef>
          </c:xVal>
          <c:yVal>
            <c:numRef>
              <c:f>Sheet1!$AQ$44:$AR$44</c:f>
              <c:numCache>
                <c:formatCode>0.0</c:formatCode>
                <c:ptCount val="2"/>
                <c:pt idx="0">
                  <c:v>0</c:v>
                </c:pt>
                <c:pt idx="1">
                  <c:v>20.602270290612552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108-4873-9999-808A7CA00CCF}"/>
            </c:ext>
          </c:extLst>
        </c:ser>
        <c:ser>
          <c:idx val="11"/>
          <c:order val="11"/>
          <c:tx>
            <c:v>Lower step=50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Sheet1!$AO$54:$AP$54</c:f>
              <c:numCache>
                <c:formatCode>0.0</c:formatCode>
                <c:ptCount val="2"/>
                <c:pt idx="0">
                  <c:v>125</c:v>
                </c:pt>
                <c:pt idx="1">
                  <c:v>137.76369322334295</c:v>
                </c:pt>
              </c:numCache>
            </c:numRef>
          </c:xVal>
          <c:yVal>
            <c:numRef>
              <c:f>Sheet1!$AQ$54:$AR$54</c:f>
              <c:numCache>
                <c:formatCode>0.0</c:formatCode>
                <c:ptCount val="2"/>
                <c:pt idx="0">
                  <c:v>0</c:v>
                </c:pt>
                <c:pt idx="1">
                  <c:v>7.9220892408604984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108-4873-9999-808A7CA00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1072"/>
        <c:axId val="209945872"/>
      </c:scatterChart>
      <c:valAx>
        <c:axId val="212431072"/>
        <c:scaling>
          <c:orientation val="minMax"/>
          <c:max val="150"/>
        </c:scaling>
        <c:delete val="0"/>
        <c:axPos val="b"/>
        <c:majorGridlines>
          <c:spPr>
            <a:ln w="6350" cap="sq" cmpd="sng" algn="ctr">
              <a:solidFill>
                <a:schemeClr val="tx1">
                  <a:lumMod val="50000"/>
                  <a:lumOff val="50000"/>
                </a:schemeClr>
              </a:solidFill>
              <a:prstDash val="sysDash"/>
              <a:miter lim="800000"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ja-JP"/>
          </a:p>
        </c:txPr>
        <c:crossAx val="209945872"/>
        <c:crosses val="autoZero"/>
        <c:crossBetween val="midCat"/>
        <c:majorUnit val="10"/>
      </c:valAx>
      <c:valAx>
        <c:axId val="209945872"/>
        <c:scaling>
          <c:orientation val="minMax"/>
          <c:max val="50"/>
          <c:min val="0"/>
        </c:scaling>
        <c:delete val="0"/>
        <c:axPos val="l"/>
        <c:majorGridlines>
          <c:spPr>
            <a:ln w="6350" cap="sq" cmpd="sng" algn="ctr">
              <a:solidFill>
                <a:schemeClr val="tx1">
                  <a:lumMod val="50000"/>
                  <a:lumOff val="50000"/>
                </a:schemeClr>
              </a:solidFill>
              <a:prstDash val="sysDash"/>
              <a:miter lim="800000"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ja-JP"/>
          </a:p>
        </c:txPr>
        <c:crossAx val="212431072"/>
        <c:crosses val="autoZero"/>
        <c:crossBetween val="midCat"/>
        <c:majorUnit val="10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ja-JP" sz="1200" baseline="0">
                <a:solidFill>
                  <a:schemeClr val="tx1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  <a:cs typeface="Times New Roman" panose="02020603050405020304" pitchFamily="18" charset="0"/>
              </a:rPr>
              <a:t>slider long hole shape</a:t>
            </a:r>
            <a:endParaRPr lang="ja-JP" altLang="en-US" sz="1200">
              <a:solidFill>
                <a:schemeClr val="tx1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6826287115775086"/>
          <c:y val="3.66012409015332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0948845879119274E-2"/>
          <c:y val="0.14333333333333334"/>
          <c:w val="0.88450559716672905"/>
          <c:h val="0.7801047270081339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Sheet1!$W$2</c:f>
              <c:strCache>
                <c:ptCount val="1"/>
                <c:pt idx="0">
                  <c:v>Expected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Sheet1!$P$4:$P$54</c:f>
              <c:numCache>
                <c:formatCode>0.0</c:formatCode>
                <c:ptCount val="51"/>
                <c:pt idx="0">
                  <c:v>36.290778877640513</c:v>
                </c:pt>
                <c:pt idx="1">
                  <c:v>36.162961794821172</c:v>
                </c:pt>
                <c:pt idx="2">
                  <c:v>36.023913744079927</c:v>
                </c:pt>
                <c:pt idx="3">
                  <c:v>35.873207219246858</c:v>
                </c:pt>
                <c:pt idx="4">
                  <c:v>35.710448975651431</c:v>
                </c:pt>
                <c:pt idx="5">
                  <c:v>35.53528179230851</c:v>
                </c:pt>
                <c:pt idx="6">
                  <c:v>35.347385280389872</c:v>
                </c:pt>
                <c:pt idx="7">
                  <c:v>35.146475864582989</c:v>
                </c:pt>
                <c:pt idx="8">
                  <c:v>34.93230608648755</c:v>
                </c:pt>
                <c:pt idx="9">
                  <c:v>34.7046633855675</c:v>
                </c:pt>
                <c:pt idx="10">
                  <c:v>34.4633685069563</c:v>
                </c:pt>
                <c:pt idx="11">
                  <c:v>34.20827367067691</c:v>
                </c:pt>
                <c:pt idx="12">
                  <c:v>33.939260617404472</c:v>
                </c:pt>
                <c:pt idx="13">
                  <c:v>33.65623862490613</c:v>
                </c:pt>
                <c:pt idx="14">
                  <c:v>33.359142569031157</c:v>
                </c:pt>
                <c:pt idx="15">
                  <c:v>33.047931085072541</c:v>
                </c:pt>
                <c:pt idx="16">
                  <c:v>32.722584870272513</c:v>
                </c:pt>
                <c:pt idx="17">
                  <c:v>32.383105156494096</c:v>
                </c:pt>
                <c:pt idx="18">
                  <c:v>32.029512373595814</c:v>
                </c:pt>
                <c:pt idx="19">
                  <c:v>31.661845018614912</c:v>
                </c:pt>
                <c:pt idx="20">
                  <c:v>31.280158743211413</c:v>
                </c:pt>
                <c:pt idx="21">
                  <c:v>30.884525671692259</c:v>
                </c:pt>
                <c:pt idx="22">
                  <c:v>30.475033964137968</c:v>
                </c:pt>
                <c:pt idx="23">
                  <c:v>30.051787643618994</c:v>
                </c:pt>
                <c:pt idx="24">
                  <c:v>29.614906713287873</c:v>
                </c:pt>
                <c:pt idx="25">
                  <c:v>29.164527598500904</c:v>
                </c:pt>
                <c:pt idx="26">
                  <c:v>28.700803961507663</c:v>
                </c:pt>
                <c:pt idx="27">
                  <c:v>28.223907952338656</c:v>
                </c:pt>
                <c:pt idx="28">
                  <c:v>27.734031980336933</c:v>
                </c:pt>
                <c:pt idx="29">
                  <c:v>27.231391117745417</c:v>
                </c:pt>
                <c:pt idx="30">
                  <c:v>26.716226281863914</c:v>
                </c:pt>
                <c:pt idx="31">
                  <c:v>26.188808388270591</c:v>
                </c:pt>
                <c:pt idx="32">
                  <c:v>25.64944372825116</c:v>
                </c:pt>
                <c:pt idx="33">
                  <c:v>25.098480904144616</c:v>
                </c:pt>
                <c:pt idx="34">
                  <c:v>24.536319764103062</c:v>
                </c:pt>
                <c:pt idx="35">
                  <c:v>23.96342292299634</c:v>
                </c:pt>
                <c:pt idx="36">
                  <c:v>23.380330653247434</c:v>
                </c:pt>
                <c:pt idx="37">
                  <c:v>22.787680198604637</c:v>
                </c:pt>
                <c:pt idx="38">
                  <c:v>22.186230934163255</c:v>
                </c:pt>
                <c:pt idx="39">
                  <c:v>21.576897308672411</c:v>
                </c:pt>
                <c:pt idx="40">
                  <c:v>20.960792219577286</c:v>
                </c:pt>
                <c:pt idx="41">
                  <c:v>20.339284472622534</c:v>
                </c:pt>
                <c:pt idx="42">
                  <c:v>19.714075389000193</c:v>
                </c:pt>
                <c:pt idx="43">
                  <c:v>19.08730162082443</c:v>
                </c:pt>
                <c:pt idx="44">
                  <c:v>18.461674074271027</c:v>
                </c:pt>
                <c:pt idx="45">
                  <c:v>17.840666882932055</c:v>
                </c:pt>
                <c:pt idx="46">
                  <c:v>17.228776141963397</c:v>
                </c:pt>
                <c:pt idx="47">
                  <c:v>16.631876355597356</c:v>
                </c:pt>
                <c:pt idx="48">
                  <c:v>16.057714384997702</c:v>
                </c:pt>
                <c:pt idx="49">
                  <c:v>15.516597951409265</c:v>
                </c:pt>
                <c:pt idx="50">
                  <c:v>15.022362085896107</c:v>
                </c:pt>
              </c:numCache>
            </c:numRef>
          </c:xVal>
          <c:yVal>
            <c:numRef>
              <c:f>Sheet1!$AA$4:$AA$54</c:f>
              <c:numCache>
                <c:formatCode>0.000</c:formatCode>
                <c:ptCount val="51"/>
                <c:pt idx="0">
                  <c:v>-1.64394866511408</c:v>
                </c:pt>
                <c:pt idx="1">
                  <c:v>-1.128327650985443</c:v>
                </c:pt>
                <c:pt idx="2">
                  <c:v>-0.64468038593430033</c:v>
                </c:pt>
                <c:pt idx="3">
                  <c:v>-0.19202370467353647</c:v>
                </c:pt>
                <c:pt idx="4">
                  <c:v>0.23072010078948177</c:v>
                </c:pt>
                <c:pt idx="5">
                  <c:v>0.62469576800467996</c:v>
                </c:pt>
                <c:pt idx="6">
                  <c:v>0.99108873404654374</c:v>
                </c:pt>
                <c:pt idx="7">
                  <c:v>1.3311009679407493</c:v>
                </c:pt>
                <c:pt idx="8">
                  <c:v>1.64592961993551</c:v>
                </c:pt>
                <c:pt idx="9">
                  <c:v>1.9367488361957665</c:v>
                </c:pt>
                <c:pt idx="10">
                  <c:v>2.2046948273387672</c:v>
                </c:pt>
                <c:pt idx="11">
                  <c:v>2.4508540778643519</c:v>
                </c:pt>
                <c:pt idx="12">
                  <c:v>2.6762544430799524</c:v>
                </c:pt>
                <c:pt idx="13">
                  <c:v>2.8818587951028283</c:v>
                </c:pt>
                <c:pt idx="14">
                  <c:v>3.068560840235858</c:v>
                </c:pt>
                <c:pt idx="15">
                  <c:v>3.2371827253133927</c:v>
                </c:pt>
                <c:pt idx="16">
                  <c:v>3.3884740697802429</c:v>
                </c:pt>
                <c:pt idx="17">
                  <c:v>3.5231120941299565</c:v>
                </c:pt>
                <c:pt idx="18">
                  <c:v>3.641702556662366</c:v>
                </c:pt>
                <c:pt idx="19">
                  <c:v>3.7447812540857606</c:v>
                </c:pt>
                <c:pt idx="20">
                  <c:v>3.8328158837849768</c:v>
                </c:pt>
                <c:pt idx="21">
                  <c:v>3.9062081045055601</c:v>
                </c:pt>
                <c:pt idx="22">
                  <c:v>3.9652956667342951</c:v>
                </c:pt>
                <c:pt idx="23">
                  <c:v>4.0103545139094585</c:v>
                </c:pt>
                <c:pt idx="24">
                  <c:v>4.0416007810129537</c:v>
                </c:pt>
                <c:pt idx="25">
                  <c:v>4.0591926386576143</c:v>
                </c:pt>
                <c:pt idx="26">
                  <c:v>4.063231949309829</c:v>
                </c:pt>
                <c:pt idx="27">
                  <c:v>4.0537657187748115</c:v>
                </c:pt>
                <c:pt idx="28">
                  <c:v>4.0307873417253468</c:v>
                </c:pt>
                <c:pt idx="29">
                  <c:v>3.9942376563359336</c:v>
                </c:pt>
                <c:pt idx="30">
                  <c:v>3.9440058418803621</c:v>
                </c:pt>
                <c:pt idx="31">
                  <c:v>3.8799302170131362</c:v>
                </c:pt>
                <c:pt idx="32">
                  <c:v>3.8017990290352275</c:v>
                </c:pt>
                <c:pt idx="33">
                  <c:v>3.7093513711752699</c:v>
                </c:pt>
                <c:pt idx="34">
                  <c:v>3.602278434180382</c:v>
                </c:pt>
                <c:pt idx="35">
                  <c:v>3.4802254035953135</c:v>
                </c:pt>
                <c:pt idx="36">
                  <c:v>3.3427944766349627</c:v>
                </c:pt>
                <c:pt idx="37">
                  <c:v>3.1895497285644092</c:v>
                </c:pt>
                <c:pt idx="38">
                  <c:v>3.020024969593373</c:v>
                </c:pt>
                <c:pt idx="39">
                  <c:v>2.8337364076158162</c:v>
                </c:pt>
                <c:pt idx="40">
                  <c:v>2.6302030651404911</c:v>
                </c:pt>
                <c:pt idx="41">
                  <c:v>2.4089798553120207</c:v>
                </c:pt>
                <c:pt idx="42">
                  <c:v>2.169711708075063</c:v>
                </c:pt>
                <c:pt idx="43">
                  <c:v>1.9122235767067439</c:v>
                </c:pt>
                <c:pt idx="44">
                  <c:v>1.6366735550032911</c:v>
                </c:pt>
                <c:pt idx="45">
                  <c:v>1.3438214121596934</c:v>
                </c:pt>
                <c:pt idx="46">
                  <c:v>1.0355186228720825</c:v>
                </c:pt>
                <c:pt idx="47">
                  <c:v>0.71564986797973595</c:v>
                </c:pt>
                <c:pt idx="48">
                  <c:v>0.39206888983387905</c:v>
                </c:pt>
                <c:pt idx="49">
                  <c:v>8.0965111340881205E-2</c:v>
                </c:pt>
                <c:pt idx="50">
                  <c:v>-0.1818602710171757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66-4846-8BFE-4CED14677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1072"/>
        <c:axId val="209945872"/>
      </c:scatterChart>
      <c:valAx>
        <c:axId val="212431072"/>
        <c:scaling>
          <c:orientation val="minMax"/>
          <c:max val="45"/>
          <c:min val="10"/>
        </c:scaling>
        <c:delete val="0"/>
        <c:axPos val="b"/>
        <c:majorGridlines>
          <c:spPr>
            <a:ln w="6350" cap="sq" cmpd="sng" algn="ctr">
              <a:solidFill>
                <a:schemeClr val="tx1"/>
              </a:solidFill>
              <a:prstDash val="sysDash"/>
              <a:miter lim="800000"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ja-JP"/>
          </a:p>
        </c:txPr>
        <c:crossAx val="209945872"/>
        <c:crosses val="autoZero"/>
        <c:crossBetween val="midCat"/>
        <c:majorUnit val="5"/>
      </c:valAx>
      <c:valAx>
        <c:axId val="209945872"/>
        <c:scaling>
          <c:orientation val="minMax"/>
          <c:max val="10"/>
          <c:min val="-10"/>
        </c:scaling>
        <c:delete val="0"/>
        <c:axPos val="l"/>
        <c:majorGridlines>
          <c:spPr>
            <a:ln w="6350" cap="sq" cmpd="sng" algn="ctr">
              <a:solidFill>
                <a:schemeClr val="tx1"/>
              </a:solidFill>
              <a:prstDash val="sysDash"/>
              <a:miter lim="800000"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ja-JP"/>
          </a:p>
        </c:txPr>
        <c:crossAx val="212431072"/>
        <c:crosses val="autoZero"/>
        <c:crossBetween val="midCat"/>
        <c:majorUnit val="5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0928273503813106"/>
          <c:y val="0.18428990930589123"/>
          <c:w val="0.15255185420983164"/>
          <c:h val="0.11138691821938101"/>
        </c:manualLayout>
      </c:layout>
      <c:overlay val="0"/>
      <c:spPr>
        <a:solidFill>
          <a:schemeClr val="bg1"/>
        </a:solidFill>
        <a:ln w="63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176212</xdr:colOff>
      <xdr:row>21</xdr:row>
      <xdr:rowOff>0</xdr:rowOff>
    </xdr:from>
    <xdr:to>
      <xdr:col>8</xdr:col>
      <xdr:colOff>133350</xdr:colOff>
      <xdr:row>37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69BC8A1-5278-4302-A5E7-1AAFF1274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14288</xdr:colOff>
      <xdr:row>55</xdr:row>
      <xdr:rowOff>28575</xdr:rowOff>
    </xdr:from>
    <xdr:to>
      <xdr:col>13</xdr:col>
      <xdr:colOff>0</xdr:colOff>
      <xdr:row>68</xdr:row>
      <xdr:rowOff>942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223B793-AFB1-4A4A-976D-75A25E5F8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223837</xdr:colOff>
      <xdr:row>37</xdr:row>
      <xdr:rowOff>238124</xdr:rowOff>
    </xdr:from>
    <xdr:to>
      <xdr:col>8</xdr:col>
      <xdr:colOff>323849</xdr:colOff>
      <xdr:row>52</xdr:row>
      <xdr:rowOff>238124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77E73045-8A82-4CC3-84A4-FD2CCA322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977A-C306-4639-AC2F-26097B40AEA0}">
  <dimension ref="B2:AR54"/>
  <sheetViews>
    <sheetView tabSelected="1" zoomScaleNormal="100" workbookViewId="0">
      <selection activeCell="P63" sqref="P63"/>
    </sheetView>
  </sheetViews>
  <sheetFormatPr defaultRowHeight="18.75" x14ac:dyDescent="0.4"/>
  <cols>
    <col min="2" max="2" width="22.375" bestFit="1" customWidth="1"/>
    <col min="3" max="3" width="7.25" bestFit="1" customWidth="1"/>
    <col min="5" max="9" width="9" customWidth="1"/>
    <col min="10" max="10" width="5.25" style="3" bestFit="1" customWidth="1"/>
    <col min="11" max="11" width="13.125" bestFit="1" customWidth="1"/>
    <col min="12" max="13" width="8.75" style="3" customWidth="1"/>
    <col min="14" max="14" width="9.5" style="3" customWidth="1"/>
    <col min="15" max="15" width="9.5" customWidth="1"/>
    <col min="16" max="16" width="24.125" style="3" bestFit="1" customWidth="1"/>
    <col min="17" max="18" width="9" style="3"/>
    <col min="19" max="19" width="6.75" style="3" customWidth="1"/>
    <col min="20" max="20" width="6.75" customWidth="1"/>
    <col min="21" max="21" width="11.5" bestFit="1" customWidth="1"/>
    <col min="22" max="22" width="2.125" customWidth="1"/>
    <col min="23" max="24" width="7.875" customWidth="1"/>
    <col min="25" max="25" width="2.625" customWidth="1"/>
    <col min="26" max="26" width="7.875" customWidth="1"/>
    <col min="27" max="27" width="10.75" bestFit="1" customWidth="1"/>
    <col min="28" max="28" width="10.75" customWidth="1"/>
    <col min="29" max="29" width="2.5" customWidth="1"/>
    <col min="30" max="31" width="7.625" customWidth="1"/>
    <col min="32" max="39" width="6" style="3" customWidth="1"/>
    <col min="40" max="40" width="2.375" style="3" customWidth="1"/>
    <col min="41" max="44" width="6.5" style="3" customWidth="1"/>
  </cols>
  <sheetData>
    <row r="2" spans="2:44" s="5" customFormat="1" ht="18.75" customHeight="1" x14ac:dyDescent="0.4">
      <c r="B2" s="5" t="s">
        <v>18</v>
      </c>
      <c r="C2" s="5" t="s">
        <v>20</v>
      </c>
      <c r="D2" s="5" t="s">
        <v>19</v>
      </c>
      <c r="J2" s="5" t="s">
        <v>16</v>
      </c>
      <c r="K2" s="5" t="s">
        <v>27</v>
      </c>
      <c r="L2" s="12" t="s">
        <v>11</v>
      </c>
      <c r="M2" s="12"/>
      <c r="N2" s="12" t="s">
        <v>12</v>
      </c>
      <c r="O2" s="12"/>
      <c r="P2" s="5" t="s">
        <v>6</v>
      </c>
      <c r="S2" s="12" t="s">
        <v>26</v>
      </c>
      <c r="T2" s="12"/>
      <c r="U2" s="5" t="s">
        <v>28</v>
      </c>
      <c r="W2" s="12" t="s">
        <v>47</v>
      </c>
      <c r="X2" s="12"/>
      <c r="Z2" s="12" t="s">
        <v>52</v>
      </c>
      <c r="AA2" s="12"/>
      <c r="AB2" s="9"/>
      <c r="AD2" s="12" t="s">
        <v>32</v>
      </c>
      <c r="AE2" s="12"/>
      <c r="AF2" s="12" t="s">
        <v>41</v>
      </c>
      <c r="AG2" s="12"/>
      <c r="AH2" s="12"/>
      <c r="AI2" s="12"/>
      <c r="AJ2" s="12"/>
      <c r="AK2" s="12"/>
      <c r="AO2" s="12" t="s">
        <v>42</v>
      </c>
      <c r="AP2" s="12"/>
      <c r="AQ2" s="12"/>
      <c r="AR2" s="12"/>
    </row>
    <row r="3" spans="2:44" s="5" customFormat="1" ht="18" x14ac:dyDescent="0.4">
      <c r="K3" s="5" t="s">
        <v>49</v>
      </c>
      <c r="L3" s="5" t="s">
        <v>33</v>
      </c>
      <c r="M3" s="5" t="s">
        <v>34</v>
      </c>
      <c r="N3" s="5" t="s">
        <v>33</v>
      </c>
      <c r="O3" s="5" t="s">
        <v>34</v>
      </c>
      <c r="P3" s="5" t="s">
        <v>24</v>
      </c>
      <c r="Q3" s="5" t="s">
        <v>13</v>
      </c>
      <c r="R3" s="5" t="s">
        <v>14</v>
      </c>
      <c r="S3" s="5" t="s">
        <v>33</v>
      </c>
      <c r="T3" s="5" t="s">
        <v>34</v>
      </c>
      <c r="U3" s="5" t="s">
        <v>48</v>
      </c>
      <c r="W3" s="5" t="s">
        <v>48</v>
      </c>
      <c r="X3" s="5" t="s">
        <v>26</v>
      </c>
      <c r="Z3" s="5" t="s">
        <v>50</v>
      </c>
      <c r="AA3" s="5" t="s">
        <v>51</v>
      </c>
      <c r="AB3" s="9" t="s">
        <v>55</v>
      </c>
      <c r="AD3" s="5" t="s">
        <v>35</v>
      </c>
      <c r="AE3" s="5" t="s">
        <v>36</v>
      </c>
      <c r="AF3" s="5" t="s">
        <v>37</v>
      </c>
      <c r="AG3" s="5" t="s">
        <v>38</v>
      </c>
      <c r="AH3" s="5" t="s">
        <v>39</v>
      </c>
      <c r="AI3" s="5" t="s">
        <v>40</v>
      </c>
      <c r="AJ3" s="5" t="s">
        <v>43</v>
      </c>
      <c r="AK3" s="5" t="s">
        <v>44</v>
      </c>
      <c r="AL3" s="5" t="s">
        <v>45</v>
      </c>
      <c r="AM3" s="5" t="s">
        <v>46</v>
      </c>
      <c r="AO3" s="5" t="s">
        <v>37</v>
      </c>
      <c r="AP3" s="5" t="s">
        <v>38</v>
      </c>
      <c r="AQ3" s="5" t="s">
        <v>43</v>
      </c>
      <c r="AR3" s="5" t="s">
        <v>44</v>
      </c>
    </row>
    <row r="4" spans="2:44" x14ac:dyDescent="0.4">
      <c r="B4" t="s">
        <v>0</v>
      </c>
      <c r="C4" t="s">
        <v>7</v>
      </c>
      <c r="D4">
        <v>125</v>
      </c>
      <c r="J4" s="3">
        <v>0</v>
      </c>
      <c r="K4" s="4">
        <f t="shared" ref="K4:K35" si="0">J4*$D$13+$D$12</f>
        <v>10</v>
      </c>
      <c r="L4" s="8">
        <f t="shared" ref="L4:L35" si="1">RADIANS(180-K4)</f>
        <v>2.9670597283903604</v>
      </c>
      <c r="M4" s="4">
        <f>DEGREES(L4)</f>
        <v>170</v>
      </c>
      <c r="N4" s="8">
        <f>PI()-Q4-R4</f>
        <v>2.4922929651711487</v>
      </c>
      <c r="O4" s="4">
        <f t="shared" ref="O4:O35" si="2">DEGREES(N4)</f>
        <v>142.79786821445231</v>
      </c>
      <c r="P4" s="4">
        <f>SQRT(POWER($D$8,2) + POWER($D$10,2) - 2*$D$8*$D$10*COS(N4) )</f>
        <v>36.290778877640513</v>
      </c>
      <c r="Q4" s="8">
        <f t="shared" ref="Q4:Q35" si="3">ACOS( ($D$6 - $D$7*COS(L4)) / (SQRT(POWER($D$6,2) + POWER($D$7,2) - 2*$D$6*$D$7*COS(L4)) ) )</f>
        <v>7.697404210970471E-2</v>
      </c>
      <c r="R4" s="8">
        <f t="shared" ref="R4:R35" si="4">ACOS( ( POWER($D$6,2) + POWER($D$7,2 ) - POWER($D$9,2) + POWER($D$8,2) - 2*$D$6*$D$7*COS(L4)) / (2*$D$8*SQRT(POWER($D$6,2) + POWER($D$7,2) -2*$D$6*$D$7*COS(L4)) ) )</f>
        <v>0.57232564630893945</v>
      </c>
      <c r="S4" s="8">
        <f>ATAN2( ($D$8*COS(N4)-$D$10), $D$8*SIN(N4) )</f>
        <v>2.6935774628092455</v>
      </c>
      <c r="T4" s="4">
        <f>DEGREES(S4)</f>
        <v>154.33062041052622</v>
      </c>
      <c r="U4" s="4">
        <f>$D$4*2*SIN((PI()-S4)/2)</f>
        <v>55.534715565030105</v>
      </c>
      <c r="V4" s="4"/>
      <c r="W4" s="4">
        <f>$E$15+$E$17*J4</f>
        <v>50</v>
      </c>
      <c r="X4" s="8">
        <f>PI()-2*ASIN(W4/$D$4/2)</f>
        <v>2.7388768120091314</v>
      </c>
      <c r="Y4" s="4"/>
      <c r="Z4" s="6">
        <f>S4-X4</f>
        <v>-4.5299349199885874E-2</v>
      </c>
      <c r="AA4" s="7">
        <f>Z4*P4</f>
        <v>-1.64394866511408</v>
      </c>
      <c r="AB4" s="13" t="str">
        <f>AA4&amp;","&amp;P4</f>
        <v>-1.64394866511408,36.2907788776405</v>
      </c>
      <c r="AD4">
        <v>0</v>
      </c>
      <c r="AE4">
        <v>0</v>
      </c>
      <c r="AF4" s="4">
        <f>$D$5</f>
        <v>75</v>
      </c>
      <c r="AG4" s="4">
        <f t="shared" ref="AG4:AG35" si="5">$D$5+$D$7*COS(L4)</f>
        <v>45.455767409633758</v>
      </c>
      <c r="AH4" s="4">
        <f>$D$5+$D$6+$D$8*COS(N4)</f>
        <v>92.290807018925051</v>
      </c>
      <c r="AI4" s="4">
        <f>$D$5+$D$6</f>
        <v>113</v>
      </c>
      <c r="AJ4" s="4">
        <v>0</v>
      </c>
      <c r="AK4" s="4">
        <f>$D$7*SIN(L4)</f>
        <v>5.2094453300079087</v>
      </c>
      <c r="AL4" s="4">
        <f>$D$8*SIN(N4)</f>
        <v>15.720347517551778</v>
      </c>
      <c r="AM4" s="4">
        <v>0</v>
      </c>
      <c r="AN4" s="4"/>
      <c r="AO4" s="4">
        <f>$D$4</f>
        <v>125</v>
      </c>
      <c r="AP4" s="4">
        <f>$D$4+P4*COS(S4)</f>
        <v>92.290807018925051</v>
      </c>
      <c r="AQ4" s="4">
        <v>0</v>
      </c>
      <c r="AR4" s="4">
        <f>P4*SIN(S4)</f>
        <v>15.720347517551783</v>
      </c>
    </row>
    <row r="5" spans="2:44" x14ac:dyDescent="0.4">
      <c r="B5" t="s">
        <v>1</v>
      </c>
      <c r="C5" t="s">
        <v>21</v>
      </c>
      <c r="D5">
        <v>75</v>
      </c>
      <c r="J5" s="3">
        <v>1</v>
      </c>
      <c r="K5" s="4">
        <f t="shared" si="0"/>
        <v>12.32</v>
      </c>
      <c r="L5" s="8">
        <f t="shared" si="1"/>
        <v>2.9265680897440918</v>
      </c>
      <c r="M5" s="4">
        <f t="shared" ref="M5:M54" si="6">DEGREES(L5)</f>
        <v>167.68</v>
      </c>
      <c r="N5" s="8">
        <f t="shared" ref="N5:N54" si="7">PI()-Q5-R5</f>
        <v>2.4681294285368827</v>
      </c>
      <c r="O5" s="4">
        <f t="shared" si="2"/>
        <v>141.41339954719911</v>
      </c>
      <c r="P5" s="4">
        <f t="shared" ref="P5:P54" si="8">SQRT(POWER($D$8,2) + POWER($D$10,2) - 2*$D$8*$D$10*COS(N5) )</f>
        <v>36.162961794821172</v>
      </c>
      <c r="Q5" s="8">
        <f t="shared" si="3"/>
        <v>9.4815499877647369E-2</v>
      </c>
      <c r="R5" s="8">
        <f t="shared" si="4"/>
        <v>0.57864772517526297</v>
      </c>
      <c r="S5" s="8">
        <f t="shared" ref="S5:S54" si="9">ATAN2( ($D$8*COS(N5)-$D$10), $D$8*SIN(N5) )</f>
        <v>2.6765982105087778</v>
      </c>
      <c r="T5" s="4">
        <f t="shared" ref="T5:T54" si="10">DEGREES(S5)</f>
        <v>153.35778091442162</v>
      </c>
      <c r="U5" s="4">
        <f t="shared" ref="U5:U54" si="11">$D$4*2*SIN((PI()-S5)/2)</f>
        <v>57.602067714053582</v>
      </c>
      <c r="V5" s="4"/>
      <c r="W5" s="4">
        <f t="shared" ref="W5:W54" si="12">$E$15+$E$17*J5</f>
        <v>53.8</v>
      </c>
      <c r="X5" s="8">
        <f t="shared" ref="X5:X54" si="13">PI()-2*ASIN(W5/$D$4/2)</f>
        <v>2.7077994062898996</v>
      </c>
      <c r="Y5" s="4"/>
      <c r="Z5" s="6">
        <f t="shared" ref="Z5:Z54" si="14">S5-X5</f>
        <v>-3.1201195781121793E-2</v>
      </c>
      <c r="AA5" s="7">
        <f t="shared" ref="AA5:AA54" si="15">Z5*P5</f>
        <v>-1.128327650985443</v>
      </c>
      <c r="AB5" s="13" t="str">
        <f t="shared" ref="AB5:AB54" si="16">AA5&amp;","&amp;P5</f>
        <v>-1.12832765098544,36.1629617948212</v>
      </c>
      <c r="AD5">
        <f>D4</f>
        <v>125</v>
      </c>
      <c r="AE5">
        <v>0</v>
      </c>
      <c r="AF5" s="4">
        <f t="shared" ref="AF5:AF54" si="17">$D$5</f>
        <v>75</v>
      </c>
      <c r="AG5" s="4">
        <f t="shared" si="5"/>
        <v>45.690865401635754</v>
      </c>
      <c r="AH5" s="4">
        <f t="shared" ref="AH5:AH54" si="18">$D$5+$D$6+$D$8*COS(N5)</f>
        <v>92.676674759429346</v>
      </c>
      <c r="AI5" s="4">
        <f t="shared" ref="AI5:AI54" si="19">$D$5+$D$6</f>
        <v>113</v>
      </c>
      <c r="AJ5" s="4">
        <v>0</v>
      </c>
      <c r="AK5" s="4">
        <f t="shared" ref="AK5:AK54" si="20">$D$7*SIN(L5)</f>
        <v>6.4011427960144829</v>
      </c>
      <c r="AL5" s="4">
        <f t="shared" ref="AL5:AL54" si="21">$D$8*SIN(N5)</f>
        <v>16.21611701875586</v>
      </c>
      <c r="AM5" s="4">
        <v>0</v>
      </c>
      <c r="AN5" s="4"/>
      <c r="AO5" s="4">
        <f t="shared" ref="AO5:AO54" si="22">$D$4</f>
        <v>125</v>
      </c>
      <c r="AP5" s="4">
        <f t="shared" ref="AP5:AP54" si="23">$D$4+P5*COS(S5)</f>
        <v>92.676674759429346</v>
      </c>
      <c r="AQ5" s="4">
        <v>0</v>
      </c>
      <c r="AR5" s="4">
        <f t="shared" ref="AR5:AR54" si="24">P5*SIN(S5)</f>
        <v>16.21611701875586</v>
      </c>
    </row>
    <row r="6" spans="2:44" x14ac:dyDescent="0.4">
      <c r="B6" t="s">
        <v>25</v>
      </c>
      <c r="C6" t="s">
        <v>8</v>
      </c>
      <c r="D6">
        <v>38</v>
      </c>
      <c r="J6" s="3">
        <v>2</v>
      </c>
      <c r="K6" s="4">
        <f t="shared" si="0"/>
        <v>14.64</v>
      </c>
      <c r="L6" s="8">
        <f t="shared" si="1"/>
        <v>2.8860764510978236</v>
      </c>
      <c r="M6" s="4">
        <f t="shared" si="6"/>
        <v>165.36</v>
      </c>
      <c r="N6" s="8">
        <f t="shared" si="7"/>
        <v>2.4427398179573401</v>
      </c>
      <c r="O6" s="4">
        <f t="shared" si="2"/>
        <v>139.9586820175106</v>
      </c>
      <c r="P6" s="4">
        <f t="shared" si="8"/>
        <v>36.023913744079927</v>
      </c>
      <c r="Q6" s="8">
        <f t="shared" si="3"/>
        <v>0.11264657345745976</v>
      </c>
      <c r="R6" s="8">
        <f t="shared" si="4"/>
        <v>0.58620626217499305</v>
      </c>
      <c r="S6" s="8">
        <f t="shared" si="9"/>
        <v>2.6587193088045584</v>
      </c>
      <c r="T6" s="4">
        <f t="shared" si="10"/>
        <v>152.33339530444061</v>
      </c>
      <c r="U6" s="4">
        <f t="shared" si="11"/>
        <v>59.774468771776156</v>
      </c>
      <c r="V6" s="4"/>
      <c r="W6" s="4">
        <f t="shared" si="12"/>
        <v>57.6</v>
      </c>
      <c r="X6" s="8">
        <f t="shared" si="13"/>
        <v>2.6766152095807545</v>
      </c>
      <c r="Y6" s="4"/>
      <c r="Z6" s="6">
        <f t="shared" si="14"/>
        <v>-1.7895900776196072E-2</v>
      </c>
      <c r="AA6" s="7">
        <f t="shared" si="15"/>
        <v>-0.64468038593430033</v>
      </c>
      <c r="AB6" s="13" t="str">
        <f t="shared" si="16"/>
        <v>-0.6446803859343,36.0239137440799</v>
      </c>
      <c r="AF6" s="4">
        <f t="shared" si="17"/>
        <v>75</v>
      </c>
      <c r="AG6" s="4">
        <f t="shared" si="5"/>
        <v>45.974011288151104</v>
      </c>
      <c r="AH6" s="4">
        <f t="shared" si="18"/>
        <v>93.094901606628724</v>
      </c>
      <c r="AI6" s="4">
        <f t="shared" si="19"/>
        <v>113</v>
      </c>
      <c r="AJ6" s="4">
        <v>0</v>
      </c>
      <c r="AK6" s="4">
        <f t="shared" si="20"/>
        <v>7.5823465562858727</v>
      </c>
      <c r="AL6" s="4">
        <f t="shared" si="21"/>
        <v>16.726836459719689</v>
      </c>
      <c r="AM6" s="4">
        <v>0</v>
      </c>
      <c r="AN6" s="4"/>
      <c r="AO6" s="4">
        <f t="shared" si="22"/>
        <v>125</v>
      </c>
      <c r="AP6" s="4">
        <f t="shared" si="23"/>
        <v>93.094901606628724</v>
      </c>
      <c r="AQ6" s="4">
        <v>0</v>
      </c>
      <c r="AR6" s="4">
        <f t="shared" si="24"/>
        <v>16.726836459719692</v>
      </c>
    </row>
    <row r="7" spans="2:44" x14ac:dyDescent="0.4">
      <c r="B7" t="s">
        <v>2</v>
      </c>
      <c r="C7" t="s">
        <v>9</v>
      </c>
      <c r="D7">
        <v>30</v>
      </c>
      <c r="J7" s="3">
        <v>3</v>
      </c>
      <c r="K7" s="4">
        <f t="shared" si="0"/>
        <v>16.96</v>
      </c>
      <c r="L7" s="8">
        <f t="shared" si="1"/>
        <v>2.8455848124515546</v>
      </c>
      <c r="M7" s="4">
        <f t="shared" si="6"/>
        <v>163.04</v>
      </c>
      <c r="N7" s="8">
        <f t="shared" si="7"/>
        <v>2.4161658723717325</v>
      </c>
      <c r="O7" s="4">
        <f t="shared" si="2"/>
        <v>138.43610709044498</v>
      </c>
      <c r="P7" s="4">
        <f t="shared" si="8"/>
        <v>35.873207219246858</v>
      </c>
      <c r="Q7" s="8">
        <f t="shared" si="3"/>
        <v>0.13046523000579735</v>
      </c>
      <c r="R7" s="8">
        <f t="shared" si="4"/>
        <v>0.59496155121226302</v>
      </c>
      <c r="S7" s="8">
        <f t="shared" si="9"/>
        <v>2.6399626050600347</v>
      </c>
      <c r="T7" s="4">
        <f t="shared" si="10"/>
        <v>151.25871534230217</v>
      </c>
      <c r="U7" s="4">
        <f t="shared" si="11"/>
        <v>62.048391032624387</v>
      </c>
      <c r="V7" s="4"/>
      <c r="W7" s="4">
        <f t="shared" si="12"/>
        <v>61.4</v>
      </c>
      <c r="X7" s="8">
        <f t="shared" si="13"/>
        <v>2.6453154496914038</v>
      </c>
      <c r="Y7" s="4"/>
      <c r="Z7" s="6">
        <f t="shared" si="14"/>
        <v>-5.3528446313690914E-3</v>
      </c>
      <c r="AA7" s="7">
        <f t="shared" si="15"/>
        <v>-0.19202370467353647</v>
      </c>
      <c r="AB7" s="13" t="str">
        <f t="shared" si="16"/>
        <v>-0.192023704673536,35.8732072192469</v>
      </c>
      <c r="AF7" s="4">
        <f t="shared" si="17"/>
        <v>75</v>
      </c>
      <c r="AG7" s="4">
        <f t="shared" si="5"/>
        <v>46.304740894311664</v>
      </c>
      <c r="AH7" s="4">
        <f t="shared" si="18"/>
        <v>93.546375158540627</v>
      </c>
      <c r="AI7" s="4">
        <f t="shared" si="19"/>
        <v>113</v>
      </c>
      <c r="AJ7" s="4">
        <v>0</v>
      </c>
      <c r="AK7" s="4">
        <f t="shared" si="20"/>
        <v>8.7511202058599782</v>
      </c>
      <c r="AL7" s="4">
        <f t="shared" si="21"/>
        <v>17.249825521661219</v>
      </c>
      <c r="AM7" s="4">
        <v>0</v>
      </c>
      <c r="AN7" s="4"/>
      <c r="AO7" s="4">
        <f t="shared" si="22"/>
        <v>125</v>
      </c>
      <c r="AP7" s="4">
        <f t="shared" si="23"/>
        <v>93.546375158540627</v>
      </c>
      <c r="AQ7" s="4">
        <v>0</v>
      </c>
      <c r="AR7" s="4">
        <f t="shared" si="24"/>
        <v>17.249825521661215</v>
      </c>
    </row>
    <row r="8" spans="2:44" x14ac:dyDescent="0.4">
      <c r="B8" t="s">
        <v>3</v>
      </c>
      <c r="C8" t="s">
        <v>10</v>
      </c>
      <c r="D8">
        <v>26</v>
      </c>
      <c r="J8" s="3">
        <v>4</v>
      </c>
      <c r="K8" s="4">
        <f t="shared" si="0"/>
        <v>19.28</v>
      </c>
      <c r="L8" s="8">
        <f t="shared" si="1"/>
        <v>2.8050931738052864</v>
      </c>
      <c r="M8" s="4">
        <f t="shared" si="6"/>
        <v>160.72</v>
      </c>
      <c r="N8" s="8">
        <f t="shared" si="7"/>
        <v>2.3884529727455814</v>
      </c>
      <c r="O8" s="4">
        <f t="shared" si="2"/>
        <v>136.84827490379686</v>
      </c>
      <c r="P8" s="4">
        <f t="shared" si="8"/>
        <v>35.710448975651431</v>
      </c>
      <c r="Q8" s="8">
        <f t="shared" si="3"/>
        <v>0.14826939581906062</v>
      </c>
      <c r="R8" s="8">
        <f t="shared" si="4"/>
        <v>0.60487028502515106</v>
      </c>
      <c r="S8" s="8">
        <f t="shared" si="9"/>
        <v>2.6203519335823273</v>
      </c>
      <c r="T8" s="4">
        <f t="shared" si="10"/>
        <v>150.13510663321196</v>
      </c>
      <c r="U8" s="4">
        <f t="shared" si="11"/>
        <v>64.420003018966682</v>
      </c>
      <c r="V8" s="4"/>
      <c r="W8" s="4">
        <f t="shared" si="12"/>
        <v>65.2</v>
      </c>
      <c r="X8" s="8">
        <f t="shared" si="13"/>
        <v>2.6138910766788817</v>
      </c>
      <c r="Y8" s="4"/>
      <c r="Z8" s="6">
        <f t="shared" si="14"/>
        <v>6.4608569034456664E-3</v>
      </c>
      <c r="AA8" s="7">
        <f t="shared" si="15"/>
        <v>0.23072010078948177</v>
      </c>
      <c r="AB8" s="13" t="str">
        <f t="shared" si="16"/>
        <v>0.230720100789482,35.7104489756514</v>
      </c>
      <c r="AF8" s="4">
        <f t="shared" si="17"/>
        <v>75</v>
      </c>
      <c r="AG8" s="4">
        <f t="shared" si="5"/>
        <v>46.682512038935805</v>
      </c>
      <c r="AH8" s="4">
        <f t="shared" si="18"/>
        <v>94.031826414891498</v>
      </c>
      <c r="AI8" s="4">
        <f t="shared" si="19"/>
        <v>113</v>
      </c>
      <c r="AJ8" s="4">
        <v>0</v>
      </c>
      <c r="AK8" s="4">
        <f t="shared" si="20"/>
        <v>9.9055477170616122</v>
      </c>
      <c r="AL8" s="4">
        <f t="shared" si="21"/>
        <v>17.782249319059492</v>
      </c>
      <c r="AM8" s="4">
        <v>0</v>
      </c>
      <c r="AN8" s="4"/>
      <c r="AO8" s="4">
        <f t="shared" si="22"/>
        <v>125</v>
      </c>
      <c r="AP8" s="4">
        <f t="shared" si="23"/>
        <v>94.031826414891484</v>
      </c>
      <c r="AQ8" s="4">
        <v>0</v>
      </c>
      <c r="AR8" s="4">
        <f t="shared" si="24"/>
        <v>17.782249319059488</v>
      </c>
    </row>
    <row r="9" spans="2:44" x14ac:dyDescent="0.4">
      <c r="B9" t="s">
        <v>4</v>
      </c>
      <c r="C9" t="s">
        <v>22</v>
      </c>
      <c r="D9">
        <v>48</v>
      </c>
      <c r="J9" s="3">
        <v>5</v>
      </c>
      <c r="K9" s="4">
        <f t="shared" si="0"/>
        <v>21.6</v>
      </c>
      <c r="L9" s="8">
        <f t="shared" si="1"/>
        <v>2.7646015351590183</v>
      </c>
      <c r="M9" s="4">
        <f t="shared" si="6"/>
        <v>158.4</v>
      </c>
      <c r="N9" s="8">
        <f t="shared" si="7"/>
        <v>2.3596490159940666</v>
      </c>
      <c r="O9" s="4">
        <f t="shared" si="2"/>
        <v>135.19792974865771</v>
      </c>
      <c r="P9" s="4">
        <f t="shared" si="8"/>
        <v>35.53528179230851</v>
      </c>
      <c r="Q9" s="8">
        <f t="shared" si="3"/>
        <v>0.1660569491234587</v>
      </c>
      <c r="R9" s="8">
        <f t="shared" si="4"/>
        <v>0.61588668847226768</v>
      </c>
      <c r="S9" s="8">
        <f t="shared" si="9"/>
        <v>2.5999123273920559</v>
      </c>
      <c r="T9" s="4">
        <f t="shared" si="10"/>
        <v>148.96400346359994</v>
      </c>
      <c r="U9" s="4">
        <f t="shared" si="11"/>
        <v>66.8852667992672</v>
      </c>
      <c r="V9" s="4"/>
      <c r="W9" s="4">
        <f t="shared" si="12"/>
        <v>69</v>
      </c>
      <c r="X9" s="8">
        <f t="shared" si="13"/>
        <v>2.5823327350405498</v>
      </c>
      <c r="Y9" s="4"/>
      <c r="Z9" s="6">
        <f t="shared" si="14"/>
        <v>1.7579592351506079E-2</v>
      </c>
      <c r="AA9" s="7">
        <f t="shared" si="15"/>
        <v>0.62469576800467996</v>
      </c>
      <c r="AB9" s="13" t="str">
        <f t="shared" si="16"/>
        <v>0.62469576800468,35.5352817923085</v>
      </c>
      <c r="AF9" s="4">
        <f t="shared" si="17"/>
        <v>75</v>
      </c>
      <c r="AG9" s="4">
        <f t="shared" si="5"/>
        <v>47.106705423352452</v>
      </c>
      <c r="AH9" s="4">
        <f t="shared" si="18"/>
        <v>94.551822830884461</v>
      </c>
      <c r="AI9" s="4">
        <f t="shared" si="19"/>
        <v>113</v>
      </c>
      <c r="AJ9" s="4">
        <v>0</v>
      </c>
      <c r="AK9" s="4">
        <f t="shared" si="20"/>
        <v>11.043736580540333</v>
      </c>
      <c r="AL9" s="4">
        <f t="shared" si="21"/>
        <v>18.321156053506133</v>
      </c>
      <c r="AM9" s="4">
        <v>0</v>
      </c>
      <c r="AN9" s="4"/>
      <c r="AO9" s="4">
        <f t="shared" si="22"/>
        <v>125</v>
      </c>
      <c r="AP9" s="4">
        <f t="shared" si="23"/>
        <v>94.551822830884475</v>
      </c>
      <c r="AQ9" s="4">
        <v>0</v>
      </c>
      <c r="AR9" s="4">
        <f t="shared" si="24"/>
        <v>18.321156053506137</v>
      </c>
    </row>
    <row r="10" spans="2:44" x14ac:dyDescent="0.4">
      <c r="B10" t="s">
        <v>5</v>
      </c>
      <c r="C10" t="s">
        <v>23</v>
      </c>
      <c r="D10">
        <f>D4-D5-D6</f>
        <v>12</v>
      </c>
      <c r="J10" s="3">
        <v>6</v>
      </c>
      <c r="K10" s="4">
        <f t="shared" si="0"/>
        <v>23.919999999999998</v>
      </c>
      <c r="L10" s="8">
        <f t="shared" si="1"/>
        <v>2.7241098965127497</v>
      </c>
      <c r="M10" s="4">
        <f t="shared" si="6"/>
        <v>156.08000000000001</v>
      </c>
      <c r="N10" s="8">
        <f t="shared" si="7"/>
        <v>2.3298033441770678</v>
      </c>
      <c r="O10" s="4">
        <f t="shared" si="2"/>
        <v>133.48789871681112</v>
      </c>
      <c r="P10" s="4">
        <f t="shared" si="8"/>
        <v>35.347385280389872</v>
      </c>
      <c r="Q10" s="8">
        <f t="shared" si="3"/>
        <v>0.18382571252499624</v>
      </c>
      <c r="R10" s="8">
        <f t="shared" si="4"/>
        <v>0.6279635968877294</v>
      </c>
      <c r="S10" s="8">
        <f t="shared" si="9"/>
        <v>2.5786692639906756</v>
      </c>
      <c r="T10" s="4">
        <f t="shared" si="10"/>
        <v>147.74686558677203</v>
      </c>
      <c r="U10" s="4">
        <f t="shared" si="11"/>
        <v>69.440030644035517</v>
      </c>
      <c r="V10" s="4"/>
      <c r="W10" s="4">
        <f t="shared" si="12"/>
        <v>72.8</v>
      </c>
      <c r="X10" s="8">
        <f t="shared" si="13"/>
        <v>2.5506307336670089</v>
      </c>
      <c r="Y10" s="4"/>
      <c r="Z10" s="6">
        <f t="shared" si="14"/>
        <v>2.8038530323666766E-2</v>
      </c>
      <c r="AA10" s="7">
        <f t="shared" si="15"/>
        <v>0.99108873404654374</v>
      </c>
      <c r="AB10" s="13" t="str">
        <f t="shared" si="16"/>
        <v>0.991088734046544,35.3473852803899</v>
      </c>
      <c r="AF10" s="4">
        <f t="shared" si="17"/>
        <v>75</v>
      </c>
      <c r="AG10" s="4">
        <f t="shared" si="5"/>
        <v>47.576625646647635</v>
      </c>
      <c r="AH10" s="4">
        <f t="shared" si="18"/>
        <v>95.1067647433199</v>
      </c>
      <c r="AI10" s="4">
        <f t="shared" si="19"/>
        <v>113</v>
      </c>
      <c r="AJ10" s="4">
        <v>0</v>
      </c>
      <c r="AK10" s="4">
        <f t="shared" si="20"/>
        <v>12.163820907753275</v>
      </c>
      <c r="AL10" s="4">
        <f t="shared" si="21"/>
        <v>18.863513247778108</v>
      </c>
      <c r="AM10" s="4">
        <v>0</v>
      </c>
      <c r="AN10" s="4"/>
      <c r="AO10" s="4">
        <f t="shared" si="22"/>
        <v>125</v>
      </c>
      <c r="AP10" s="4">
        <f t="shared" si="23"/>
        <v>95.1067647433199</v>
      </c>
      <c r="AQ10" s="4">
        <v>0</v>
      </c>
      <c r="AR10" s="4">
        <f t="shared" si="24"/>
        <v>18.863513247778112</v>
      </c>
    </row>
    <row r="11" spans="2:44" x14ac:dyDescent="0.4">
      <c r="J11" s="3">
        <v>7</v>
      </c>
      <c r="K11" s="4">
        <f t="shared" si="0"/>
        <v>26.24</v>
      </c>
      <c r="L11" s="8">
        <f t="shared" si="1"/>
        <v>2.6836182578664811</v>
      </c>
      <c r="M11" s="4">
        <f t="shared" si="6"/>
        <v>153.76</v>
      </c>
      <c r="N11" s="8">
        <f t="shared" si="7"/>
        <v>2.2989657670930903</v>
      </c>
      <c r="O11" s="4">
        <f t="shared" si="2"/>
        <v>131.72103569948987</v>
      </c>
      <c r="P11" s="4">
        <f t="shared" si="8"/>
        <v>35.146475864582989</v>
      </c>
      <c r="Q11" s="8">
        <f t="shared" si="3"/>
        <v>0.20157344506116104</v>
      </c>
      <c r="R11" s="8">
        <f t="shared" si="4"/>
        <v>0.64105344143554166</v>
      </c>
      <c r="S11" s="8">
        <f t="shared" si="9"/>
        <v>2.5566479702272096</v>
      </c>
      <c r="T11" s="4">
        <f t="shared" si="10"/>
        <v>146.48513839470766</v>
      </c>
      <c r="U11" s="4">
        <f t="shared" si="11"/>
        <v>72.080113757088569</v>
      </c>
      <c r="V11" s="4"/>
      <c r="W11" s="4">
        <f t="shared" si="12"/>
        <v>76.599999999999994</v>
      </c>
      <c r="X11" s="8">
        <f t="shared" si="13"/>
        <v>2.5187750132607873</v>
      </c>
      <c r="Y11" s="4"/>
      <c r="Z11" s="6">
        <f t="shared" si="14"/>
        <v>3.7872956966422233E-2</v>
      </c>
      <c r="AA11" s="7">
        <f t="shared" si="15"/>
        <v>1.3311009679407493</v>
      </c>
      <c r="AB11" s="13" t="str">
        <f t="shared" si="16"/>
        <v>1.33110096794075,35.146475864583</v>
      </c>
      <c r="AF11" s="4">
        <f t="shared" si="17"/>
        <v>75</v>
      </c>
      <c r="AG11" s="4">
        <f t="shared" si="5"/>
        <v>48.091502345669099</v>
      </c>
      <c r="AH11" s="4">
        <f t="shared" si="18"/>
        <v>95.696884762511885</v>
      </c>
      <c r="AI11" s="4">
        <f t="shared" si="19"/>
        <v>113</v>
      </c>
      <c r="AJ11" s="4">
        <v>0</v>
      </c>
      <c r="AK11" s="4">
        <f t="shared" si="20"/>
        <v>13.263964489807282</v>
      </c>
      <c r="AL11" s="4">
        <f t="shared" si="21"/>
        <v>19.40624134339792</v>
      </c>
      <c r="AM11" s="4">
        <v>0</v>
      </c>
      <c r="AN11" s="4"/>
      <c r="AO11" s="4">
        <f t="shared" si="22"/>
        <v>125</v>
      </c>
      <c r="AP11" s="4">
        <f t="shared" si="23"/>
        <v>95.696884762511885</v>
      </c>
      <c r="AQ11" s="4">
        <v>0</v>
      </c>
      <c r="AR11" s="4">
        <f t="shared" si="24"/>
        <v>19.40624134339792</v>
      </c>
    </row>
    <row r="12" spans="2:44" x14ac:dyDescent="0.4">
      <c r="B12" t="s">
        <v>15</v>
      </c>
      <c r="D12">
        <v>10</v>
      </c>
      <c r="J12" s="3">
        <v>8</v>
      </c>
      <c r="K12" s="4">
        <f t="shared" si="0"/>
        <v>28.56</v>
      </c>
      <c r="L12" s="8">
        <f t="shared" si="1"/>
        <v>2.6431266192202125</v>
      </c>
      <c r="M12" s="4">
        <f t="shared" si="6"/>
        <v>151.44</v>
      </c>
      <c r="N12" s="8">
        <f t="shared" si="7"/>
        <v>2.2671857031233587</v>
      </c>
      <c r="O12" s="4">
        <f t="shared" si="2"/>
        <v>129.90017216136849</v>
      </c>
      <c r="P12" s="4">
        <f t="shared" si="8"/>
        <v>34.93230608648755</v>
      </c>
      <c r="Q12" s="8">
        <f t="shared" si="3"/>
        <v>0.21929783379123147</v>
      </c>
      <c r="R12" s="8">
        <f t="shared" si="4"/>
        <v>0.65510911667520277</v>
      </c>
      <c r="S12" s="8">
        <f t="shared" si="9"/>
        <v>2.5338728023398849</v>
      </c>
      <c r="T12" s="4">
        <f t="shared" si="10"/>
        <v>145.18021739706208</v>
      </c>
      <c r="U12" s="4">
        <f t="shared" si="11"/>
        <v>74.801380955137788</v>
      </c>
      <c r="V12" s="4"/>
      <c r="W12" s="4">
        <f t="shared" si="12"/>
        <v>80.400000000000006</v>
      </c>
      <c r="X12" s="8">
        <f t="shared" si="13"/>
        <v>2.4867551108865804</v>
      </c>
      <c r="Y12" s="4"/>
      <c r="Z12" s="6">
        <f t="shared" si="14"/>
        <v>4.7117691453304467E-2</v>
      </c>
      <c r="AA12" s="7">
        <f t="shared" si="15"/>
        <v>1.64592961993551</v>
      </c>
      <c r="AB12" s="13" t="str">
        <f t="shared" si="16"/>
        <v>1.64592961993551,34.9323060864876</v>
      </c>
      <c r="AF12" s="4">
        <f t="shared" si="17"/>
        <v>75</v>
      </c>
      <c r="AG12" s="4">
        <f t="shared" si="5"/>
        <v>48.650491457920268</v>
      </c>
      <c r="AH12" s="4">
        <f t="shared" si="18"/>
        <v>96.322249644997711</v>
      </c>
      <c r="AI12" s="4">
        <f t="shared" si="19"/>
        <v>113</v>
      </c>
      <c r="AJ12" s="4">
        <v>0</v>
      </c>
      <c r="AK12" s="4">
        <f t="shared" si="20"/>
        <v>14.34236380764577</v>
      </c>
      <c r="AL12" s="4">
        <f t="shared" si="21"/>
        <v>19.94624383427168</v>
      </c>
      <c r="AM12" s="4">
        <v>0</v>
      </c>
      <c r="AN12" s="4"/>
      <c r="AO12" s="4">
        <f t="shared" si="22"/>
        <v>125</v>
      </c>
      <c r="AP12" s="4">
        <f t="shared" si="23"/>
        <v>96.322249644997711</v>
      </c>
      <c r="AQ12" s="4">
        <v>0</v>
      </c>
      <c r="AR12" s="4">
        <f t="shared" si="24"/>
        <v>19.94624383427168</v>
      </c>
    </row>
    <row r="13" spans="2:44" x14ac:dyDescent="0.4">
      <c r="B13" t="s">
        <v>17</v>
      </c>
      <c r="D13">
        <v>2.3199999999999998</v>
      </c>
      <c r="J13" s="3">
        <v>9</v>
      </c>
      <c r="K13" s="4">
        <f t="shared" si="0"/>
        <v>30.88</v>
      </c>
      <c r="L13" s="8">
        <f t="shared" si="1"/>
        <v>2.6026349805739444</v>
      </c>
      <c r="M13" s="4">
        <f t="shared" si="6"/>
        <v>149.12</v>
      </c>
      <c r="N13" s="8">
        <f t="shared" si="7"/>
        <v>2.2345114508205857</v>
      </c>
      <c r="O13" s="4">
        <f t="shared" si="2"/>
        <v>128.02807540567397</v>
      </c>
      <c r="P13" s="4">
        <f t="shared" si="8"/>
        <v>34.7046633855675</v>
      </c>
      <c r="Q13" s="8">
        <f t="shared" si="3"/>
        <v>0.2369964848562256</v>
      </c>
      <c r="R13" s="8">
        <f t="shared" si="4"/>
        <v>0.67008471791298141</v>
      </c>
      <c r="S13" s="8">
        <f t="shared" si="9"/>
        <v>2.5103667088382804</v>
      </c>
      <c r="T13" s="4">
        <f t="shared" si="10"/>
        <v>143.83341744658026</v>
      </c>
      <c r="U13" s="4">
        <f t="shared" si="11"/>
        <v>77.599806225471113</v>
      </c>
      <c r="V13" s="4"/>
      <c r="W13" s="4">
        <f t="shared" si="12"/>
        <v>84.199999999999989</v>
      </c>
      <c r="X13" s="8">
        <f t="shared" si="13"/>
        <v>2.4545601212716885</v>
      </c>
      <c r="Y13" s="4"/>
      <c r="Z13" s="6">
        <f t="shared" si="14"/>
        <v>5.5806587566591848E-2</v>
      </c>
      <c r="AA13" s="7">
        <f t="shared" si="15"/>
        <v>1.9367488361957665</v>
      </c>
      <c r="AB13" s="13" t="str">
        <f t="shared" si="16"/>
        <v>1.93674883619577,34.7046633855675</v>
      </c>
      <c r="AF13" s="4">
        <f t="shared" si="17"/>
        <v>75</v>
      </c>
      <c r="AG13" s="4">
        <f t="shared" si="5"/>
        <v>49.252676605273024</v>
      </c>
      <c r="AH13" s="4">
        <f t="shared" si="18"/>
        <v>96.982764137268774</v>
      </c>
      <c r="AI13" s="4">
        <f t="shared" si="19"/>
        <v>113</v>
      </c>
      <c r="AJ13" s="4">
        <v>0</v>
      </c>
      <c r="AK13" s="4">
        <f t="shared" si="20"/>
        <v>15.397250988645506</v>
      </c>
      <c r="AL13" s="4">
        <f t="shared" si="21"/>
        <v>20.480433474847075</v>
      </c>
      <c r="AM13" s="4">
        <v>0</v>
      </c>
      <c r="AN13" s="4"/>
      <c r="AO13" s="4">
        <f t="shared" si="22"/>
        <v>125</v>
      </c>
      <c r="AP13" s="4">
        <f t="shared" si="23"/>
        <v>96.982764137268774</v>
      </c>
      <c r="AQ13" s="4">
        <v>0</v>
      </c>
      <c r="AR13" s="4">
        <f t="shared" si="24"/>
        <v>20.480433474847075</v>
      </c>
    </row>
    <row r="14" spans="2:44" x14ac:dyDescent="0.4">
      <c r="J14" s="3">
        <v>10</v>
      </c>
      <c r="K14" s="4">
        <f t="shared" si="0"/>
        <v>33.200000000000003</v>
      </c>
      <c r="L14" s="8">
        <f t="shared" si="1"/>
        <v>2.5621433419276758</v>
      </c>
      <c r="M14" s="4">
        <f t="shared" si="6"/>
        <v>146.80000000000001</v>
      </c>
      <c r="N14" s="8">
        <f t="shared" si="7"/>
        <v>2.2009895933267378</v>
      </c>
      <c r="O14" s="4">
        <f t="shared" si="2"/>
        <v>126.10741444983749</v>
      </c>
      <c r="P14" s="4">
        <f t="shared" si="8"/>
        <v>34.4633685069563</v>
      </c>
      <c r="Q14" s="8">
        <f t="shared" si="3"/>
        <v>0.25466691393285457</v>
      </c>
      <c r="R14" s="8">
        <f t="shared" si="4"/>
        <v>0.68593614633020095</v>
      </c>
      <c r="S14" s="8">
        <f t="shared" si="9"/>
        <v>2.4861507767878299</v>
      </c>
      <c r="T14" s="4">
        <f t="shared" si="10"/>
        <v>142.44594674311384</v>
      </c>
      <c r="U14" s="4">
        <f t="shared" si="11"/>
        <v>80.47152498151867</v>
      </c>
      <c r="V14" s="4"/>
      <c r="W14" s="4">
        <f t="shared" si="12"/>
        <v>88</v>
      </c>
      <c r="X14" s="8">
        <f t="shared" si="13"/>
        <v>2.4221786544198798</v>
      </c>
      <c r="Y14" s="4"/>
      <c r="Z14" s="6">
        <f t="shared" si="14"/>
        <v>6.3972122367950135E-2</v>
      </c>
      <c r="AA14" s="7">
        <f t="shared" si="15"/>
        <v>2.2046948273387672</v>
      </c>
      <c r="AB14" s="13" t="str">
        <f t="shared" si="16"/>
        <v>2.20469482733877,34.4633685069563</v>
      </c>
      <c r="AF14" s="4">
        <f t="shared" si="17"/>
        <v>75</v>
      </c>
      <c r="AG14" s="4">
        <f t="shared" si="5"/>
        <v>49.897070596231153</v>
      </c>
      <c r="AH14" s="4">
        <f t="shared" si="18"/>
        <v>97.678176298072202</v>
      </c>
      <c r="AI14" s="4">
        <f t="shared" si="19"/>
        <v>113</v>
      </c>
      <c r="AJ14" s="4">
        <v>0</v>
      </c>
      <c r="AK14" s="4">
        <f t="shared" si="20"/>
        <v>16.426896704776507</v>
      </c>
      <c r="AL14" s="4">
        <f t="shared" si="21"/>
        <v>21.005754412708995</v>
      </c>
      <c r="AM14" s="4">
        <v>0</v>
      </c>
      <c r="AN14" s="4"/>
      <c r="AO14" s="4">
        <f t="shared" si="22"/>
        <v>125</v>
      </c>
      <c r="AP14" s="4">
        <f t="shared" si="23"/>
        <v>97.678176298072202</v>
      </c>
      <c r="AQ14" s="4">
        <v>0</v>
      </c>
      <c r="AR14" s="4">
        <f t="shared" si="24"/>
        <v>21.005754412709006</v>
      </c>
    </row>
    <row r="15" spans="2:44" x14ac:dyDescent="0.4">
      <c r="B15" t="s">
        <v>29</v>
      </c>
      <c r="D15" s="2">
        <f>U4</f>
        <v>55.534715565030105</v>
      </c>
      <c r="E15">
        <v>50</v>
      </c>
      <c r="J15" s="3">
        <v>11</v>
      </c>
      <c r="K15" s="4">
        <f t="shared" si="0"/>
        <v>35.519999999999996</v>
      </c>
      <c r="L15" s="8">
        <f t="shared" si="1"/>
        <v>2.5216517032814076</v>
      </c>
      <c r="M15" s="4">
        <f t="shared" si="6"/>
        <v>144.48000000000002</v>
      </c>
      <c r="N15" s="8">
        <f t="shared" si="7"/>
        <v>2.1666645297282621</v>
      </c>
      <c r="O15" s="4">
        <f t="shared" si="2"/>
        <v>124.14073317412671</v>
      </c>
      <c r="P15" s="4">
        <f t="shared" si="8"/>
        <v>34.20827367067691</v>
      </c>
      <c r="Q15" s="8">
        <f t="shared" si="3"/>
        <v>0.27230653599782095</v>
      </c>
      <c r="R15" s="8">
        <f t="shared" si="4"/>
        <v>0.70262158786371043</v>
      </c>
      <c r="S15" s="8">
        <f t="shared" si="9"/>
        <v>2.4612438565852948</v>
      </c>
      <c r="T15" s="4">
        <f t="shared" si="10"/>
        <v>141.01888533483947</v>
      </c>
      <c r="U15" s="4">
        <f t="shared" si="11"/>
        <v>83.412875517539916</v>
      </c>
      <c r="V15" s="4"/>
      <c r="W15" s="4">
        <f t="shared" si="12"/>
        <v>91.8</v>
      </c>
      <c r="X15" s="8">
        <f t="shared" si="13"/>
        <v>2.3895987890364694</v>
      </c>
      <c r="Y15" s="4"/>
      <c r="Z15" s="6">
        <f t="shared" si="14"/>
        <v>7.1645067548825381E-2</v>
      </c>
      <c r="AA15" s="7">
        <f t="shared" si="15"/>
        <v>2.4508540778643519</v>
      </c>
      <c r="AB15" s="13" t="str">
        <f t="shared" si="16"/>
        <v>2.45085407786435,34.2082736706769</v>
      </c>
      <c r="AF15" s="4">
        <f t="shared" si="17"/>
        <v>75</v>
      </c>
      <c r="AG15" s="4">
        <f t="shared" si="5"/>
        <v>50.582617044281449</v>
      </c>
      <c r="AH15" s="4">
        <f t="shared" si="18"/>
        <v>98.408083853003035</v>
      </c>
      <c r="AI15" s="4">
        <f t="shared" si="19"/>
        <v>113</v>
      </c>
      <c r="AJ15" s="4">
        <v>0</v>
      </c>
      <c r="AK15" s="4">
        <f t="shared" si="20"/>
        <v>17.429613007573789</v>
      </c>
      <c r="AL15" s="4">
        <f t="shared" si="21"/>
        <v>21.519200337350117</v>
      </c>
      <c r="AM15" s="4">
        <v>0</v>
      </c>
      <c r="AN15" s="4"/>
      <c r="AO15" s="4">
        <f t="shared" si="22"/>
        <v>125</v>
      </c>
      <c r="AP15" s="4">
        <f t="shared" si="23"/>
        <v>98.408083853003035</v>
      </c>
      <c r="AQ15" s="4">
        <v>0</v>
      </c>
      <c r="AR15" s="4">
        <f t="shared" si="24"/>
        <v>21.519200337350121</v>
      </c>
    </row>
    <row r="16" spans="2:44" x14ac:dyDescent="0.4">
      <c r="B16" t="s">
        <v>30</v>
      </c>
      <c r="D16" s="2">
        <f>U54</f>
        <v>240.41930975510587</v>
      </c>
      <c r="E16">
        <v>240</v>
      </c>
      <c r="J16" s="3">
        <v>12</v>
      </c>
      <c r="K16" s="4">
        <f t="shared" si="0"/>
        <v>37.839999999999996</v>
      </c>
      <c r="L16" s="8">
        <f t="shared" si="1"/>
        <v>2.4811600646351386</v>
      </c>
      <c r="M16" s="4">
        <f t="shared" si="6"/>
        <v>142.16</v>
      </c>
      <c r="N16" s="8">
        <f t="shared" si="7"/>
        <v>2.131578121963762</v>
      </c>
      <c r="O16" s="4">
        <f t="shared" si="2"/>
        <v>122.13043009094581</v>
      </c>
      <c r="P16" s="4">
        <f t="shared" si="8"/>
        <v>33.939260617404472</v>
      </c>
      <c r="Q16" s="8">
        <f t="shared" si="3"/>
        <v>0.28991265430971813</v>
      </c>
      <c r="R16" s="8">
        <f t="shared" si="4"/>
        <v>0.72010187731631281</v>
      </c>
      <c r="S16" s="8">
        <f t="shared" si="9"/>
        <v>2.4356622564981132</v>
      </c>
      <c r="T16" s="4">
        <f t="shared" si="10"/>
        <v>139.55316761665244</v>
      </c>
      <c r="U16" s="4">
        <f t="shared" si="11"/>
        <v>86.420430632293446</v>
      </c>
      <c r="V16" s="4"/>
      <c r="W16" s="4">
        <f t="shared" si="12"/>
        <v>95.6</v>
      </c>
      <c r="X16" s="8">
        <f t="shared" si="13"/>
        <v>2.3568080211849392</v>
      </c>
      <c r="Y16" s="4"/>
      <c r="Z16" s="6">
        <f t="shared" si="14"/>
        <v>7.8854235313174037E-2</v>
      </c>
      <c r="AA16" s="7">
        <f t="shared" si="15"/>
        <v>2.6762544430799524</v>
      </c>
      <c r="AB16" s="13" t="str">
        <f t="shared" si="16"/>
        <v>2.67625444307995,33.9392606174045</v>
      </c>
      <c r="AF16" s="4">
        <f t="shared" si="17"/>
        <v>75</v>
      </c>
      <c r="AG16" s="4">
        <f t="shared" si="5"/>
        <v>51.308192099679793</v>
      </c>
      <c r="AH16" s="4">
        <f t="shared" si="18"/>
        <v>99.17194119766242</v>
      </c>
      <c r="AI16" s="4">
        <f t="shared" si="19"/>
        <v>113</v>
      </c>
      <c r="AJ16" s="4">
        <v>0</v>
      </c>
      <c r="AK16" s="4">
        <f t="shared" si="20"/>
        <v>18.403756095273735</v>
      </c>
      <c r="AL16" s="4">
        <f t="shared" si="21"/>
        <v>22.017828906572376</v>
      </c>
      <c r="AM16" s="4">
        <v>0</v>
      </c>
      <c r="AN16" s="4"/>
      <c r="AO16" s="4">
        <f t="shared" si="22"/>
        <v>125</v>
      </c>
      <c r="AP16" s="4">
        <f t="shared" si="23"/>
        <v>99.17194119766242</v>
      </c>
      <c r="AQ16" s="4">
        <v>0</v>
      </c>
      <c r="AR16" s="4">
        <f t="shared" si="24"/>
        <v>22.017828906572376</v>
      </c>
    </row>
    <row r="17" spans="2:44" x14ac:dyDescent="0.4">
      <c r="B17" t="s">
        <v>31</v>
      </c>
      <c r="D17" s="1">
        <f>(D16-D15)/50</f>
        <v>3.6976918838015154</v>
      </c>
      <c r="E17" s="1">
        <f>(E16-E15)/50</f>
        <v>3.8</v>
      </c>
      <c r="J17" s="3">
        <v>13</v>
      </c>
      <c r="K17" s="4">
        <f t="shared" si="0"/>
        <v>40.159999999999997</v>
      </c>
      <c r="L17" s="8">
        <f t="shared" si="1"/>
        <v>2.4406684259888705</v>
      </c>
      <c r="M17" s="4">
        <f t="shared" si="6"/>
        <v>139.84</v>
      </c>
      <c r="N17" s="8">
        <f t="shared" si="7"/>
        <v>2.0957694426381375</v>
      </c>
      <c r="O17" s="4">
        <f t="shared" si="2"/>
        <v>120.07874389565015</v>
      </c>
      <c r="P17" s="4">
        <f t="shared" si="8"/>
        <v>33.65623862490613</v>
      </c>
      <c r="Q17" s="8">
        <f t="shared" si="3"/>
        <v>0.30748244850506401</v>
      </c>
      <c r="R17" s="8">
        <f t="shared" si="4"/>
        <v>0.73834076244659141</v>
      </c>
      <c r="S17" s="8">
        <f t="shared" si="9"/>
        <v>2.4094194959077861</v>
      </c>
      <c r="T17" s="4">
        <f t="shared" si="10"/>
        <v>138.04956819205447</v>
      </c>
      <c r="U17" s="4">
        <f t="shared" si="11"/>
        <v>89.491020668558605</v>
      </c>
      <c r="V17" s="4"/>
      <c r="W17" s="4">
        <f t="shared" si="12"/>
        <v>99.4</v>
      </c>
      <c r="X17" s="8">
        <f t="shared" si="13"/>
        <v>2.3237932075034067</v>
      </c>
      <c r="Y17" s="4"/>
      <c r="Z17" s="6">
        <f t="shared" si="14"/>
        <v>8.5626288404379469E-2</v>
      </c>
      <c r="AA17" s="7">
        <f t="shared" si="15"/>
        <v>2.8818587951028283</v>
      </c>
      <c r="AB17" s="13" t="str">
        <f t="shared" si="16"/>
        <v>2.88185879510283,33.6562386249061</v>
      </c>
      <c r="AF17" s="4">
        <f t="shared" si="17"/>
        <v>75</v>
      </c>
      <c r="AG17" s="4">
        <f t="shared" si="5"/>
        <v>52.072606291832727</v>
      </c>
      <c r="AH17" s="4">
        <f t="shared" si="18"/>
        <v>99.969066734307347</v>
      </c>
      <c r="AI17" s="4">
        <f t="shared" si="19"/>
        <v>113</v>
      </c>
      <c r="AJ17" s="4">
        <v>0</v>
      </c>
      <c r="AK17" s="4">
        <f t="shared" si="20"/>
        <v>19.34772900757843</v>
      </c>
      <c r="AL17" s="4">
        <f t="shared" si="21"/>
        <v>22.498772815979649</v>
      </c>
      <c r="AM17" s="4">
        <v>0</v>
      </c>
      <c r="AN17" s="4"/>
      <c r="AO17" s="4">
        <f t="shared" si="22"/>
        <v>125</v>
      </c>
      <c r="AP17" s="4">
        <f t="shared" si="23"/>
        <v>99.969066734307361</v>
      </c>
      <c r="AQ17" s="4">
        <v>0</v>
      </c>
      <c r="AR17" s="4">
        <f t="shared" si="24"/>
        <v>22.498772815979649</v>
      </c>
    </row>
    <row r="18" spans="2:44" x14ac:dyDescent="0.4">
      <c r="J18" s="3">
        <v>14</v>
      </c>
      <c r="K18" s="4">
        <f t="shared" si="0"/>
        <v>42.48</v>
      </c>
      <c r="L18" s="8">
        <f t="shared" si="1"/>
        <v>2.4001767873426023</v>
      </c>
      <c r="M18" s="4">
        <f t="shared" si="6"/>
        <v>137.52000000000001</v>
      </c>
      <c r="N18" s="8">
        <f t="shared" si="7"/>
        <v>2.0592746076571244</v>
      </c>
      <c r="O18" s="4">
        <f t="shared" si="2"/>
        <v>117.98774387721171</v>
      </c>
      <c r="P18" s="4">
        <f t="shared" si="8"/>
        <v>33.359142569031157</v>
      </c>
      <c r="Q18" s="8">
        <f t="shared" si="3"/>
        <v>0.32501296169272975</v>
      </c>
      <c r="R18" s="8">
        <f t="shared" si="4"/>
        <v>0.75730508423993881</v>
      </c>
      <c r="S18" s="8">
        <f t="shared" si="9"/>
        <v>2.3825261050634507</v>
      </c>
      <c r="T18" s="4">
        <f t="shared" si="10"/>
        <v>136.50869039987828</v>
      </c>
      <c r="U18" s="4">
        <f t="shared" si="11"/>
        <v>92.621749335767447</v>
      </c>
      <c r="V18" s="4"/>
      <c r="W18" s="4">
        <f t="shared" si="12"/>
        <v>103.19999999999999</v>
      </c>
      <c r="X18" s="8">
        <f t="shared" si="13"/>
        <v>2.2905405021995286</v>
      </c>
      <c r="Y18" s="4"/>
      <c r="Z18" s="6">
        <f t="shared" si="14"/>
        <v>9.19856028639221E-2</v>
      </c>
      <c r="AA18" s="7">
        <f t="shared" si="15"/>
        <v>3.068560840235858</v>
      </c>
      <c r="AB18" s="13" t="str">
        <f t="shared" si="16"/>
        <v>3.06856084023586,33.3591425690312</v>
      </c>
      <c r="AF18" s="4">
        <f t="shared" si="17"/>
        <v>75</v>
      </c>
      <c r="AG18" s="4">
        <f t="shared" si="5"/>
        <v>52.87460647925478</v>
      </c>
      <c r="AH18" s="4">
        <f t="shared" si="18"/>
        <v>100.79865029412723</v>
      </c>
      <c r="AI18" s="4">
        <f t="shared" si="19"/>
        <v>113</v>
      </c>
      <c r="AJ18" s="4">
        <v>0</v>
      </c>
      <c r="AK18" s="4">
        <f t="shared" si="20"/>
        <v>20.259984243630729</v>
      </c>
      <c r="AL18" s="4">
        <f t="shared" si="21"/>
        <v>22.959247926598081</v>
      </c>
      <c r="AM18" s="4">
        <v>0</v>
      </c>
      <c r="AN18" s="4"/>
      <c r="AO18" s="4">
        <f t="shared" si="22"/>
        <v>125</v>
      </c>
      <c r="AP18" s="4">
        <f t="shared" si="23"/>
        <v>100.79865029412723</v>
      </c>
      <c r="AQ18" s="4">
        <v>0</v>
      </c>
      <c r="AR18" s="4">
        <f t="shared" si="24"/>
        <v>22.959247926598092</v>
      </c>
    </row>
    <row r="19" spans="2:44" x14ac:dyDescent="0.4">
      <c r="B19" t="s">
        <v>53</v>
      </c>
      <c r="D19" s="11">
        <f>K54-D12</f>
        <v>115.99999999999999</v>
      </c>
      <c r="J19" s="3">
        <v>15</v>
      </c>
      <c r="K19" s="4">
        <f t="shared" si="0"/>
        <v>44.8</v>
      </c>
      <c r="L19" s="8">
        <f t="shared" si="1"/>
        <v>2.3596851486963333</v>
      </c>
      <c r="M19" s="4">
        <f t="shared" si="6"/>
        <v>135.19999999999999</v>
      </c>
      <c r="N19" s="8">
        <f t="shared" si="7"/>
        <v>2.0221266775150304</v>
      </c>
      <c r="O19" s="4">
        <f t="shared" si="2"/>
        <v>115.8593242624229</v>
      </c>
      <c r="P19" s="4">
        <f t="shared" si="8"/>
        <v>33.047931085072541</v>
      </c>
      <c r="Q19" s="8">
        <f t="shared" si="3"/>
        <v>0.34250108641664934</v>
      </c>
      <c r="R19" s="8">
        <f t="shared" si="4"/>
        <v>0.77696488965811328</v>
      </c>
      <c r="S19" s="8">
        <f t="shared" si="9"/>
        <v>2.3549894588978413</v>
      </c>
      <c r="T19" s="4">
        <f t="shared" si="10"/>
        <v>134.93095679264377</v>
      </c>
      <c r="U19" s="4">
        <f t="shared" si="11"/>
        <v>95.810003686019783</v>
      </c>
      <c r="V19" s="4"/>
      <c r="W19" s="4">
        <f t="shared" si="12"/>
        <v>107</v>
      </c>
      <c r="X19" s="8">
        <f t="shared" si="13"/>
        <v>2.2570352869110932</v>
      </c>
      <c r="Y19" s="4"/>
      <c r="Z19" s="6">
        <f t="shared" si="14"/>
        <v>9.7954171986748051E-2</v>
      </c>
      <c r="AA19" s="7">
        <f t="shared" si="15"/>
        <v>3.2371827253133927</v>
      </c>
      <c r="AB19" s="13" t="str">
        <f t="shared" si="16"/>
        <v>3.23718272531339,33.0479310850725</v>
      </c>
      <c r="AF19" s="4">
        <f t="shared" si="17"/>
        <v>75</v>
      </c>
      <c r="AG19" s="4">
        <f t="shared" si="5"/>
        <v>53.712877903904378</v>
      </c>
      <c r="AH19" s="4">
        <f t="shared" si="18"/>
        <v>101.65976045817901</v>
      </c>
      <c r="AI19" s="4">
        <f t="shared" si="19"/>
        <v>113</v>
      </c>
      <c r="AJ19" s="4">
        <v>0</v>
      </c>
      <c r="AK19" s="4">
        <f t="shared" si="20"/>
        <v>21.139026298907847</v>
      </c>
      <c r="AL19" s="4">
        <f t="shared" si="21"/>
        <v>23.396558873777135</v>
      </c>
      <c r="AM19" s="4">
        <v>0</v>
      </c>
      <c r="AN19" s="4"/>
      <c r="AO19" s="4">
        <f t="shared" si="22"/>
        <v>125</v>
      </c>
      <c r="AP19" s="4">
        <f t="shared" si="23"/>
        <v>101.65976045817901</v>
      </c>
      <c r="AQ19" s="4">
        <v>0</v>
      </c>
      <c r="AR19" s="4">
        <f t="shared" si="24"/>
        <v>23.396558873777138</v>
      </c>
    </row>
    <row r="20" spans="2:44" x14ac:dyDescent="0.4">
      <c r="B20" t="s">
        <v>54</v>
      </c>
      <c r="D20" s="10">
        <f>(D16-D15) / RADIANS(D19)</f>
        <v>91.319887448967961</v>
      </c>
      <c r="J20" s="3">
        <v>16</v>
      </c>
      <c r="K20" s="4">
        <f t="shared" si="0"/>
        <v>47.12</v>
      </c>
      <c r="L20" s="8">
        <f t="shared" si="1"/>
        <v>2.3191935100500651</v>
      </c>
      <c r="M20" s="4">
        <f t="shared" si="6"/>
        <v>132.88</v>
      </c>
      <c r="N20" s="8">
        <f t="shared" si="7"/>
        <v>1.9843556119074222</v>
      </c>
      <c r="O20" s="4">
        <f t="shared" si="2"/>
        <v>113.69520161539522</v>
      </c>
      <c r="P20" s="4">
        <f t="shared" si="8"/>
        <v>32.722584870272513</v>
      </c>
      <c r="Q20" s="8">
        <f t="shared" si="3"/>
        <v>0.35994354934017458</v>
      </c>
      <c r="R20" s="8">
        <f t="shared" si="4"/>
        <v>0.79729349234219637</v>
      </c>
      <c r="S20" s="8">
        <f t="shared" si="9"/>
        <v>2.3268136327798792</v>
      </c>
      <c r="T20" s="4">
        <f t="shared" si="10"/>
        <v>133.31660087179006</v>
      </c>
      <c r="U20" s="4">
        <f t="shared" si="11"/>
        <v>99.053459536581002</v>
      </c>
      <c r="V20" s="4"/>
      <c r="W20" s="4">
        <f t="shared" si="12"/>
        <v>110.8</v>
      </c>
      <c r="X20" s="8">
        <f t="shared" si="13"/>
        <v>2.223262092361733</v>
      </c>
      <c r="Y20" s="4"/>
      <c r="Z20" s="6">
        <f t="shared" si="14"/>
        <v>0.10355154041814618</v>
      </c>
      <c r="AA20" s="7">
        <f t="shared" si="15"/>
        <v>3.3884740697802429</v>
      </c>
      <c r="AB20" s="13" t="str">
        <f t="shared" si="16"/>
        <v>3.38847406978024,32.7225848702725</v>
      </c>
      <c r="AF20" s="4">
        <f t="shared" si="17"/>
        <v>75</v>
      </c>
      <c r="AG20" s="4">
        <f t="shared" si="5"/>
        <v>54.586046346530843</v>
      </c>
      <c r="AH20" s="4">
        <f t="shared" si="18"/>
        <v>102.55135164199217</v>
      </c>
      <c r="AI20" s="4">
        <f t="shared" si="19"/>
        <v>113</v>
      </c>
      <c r="AJ20" s="4">
        <v>0</v>
      </c>
      <c r="AK20" s="4">
        <f t="shared" si="20"/>
        <v>21.983414116874869</v>
      </c>
      <c r="AL20" s="4">
        <f t="shared" si="21"/>
        <v>23.808102559647637</v>
      </c>
      <c r="AM20" s="4">
        <v>0</v>
      </c>
      <c r="AN20" s="4"/>
      <c r="AO20" s="4">
        <f t="shared" si="22"/>
        <v>125</v>
      </c>
      <c r="AP20" s="4">
        <f t="shared" si="23"/>
        <v>102.55135164199217</v>
      </c>
      <c r="AQ20" s="4">
        <v>0</v>
      </c>
      <c r="AR20" s="4">
        <f t="shared" si="24"/>
        <v>23.808102559647637</v>
      </c>
    </row>
    <row r="21" spans="2:44" x14ac:dyDescent="0.4">
      <c r="J21" s="3">
        <v>17</v>
      </c>
      <c r="K21" s="4">
        <f t="shared" si="0"/>
        <v>49.44</v>
      </c>
      <c r="L21" s="8">
        <f t="shared" si="1"/>
        <v>2.2787018714037965</v>
      </c>
      <c r="M21" s="4">
        <f t="shared" si="6"/>
        <v>130.56</v>
      </c>
      <c r="N21" s="8">
        <f t="shared" si="7"/>
        <v>1.9459882637267576</v>
      </c>
      <c r="O21" s="4">
        <f t="shared" si="2"/>
        <v>111.49691449353419</v>
      </c>
      <c r="P21" s="4">
        <f t="shared" si="8"/>
        <v>32.383105156494096</v>
      </c>
      <c r="Q21" s="8">
        <f t="shared" si="3"/>
        <v>0.3773368944861657</v>
      </c>
      <c r="R21" s="8">
        <f t="shared" si="4"/>
        <v>0.81826749537686994</v>
      </c>
      <c r="S21" s="8">
        <f t="shared" si="9"/>
        <v>2.2979992687155142</v>
      </c>
      <c r="T21" s="4">
        <f t="shared" si="10"/>
        <v>131.66565942154853</v>
      </c>
      <c r="U21" s="4">
        <f t="shared" si="11"/>
        <v>102.35008350602173</v>
      </c>
      <c r="V21" s="4"/>
      <c r="W21" s="4">
        <f t="shared" si="12"/>
        <v>114.6</v>
      </c>
      <c r="X21" s="8">
        <f t="shared" si="13"/>
        <v>2.189204510550594</v>
      </c>
      <c r="Y21" s="4"/>
      <c r="Z21" s="6">
        <f t="shared" si="14"/>
        <v>0.10879475816492024</v>
      </c>
      <c r="AA21" s="7">
        <f t="shared" si="15"/>
        <v>3.5231120941299565</v>
      </c>
      <c r="AB21" s="13" t="str">
        <f t="shared" si="16"/>
        <v>3.52311209412996,32.3831051564941</v>
      </c>
      <c r="AF21" s="4">
        <f t="shared" si="17"/>
        <v>75</v>
      </c>
      <c r="AG21" s="4">
        <f t="shared" si="5"/>
        <v>55.492680379499134</v>
      </c>
      <c r="AH21" s="4">
        <f t="shared" si="18"/>
        <v>103.4722708509769</v>
      </c>
      <c r="AI21" s="4">
        <f t="shared" si="19"/>
        <v>113</v>
      </c>
      <c r="AJ21" s="4">
        <v>0</v>
      </c>
      <c r="AK21" s="4">
        <f t="shared" si="20"/>
        <v>22.791763451379143</v>
      </c>
      <c r="AL21" s="4">
        <f t="shared" si="21"/>
        <v>24.191369892233375</v>
      </c>
      <c r="AM21" s="4">
        <v>0</v>
      </c>
      <c r="AN21" s="4"/>
      <c r="AO21" s="4">
        <f t="shared" si="22"/>
        <v>125</v>
      </c>
      <c r="AP21" s="4">
        <f t="shared" si="23"/>
        <v>103.4722708509769</v>
      </c>
      <c r="AQ21" s="4">
        <v>0</v>
      </c>
      <c r="AR21" s="4">
        <f t="shared" si="24"/>
        <v>24.191369892233379</v>
      </c>
    </row>
    <row r="22" spans="2:44" x14ac:dyDescent="0.4">
      <c r="J22" s="3">
        <v>18</v>
      </c>
      <c r="K22" s="4">
        <f t="shared" si="0"/>
        <v>51.76</v>
      </c>
      <c r="L22" s="8">
        <f t="shared" si="1"/>
        <v>2.2382102327575284</v>
      </c>
      <c r="M22" s="4">
        <f t="shared" si="6"/>
        <v>128.24</v>
      </c>
      <c r="N22" s="8">
        <f t="shared" si="7"/>
        <v>1.9070484001402517</v>
      </c>
      <c r="O22" s="4">
        <f t="shared" si="2"/>
        <v>109.26582465521226</v>
      </c>
      <c r="P22" s="4">
        <f t="shared" si="8"/>
        <v>32.029512373595814</v>
      </c>
      <c r="Q22" s="8">
        <f t="shared" si="3"/>
        <v>0.39467746484456434</v>
      </c>
      <c r="R22" s="8">
        <f t="shared" si="4"/>
        <v>0.83986678860497699</v>
      </c>
      <c r="S22" s="8">
        <f t="shared" si="9"/>
        <v>2.2685434412530352</v>
      </c>
      <c r="T22" s="4">
        <f t="shared" si="10"/>
        <v>129.97796482588294</v>
      </c>
      <c r="U22" s="4">
        <f t="shared" si="11"/>
        <v>105.69813268082487</v>
      </c>
      <c r="V22" s="4"/>
      <c r="W22" s="4">
        <f t="shared" si="12"/>
        <v>118.39999999999999</v>
      </c>
      <c r="X22" s="8">
        <f t="shared" si="13"/>
        <v>2.1548450959836742</v>
      </c>
      <c r="Y22" s="4"/>
      <c r="Z22" s="6">
        <f t="shared" si="14"/>
        <v>0.11369834526936096</v>
      </c>
      <c r="AA22" s="7">
        <f t="shared" si="15"/>
        <v>3.641702556662366</v>
      </c>
      <c r="AB22" s="13" t="str">
        <f t="shared" si="16"/>
        <v>3.64170255666237,32.0295123735958</v>
      </c>
      <c r="AF22" s="4">
        <f t="shared" si="17"/>
        <v>75</v>
      </c>
      <c r="AG22" s="4">
        <f t="shared" si="5"/>
        <v>56.431293713398958</v>
      </c>
      <c r="AH22" s="4">
        <f t="shared" si="18"/>
        <v>104.42126404623636</v>
      </c>
      <c r="AI22" s="4">
        <f t="shared" si="19"/>
        <v>113</v>
      </c>
      <c r="AJ22" s="4">
        <v>0</v>
      </c>
      <c r="AK22" s="4">
        <f t="shared" si="20"/>
        <v>23.562749135912455</v>
      </c>
      <c r="AL22" s="4">
        <f t="shared" si="21"/>
        <v>24.543946085248866</v>
      </c>
      <c r="AM22" s="4">
        <v>0</v>
      </c>
      <c r="AN22" s="4"/>
      <c r="AO22" s="4">
        <f t="shared" si="22"/>
        <v>125</v>
      </c>
      <c r="AP22" s="4">
        <f t="shared" si="23"/>
        <v>104.42126404623636</v>
      </c>
      <c r="AQ22" s="4">
        <v>0</v>
      </c>
      <c r="AR22" s="4">
        <f t="shared" si="24"/>
        <v>24.543946085248869</v>
      </c>
    </row>
    <row r="23" spans="2:44" x14ac:dyDescent="0.4">
      <c r="J23" s="3">
        <v>19</v>
      </c>
      <c r="K23" s="4">
        <f t="shared" si="0"/>
        <v>54.08</v>
      </c>
      <c r="L23" s="8">
        <f t="shared" si="1"/>
        <v>2.1977185941112598</v>
      </c>
      <c r="M23" s="4">
        <f t="shared" si="6"/>
        <v>125.92</v>
      </c>
      <c r="N23" s="8">
        <f t="shared" si="7"/>
        <v>1.8675567401334556</v>
      </c>
      <c r="O23" s="4">
        <f t="shared" si="2"/>
        <v>107.00311921085725</v>
      </c>
      <c r="P23" s="4">
        <f t="shared" si="8"/>
        <v>31.661845018614912</v>
      </c>
      <c r="Q23" s="8">
        <f t="shared" si="3"/>
        <v>0.41196138213320377</v>
      </c>
      <c r="R23" s="8">
        <f t="shared" si="4"/>
        <v>0.8620745313231335</v>
      </c>
      <c r="S23" s="8">
        <f t="shared" si="9"/>
        <v>2.2384395130443959</v>
      </c>
      <c r="T23" s="4">
        <f t="shared" si="10"/>
        <v>128.25313679276306</v>
      </c>
      <c r="U23" s="4">
        <f t="shared" si="11"/>
        <v>109.09615277187042</v>
      </c>
      <c r="V23" s="4"/>
      <c r="W23" s="4">
        <f t="shared" si="12"/>
        <v>122.2</v>
      </c>
      <c r="X23" s="8">
        <f t="shared" si="13"/>
        <v>2.1201652541727447</v>
      </c>
      <c r="Y23" s="4"/>
      <c r="Z23" s="6">
        <f t="shared" si="14"/>
        <v>0.11827425887165122</v>
      </c>
      <c r="AA23" s="7">
        <f t="shared" si="15"/>
        <v>3.7447812540857606</v>
      </c>
      <c r="AB23" s="13" t="str">
        <f t="shared" si="16"/>
        <v>3.74478125408576,31.6618450186149</v>
      </c>
      <c r="AF23" s="4">
        <f t="shared" si="17"/>
        <v>75</v>
      </c>
      <c r="AG23" s="4">
        <f t="shared" si="5"/>
        <v>57.400347633591565</v>
      </c>
      <c r="AH23" s="4">
        <f t="shared" si="18"/>
        <v>105.39698208405042</v>
      </c>
      <c r="AI23" s="4">
        <f t="shared" si="19"/>
        <v>113</v>
      </c>
      <c r="AJ23" s="4">
        <v>0</v>
      </c>
      <c r="AK23" s="4">
        <f t="shared" si="20"/>
        <v>24.295107256021197</v>
      </c>
      <c r="AL23" s="4">
        <f t="shared" si="21"/>
        <v>24.863509779790736</v>
      </c>
      <c r="AM23" s="4">
        <v>0</v>
      </c>
      <c r="AN23" s="4"/>
      <c r="AO23" s="4">
        <f t="shared" si="22"/>
        <v>125</v>
      </c>
      <c r="AP23" s="4">
        <f t="shared" si="23"/>
        <v>105.39698208405042</v>
      </c>
      <c r="AQ23" s="4">
        <v>0</v>
      </c>
      <c r="AR23" s="4">
        <f t="shared" si="24"/>
        <v>24.863509779790739</v>
      </c>
    </row>
    <row r="24" spans="2:44" x14ac:dyDescent="0.4">
      <c r="J24" s="3">
        <v>20</v>
      </c>
      <c r="K24" s="4">
        <f t="shared" si="0"/>
        <v>56.4</v>
      </c>
      <c r="L24" s="8">
        <f t="shared" si="1"/>
        <v>2.1572269554649912</v>
      </c>
      <c r="M24" s="4">
        <f t="shared" si="6"/>
        <v>123.6</v>
      </c>
      <c r="N24" s="8">
        <f t="shared" si="7"/>
        <v>1.8275309994872773</v>
      </c>
      <c r="O24" s="4">
        <f t="shared" si="2"/>
        <v>104.709813199946</v>
      </c>
      <c r="P24" s="4">
        <f t="shared" si="8"/>
        <v>31.280158743211413</v>
      </c>
      <c r="Q24" s="8">
        <f t="shared" si="3"/>
        <v>0.42918452446728783</v>
      </c>
      <c r="R24" s="8">
        <f t="shared" si="4"/>
        <v>0.88487712963522835</v>
      </c>
      <c r="S24" s="8">
        <f t="shared" si="9"/>
        <v>2.2076769705473094</v>
      </c>
      <c r="T24" s="4">
        <f t="shared" si="10"/>
        <v>126.49057294058818</v>
      </c>
      <c r="U24" s="4">
        <f t="shared" si="11"/>
        <v>112.54297546680107</v>
      </c>
      <c r="V24" s="4"/>
      <c r="W24" s="4">
        <f t="shared" si="12"/>
        <v>126</v>
      </c>
      <c r="X24" s="8">
        <f t="shared" si="13"/>
        <v>2.0851451152824509</v>
      </c>
      <c r="Y24" s="4"/>
      <c r="Z24" s="6">
        <f t="shared" si="14"/>
        <v>0.12253185526485844</v>
      </c>
      <c r="AA24" s="7">
        <f t="shared" si="15"/>
        <v>3.8328158837849768</v>
      </c>
      <c r="AB24" s="13" t="str">
        <f t="shared" si="16"/>
        <v>3.83281588378498,31.2801587432114</v>
      </c>
      <c r="AF24" s="4">
        <f t="shared" si="17"/>
        <v>75</v>
      </c>
      <c r="AG24" s="4">
        <f t="shared" si="5"/>
        <v>58.398253522699676</v>
      </c>
      <c r="AH24" s="4">
        <f t="shared" si="18"/>
        <v>106.39798620831228</v>
      </c>
      <c r="AI24" s="4">
        <f t="shared" si="19"/>
        <v>113</v>
      </c>
      <c r="AJ24" s="4">
        <v>0</v>
      </c>
      <c r="AK24" s="4">
        <f t="shared" si="20"/>
        <v>24.987637221302986</v>
      </c>
      <c r="AL24" s="4">
        <f t="shared" si="21"/>
        <v>25.147831196633341</v>
      </c>
      <c r="AM24" s="4">
        <v>0</v>
      </c>
      <c r="AN24" s="4"/>
      <c r="AO24" s="4">
        <f t="shared" si="22"/>
        <v>125</v>
      </c>
      <c r="AP24" s="4">
        <f t="shared" si="23"/>
        <v>106.39798620831229</v>
      </c>
      <c r="AQ24" s="4">
        <v>0</v>
      </c>
      <c r="AR24" s="4">
        <f t="shared" si="24"/>
        <v>25.147831196633348</v>
      </c>
    </row>
    <row r="25" spans="2:44" x14ac:dyDescent="0.4">
      <c r="J25" s="3">
        <v>21</v>
      </c>
      <c r="K25" s="4">
        <f t="shared" si="0"/>
        <v>58.72</v>
      </c>
      <c r="L25" s="8">
        <f t="shared" si="1"/>
        <v>2.1167353168187231</v>
      </c>
      <c r="M25" s="4">
        <f t="shared" si="6"/>
        <v>121.28000000000002</v>
      </c>
      <c r="N25" s="8">
        <f t="shared" si="7"/>
        <v>1.7869859355520781</v>
      </c>
      <c r="O25" s="4">
        <f t="shared" si="2"/>
        <v>102.386752156371</v>
      </c>
      <c r="P25" s="4">
        <f t="shared" si="8"/>
        <v>30.884525671692259</v>
      </c>
      <c r="Q25" s="8">
        <f t="shared" si="3"/>
        <v>0.44634250165760192</v>
      </c>
      <c r="R25" s="8">
        <f t="shared" si="4"/>
        <v>0.9082642163801129</v>
      </c>
      <c r="S25" s="8">
        <f t="shared" si="9"/>
        <v>2.1762412306437033</v>
      </c>
      <c r="T25" s="4">
        <f t="shared" si="10"/>
        <v>124.68943771824055</v>
      </c>
      <c r="U25" s="4">
        <f t="shared" si="11"/>
        <v>116.03771554091055</v>
      </c>
      <c r="V25" s="4"/>
      <c r="W25" s="4">
        <f t="shared" si="12"/>
        <v>129.80000000000001</v>
      </c>
      <c r="X25" s="8">
        <f t="shared" si="13"/>
        <v>2.0497633903806145</v>
      </c>
      <c r="Y25" s="4"/>
      <c r="Z25" s="6">
        <f t="shared" si="14"/>
        <v>0.12647784026308884</v>
      </c>
      <c r="AA25" s="7">
        <f t="shared" si="15"/>
        <v>3.9062081045055601</v>
      </c>
      <c r="AB25" s="13" t="str">
        <f t="shared" si="16"/>
        <v>3.90620810450556,30.8845256716923</v>
      </c>
      <c r="AF25" s="4">
        <f t="shared" si="17"/>
        <v>75</v>
      </c>
      <c r="AG25" s="4">
        <f t="shared" si="5"/>
        <v>59.423375464905561</v>
      </c>
      <c r="AH25" s="4">
        <f t="shared" si="18"/>
        <v>107.42275308477424</v>
      </c>
      <c r="AI25" s="4">
        <f t="shared" si="19"/>
        <v>113</v>
      </c>
      <c r="AJ25" s="4">
        <v>0</v>
      </c>
      <c r="AK25" s="4">
        <f t="shared" si="20"/>
        <v>25.639203733593089</v>
      </c>
      <c r="AL25" s="4">
        <f t="shared" si="21"/>
        <v>25.394769478115069</v>
      </c>
      <c r="AM25" s="4">
        <v>0</v>
      </c>
      <c r="AN25" s="4"/>
      <c r="AO25" s="4">
        <f t="shared" si="22"/>
        <v>125</v>
      </c>
      <c r="AP25" s="4">
        <f t="shared" si="23"/>
        <v>107.42275308477423</v>
      </c>
      <c r="AQ25" s="4">
        <v>0</v>
      </c>
      <c r="AR25" s="4">
        <f t="shared" si="24"/>
        <v>25.394769478115069</v>
      </c>
    </row>
    <row r="26" spans="2:44" x14ac:dyDescent="0.4">
      <c r="J26" s="3">
        <v>22</v>
      </c>
      <c r="K26" s="4">
        <f t="shared" si="0"/>
        <v>61.04</v>
      </c>
      <c r="L26" s="8">
        <f t="shared" si="1"/>
        <v>2.0762436781724545</v>
      </c>
      <c r="M26" s="4">
        <f t="shared" si="6"/>
        <v>118.96000000000001</v>
      </c>
      <c r="N26" s="8">
        <f t="shared" si="7"/>
        <v>1.7459333853418368</v>
      </c>
      <c r="O26" s="4">
        <f t="shared" si="2"/>
        <v>100.03461429107529</v>
      </c>
      <c r="P26" s="4">
        <f t="shared" si="8"/>
        <v>30.475033964137968</v>
      </c>
      <c r="Q26" s="8">
        <f t="shared" si="3"/>
        <v>0.46343062781608624</v>
      </c>
      <c r="R26" s="8">
        <f t="shared" si="4"/>
        <v>0.93222864043187026</v>
      </c>
      <c r="S26" s="8">
        <f t="shared" si="9"/>
        <v>2.1441134089402256</v>
      </c>
      <c r="T26" s="4">
        <f t="shared" si="10"/>
        <v>122.84864912968249</v>
      </c>
      <c r="U26" s="4">
        <f t="shared" si="11"/>
        <v>119.57976815794051</v>
      </c>
      <c r="V26" s="4"/>
      <c r="W26" s="4">
        <f t="shared" si="12"/>
        <v>133.6</v>
      </c>
      <c r="X26" s="8">
        <f t="shared" si="13"/>
        <v>2.0139972072191537</v>
      </c>
      <c r="Y26" s="4"/>
      <c r="Z26" s="6">
        <f t="shared" si="14"/>
        <v>0.13011620172107197</v>
      </c>
      <c r="AA26" s="7">
        <f t="shared" si="15"/>
        <v>3.9652956667342951</v>
      </c>
      <c r="AB26" s="13" t="str">
        <f t="shared" si="16"/>
        <v>3.9652956667343,30.475033964138</v>
      </c>
      <c r="AF26" s="4">
        <f t="shared" si="17"/>
        <v>75</v>
      </c>
      <c r="AG26" s="4">
        <f t="shared" si="5"/>
        <v>60.474032927787576</v>
      </c>
      <c r="AH26" s="4">
        <f t="shared" si="18"/>
        <v>108.46967937019322</v>
      </c>
      <c r="AI26" s="4">
        <f t="shared" si="19"/>
        <v>113</v>
      </c>
      <c r="AJ26" s="4">
        <v>0</v>
      </c>
      <c r="AK26" s="4">
        <f t="shared" si="20"/>
        <v>26.248738648114131</v>
      </c>
      <c r="AL26" s="4">
        <f t="shared" si="21"/>
        <v>25.602269332837416</v>
      </c>
      <c r="AM26" s="4">
        <v>0</v>
      </c>
      <c r="AN26" s="4"/>
      <c r="AO26" s="4">
        <f t="shared" si="22"/>
        <v>125</v>
      </c>
      <c r="AP26" s="4">
        <f t="shared" si="23"/>
        <v>108.46967937019322</v>
      </c>
      <c r="AQ26" s="4">
        <v>0</v>
      </c>
      <c r="AR26" s="4">
        <f t="shared" si="24"/>
        <v>25.602269332837412</v>
      </c>
    </row>
    <row r="27" spans="2:44" x14ac:dyDescent="0.4">
      <c r="J27" s="3">
        <v>23</v>
      </c>
      <c r="K27" s="4">
        <f t="shared" si="0"/>
        <v>63.36</v>
      </c>
      <c r="L27" s="8">
        <f t="shared" si="1"/>
        <v>2.0357520395261859</v>
      </c>
      <c r="M27" s="4">
        <f t="shared" si="6"/>
        <v>116.64</v>
      </c>
      <c r="N27" s="8">
        <f t="shared" si="7"/>
        <v>1.7043822913722277</v>
      </c>
      <c r="O27" s="4">
        <f t="shared" si="2"/>
        <v>97.653911972465195</v>
      </c>
      <c r="P27" s="4">
        <f t="shared" si="8"/>
        <v>30.051787643618994</v>
      </c>
      <c r="Q27" s="8">
        <f t="shared" si="3"/>
        <v>0.48044389089887196</v>
      </c>
      <c r="R27" s="8">
        <f t="shared" si="4"/>
        <v>0.95676647131869319</v>
      </c>
      <c r="S27" s="8">
        <f t="shared" si="9"/>
        <v>2.1112700401586402</v>
      </c>
      <c r="T27" s="4">
        <f t="shared" si="10"/>
        <v>120.9668627135059</v>
      </c>
      <c r="U27" s="4">
        <f t="shared" si="11"/>
        <v>123.1688066720702</v>
      </c>
      <c r="V27" s="4"/>
      <c r="W27" s="4">
        <f t="shared" si="12"/>
        <v>137.39999999999998</v>
      </c>
      <c r="X27" s="8">
        <f t="shared" si="13"/>
        <v>1.9778219218148054</v>
      </c>
      <c r="Y27" s="4"/>
      <c r="Z27" s="6">
        <f t="shared" si="14"/>
        <v>0.13344811834383474</v>
      </c>
      <c r="AA27" s="7">
        <f t="shared" si="15"/>
        <v>4.0103545139094585</v>
      </c>
      <c r="AB27" s="13" t="str">
        <f t="shared" si="16"/>
        <v>4.01035451390946,30.051787643619</v>
      </c>
      <c r="AF27" s="4">
        <f t="shared" si="17"/>
        <v>75</v>
      </c>
      <c r="AG27" s="4">
        <f t="shared" si="5"/>
        <v>61.548503517299039</v>
      </c>
      <c r="AH27" s="4">
        <f t="shared" si="18"/>
        <v>109.53708580928453</v>
      </c>
      <c r="AI27" s="4">
        <f t="shared" si="19"/>
        <v>113</v>
      </c>
      <c r="AJ27" s="4">
        <v>0</v>
      </c>
      <c r="AK27" s="4">
        <f t="shared" si="20"/>
        <v>26.815242724537917</v>
      </c>
      <c r="AL27" s="4">
        <f t="shared" si="21"/>
        <v>25.768357054879175</v>
      </c>
      <c r="AM27" s="4">
        <v>0</v>
      </c>
      <c r="AN27" s="4"/>
      <c r="AO27" s="4">
        <f t="shared" si="22"/>
        <v>125</v>
      </c>
      <c r="AP27" s="4">
        <f t="shared" si="23"/>
        <v>109.53708580928453</v>
      </c>
      <c r="AQ27" s="4">
        <v>0</v>
      </c>
      <c r="AR27" s="4">
        <f t="shared" si="24"/>
        <v>25.768357054879175</v>
      </c>
    </row>
    <row r="28" spans="2:44" x14ac:dyDescent="0.4">
      <c r="J28" s="3">
        <v>24</v>
      </c>
      <c r="K28" s="4">
        <f t="shared" si="0"/>
        <v>65.679999999999993</v>
      </c>
      <c r="L28" s="8">
        <f t="shared" si="1"/>
        <v>1.9952604008799177</v>
      </c>
      <c r="M28" s="4">
        <f t="shared" si="6"/>
        <v>114.32000000000001</v>
      </c>
      <c r="N28" s="8">
        <f t="shared" si="7"/>
        <v>1.6623387103031244</v>
      </c>
      <c r="O28" s="4">
        <f t="shared" si="2"/>
        <v>95.244992221589442</v>
      </c>
      <c r="P28" s="4">
        <f t="shared" si="8"/>
        <v>29.614906713287873</v>
      </c>
      <c r="Q28" s="8">
        <f t="shared" si="3"/>
        <v>0.49737691875973322</v>
      </c>
      <c r="R28" s="8">
        <f t="shared" si="4"/>
        <v>0.98187702452693537</v>
      </c>
      <c r="S28" s="8">
        <f t="shared" si="9"/>
        <v>2.0776827402733593</v>
      </c>
      <c r="T28" s="4">
        <f t="shared" si="10"/>
        <v>119.04245218483908</v>
      </c>
      <c r="U28" s="4">
        <f t="shared" si="11"/>
        <v>126.80478113007391</v>
      </c>
      <c r="V28" s="4"/>
      <c r="W28" s="4">
        <f t="shared" si="12"/>
        <v>141.19999999999999</v>
      </c>
      <c r="X28" s="8">
        <f t="shared" si="13"/>
        <v>1.9412109012721062</v>
      </c>
      <c r="Y28" s="4"/>
      <c r="Z28" s="6">
        <f t="shared" si="14"/>
        <v>0.13647183900125315</v>
      </c>
      <c r="AA28" s="7">
        <f t="shared" si="15"/>
        <v>4.0416007810129537</v>
      </c>
      <c r="AB28" s="13" t="str">
        <f t="shared" si="16"/>
        <v>4.04160078101295,29.6149067132879</v>
      </c>
      <c r="AF28" s="4">
        <f t="shared" si="17"/>
        <v>75</v>
      </c>
      <c r="AG28" s="4">
        <f t="shared" si="5"/>
        <v>62.645025801372746</v>
      </c>
      <c r="AH28" s="4">
        <f t="shared" si="18"/>
        <v>110.62322084846905</v>
      </c>
      <c r="AI28" s="4">
        <f t="shared" si="19"/>
        <v>113</v>
      </c>
      <c r="AJ28" s="4">
        <v>0</v>
      </c>
      <c r="AK28" s="4">
        <f t="shared" si="20"/>
        <v>27.337787265088863</v>
      </c>
      <c r="AL28" s="4">
        <f t="shared" si="21"/>
        <v>25.891135951611854</v>
      </c>
      <c r="AM28" s="4">
        <v>0</v>
      </c>
      <c r="AN28" s="4"/>
      <c r="AO28" s="4">
        <f t="shared" si="22"/>
        <v>125</v>
      </c>
      <c r="AP28" s="4">
        <f t="shared" si="23"/>
        <v>110.62322084846905</v>
      </c>
      <c r="AQ28" s="4">
        <v>0</v>
      </c>
      <c r="AR28" s="4">
        <f t="shared" si="24"/>
        <v>25.891135951611858</v>
      </c>
    </row>
    <row r="29" spans="2:44" x14ac:dyDescent="0.4">
      <c r="J29" s="3">
        <v>25</v>
      </c>
      <c r="K29" s="4">
        <f t="shared" si="0"/>
        <v>68</v>
      </c>
      <c r="L29" s="8">
        <f t="shared" si="1"/>
        <v>1.9547687622336491</v>
      </c>
      <c r="M29" s="4">
        <f t="shared" si="6"/>
        <v>112</v>
      </c>
      <c r="N29" s="8">
        <f t="shared" si="7"/>
        <v>1.619805799819322</v>
      </c>
      <c r="O29" s="4">
        <f t="shared" si="2"/>
        <v>92.808035960459833</v>
      </c>
      <c r="P29" s="4">
        <f t="shared" si="8"/>
        <v>29.164527598500904</v>
      </c>
      <c r="Q29" s="8">
        <f t="shared" si="3"/>
        <v>0.51422394121963344</v>
      </c>
      <c r="R29" s="8">
        <f t="shared" si="4"/>
        <v>1.0075629125508379</v>
      </c>
      <c r="S29" s="8">
        <f t="shared" si="9"/>
        <v>2.0433177988591034</v>
      </c>
      <c r="T29" s="4">
        <f t="shared" si="10"/>
        <v>117.07348607858788</v>
      </c>
      <c r="U29" s="4">
        <f t="shared" si="11"/>
        <v>130.48791756271618</v>
      </c>
      <c r="V29" s="4"/>
      <c r="W29" s="4">
        <f t="shared" si="12"/>
        <v>145</v>
      </c>
      <c r="X29" s="8">
        <f t="shared" si="13"/>
        <v>1.9041352722452911</v>
      </c>
      <c r="Y29" s="4"/>
      <c r="Z29" s="6">
        <f t="shared" si="14"/>
        <v>0.13918252661381225</v>
      </c>
      <c r="AA29" s="7">
        <f t="shared" si="15"/>
        <v>4.0591926386576143</v>
      </c>
      <c r="AB29" s="13" t="str">
        <f t="shared" si="16"/>
        <v>4.05919263865761,29.1645275985009</v>
      </c>
      <c r="AF29" s="4">
        <f t="shared" si="17"/>
        <v>75</v>
      </c>
      <c r="AG29" s="4">
        <f t="shared" si="5"/>
        <v>63.761802197522641</v>
      </c>
      <c r="AH29" s="4">
        <f t="shared" si="18"/>
        <v>111.7262637481783</v>
      </c>
      <c r="AI29" s="4">
        <f t="shared" si="19"/>
        <v>113</v>
      </c>
      <c r="AJ29" s="4">
        <v>0</v>
      </c>
      <c r="AK29" s="4">
        <f t="shared" si="20"/>
        <v>27.815515637003621</v>
      </c>
      <c r="AL29" s="4">
        <f t="shared" si="21"/>
        <v>25.968781179731849</v>
      </c>
      <c r="AM29" s="4">
        <v>0</v>
      </c>
      <c r="AN29" s="4"/>
      <c r="AO29" s="4">
        <f t="shared" si="22"/>
        <v>125</v>
      </c>
      <c r="AP29" s="4">
        <f t="shared" si="23"/>
        <v>111.7262637481783</v>
      </c>
      <c r="AQ29" s="4">
        <v>0</v>
      </c>
      <c r="AR29" s="4">
        <f t="shared" si="24"/>
        <v>25.968781179731852</v>
      </c>
    </row>
    <row r="30" spans="2:44" x14ac:dyDescent="0.4">
      <c r="J30" s="3">
        <v>26</v>
      </c>
      <c r="K30" s="4">
        <f t="shared" si="0"/>
        <v>70.319999999999993</v>
      </c>
      <c r="L30" s="8">
        <f t="shared" si="1"/>
        <v>1.9142771235873808</v>
      </c>
      <c r="M30" s="4">
        <f t="shared" si="6"/>
        <v>109.68</v>
      </c>
      <c r="N30" s="8">
        <f t="shared" si="7"/>
        <v>1.5767837792952413</v>
      </c>
      <c r="O30" s="4">
        <f t="shared" si="2"/>
        <v>90.3430557583048</v>
      </c>
      <c r="P30" s="4">
        <f t="shared" si="8"/>
        <v>28.700803961507663</v>
      </c>
      <c r="Q30" s="8">
        <f t="shared" si="3"/>
        <v>0.53097874757845931</v>
      </c>
      <c r="R30" s="8">
        <f t="shared" si="4"/>
        <v>1.0338301267160925</v>
      </c>
      <c r="S30" s="8">
        <f t="shared" si="9"/>
        <v>2.0081356884101265</v>
      </c>
      <c r="T30" s="4">
        <f t="shared" si="10"/>
        <v>115.05769963549839</v>
      </c>
      <c r="U30" s="4">
        <f t="shared" si="11"/>
        <v>134.21871803944461</v>
      </c>
      <c r="V30" s="4"/>
      <c r="W30" s="4">
        <f t="shared" si="12"/>
        <v>148.80000000000001</v>
      </c>
      <c r="X30" s="8">
        <f t="shared" si="13"/>
        <v>1.8665636281027125</v>
      </c>
      <c r="Y30" s="4"/>
      <c r="Z30" s="6">
        <f t="shared" si="14"/>
        <v>0.14157206030741398</v>
      </c>
      <c r="AA30" s="7">
        <f t="shared" si="15"/>
        <v>4.063231949309829</v>
      </c>
      <c r="AB30" s="13" t="str">
        <f t="shared" si="16"/>
        <v>4.06323194930983,28.7008039615077</v>
      </c>
      <c r="AF30" s="4">
        <f t="shared" si="17"/>
        <v>75</v>
      </c>
      <c r="AG30" s="4">
        <f t="shared" si="5"/>
        <v>64.897001919708345</v>
      </c>
      <c r="AH30" s="4">
        <f t="shared" si="18"/>
        <v>112.84432716512941</v>
      </c>
      <c r="AI30" s="4">
        <f t="shared" si="19"/>
        <v>113</v>
      </c>
      <c r="AJ30" s="4">
        <v>0</v>
      </c>
      <c r="AK30" s="4">
        <f t="shared" si="20"/>
        <v>28.247644676850904</v>
      </c>
      <c r="AL30" s="4">
        <f t="shared" si="21"/>
        <v>25.999533956755521</v>
      </c>
      <c r="AM30" s="4">
        <v>0</v>
      </c>
      <c r="AN30" s="4"/>
      <c r="AO30" s="4">
        <f t="shared" si="22"/>
        <v>125</v>
      </c>
      <c r="AP30" s="4">
        <f t="shared" si="23"/>
        <v>112.84432716512941</v>
      </c>
      <c r="AQ30" s="4">
        <v>0</v>
      </c>
      <c r="AR30" s="4">
        <f t="shared" si="24"/>
        <v>25.999533956755517</v>
      </c>
    </row>
    <row r="31" spans="2:44" x14ac:dyDescent="0.4">
      <c r="J31" s="3">
        <v>27</v>
      </c>
      <c r="K31" s="4">
        <f t="shared" si="0"/>
        <v>72.639999999999986</v>
      </c>
      <c r="L31" s="8">
        <f t="shared" si="1"/>
        <v>1.8737854849411124</v>
      </c>
      <c r="M31" s="4">
        <f t="shared" si="6"/>
        <v>107.36000000000001</v>
      </c>
      <c r="N31" s="8">
        <f t="shared" si="7"/>
        <v>1.5332698596368703</v>
      </c>
      <c r="O31" s="4">
        <f t="shared" si="2"/>
        <v>87.849891811808803</v>
      </c>
      <c r="P31" s="4">
        <f t="shared" si="8"/>
        <v>28.223907952338656</v>
      </c>
      <c r="Q31" s="8">
        <f t="shared" si="3"/>
        <v>0.54763463890074227</v>
      </c>
      <c r="R31" s="8">
        <f t="shared" si="4"/>
        <v>1.0606881550521803</v>
      </c>
      <c r="S31" s="8">
        <f t="shared" si="9"/>
        <v>1.9720904750994663</v>
      </c>
      <c r="T31" s="4">
        <f t="shared" si="10"/>
        <v>112.99246104114879</v>
      </c>
      <c r="U31" s="4">
        <f t="shared" si="11"/>
        <v>137.99796133039197</v>
      </c>
      <c r="V31" s="4"/>
      <c r="W31" s="4">
        <f t="shared" si="12"/>
        <v>152.6</v>
      </c>
      <c r="X31" s="8">
        <f t="shared" si="13"/>
        <v>1.8284616861443594</v>
      </c>
      <c r="Y31" s="4"/>
      <c r="Z31" s="6">
        <f t="shared" si="14"/>
        <v>0.14362878895510689</v>
      </c>
      <c r="AA31" s="7">
        <f t="shared" si="15"/>
        <v>4.0537657187748115</v>
      </c>
      <c r="AB31" s="13" t="str">
        <f t="shared" si="16"/>
        <v>4.05376571877481,28.2239079523387</v>
      </c>
      <c r="AF31" s="4">
        <f t="shared" si="17"/>
        <v>75</v>
      </c>
      <c r="AG31" s="4">
        <f t="shared" si="5"/>
        <v>66.048763979632184</v>
      </c>
      <c r="AH31" s="4">
        <f t="shared" si="18"/>
        <v>113.97545916241312</v>
      </c>
      <c r="AI31" s="4">
        <f t="shared" si="19"/>
        <v>113</v>
      </c>
      <c r="AJ31" s="4">
        <v>0</v>
      </c>
      <c r="AK31" s="4">
        <f t="shared" si="20"/>
        <v>28.633465974409557</v>
      </c>
      <c r="AL31" s="4">
        <f t="shared" si="21"/>
        <v>25.981695083701993</v>
      </c>
      <c r="AM31" s="4">
        <v>0</v>
      </c>
      <c r="AN31" s="4"/>
      <c r="AO31" s="4">
        <f t="shared" si="22"/>
        <v>125</v>
      </c>
      <c r="AP31" s="4">
        <f t="shared" si="23"/>
        <v>113.97545916241312</v>
      </c>
      <c r="AQ31" s="4">
        <v>0</v>
      </c>
      <c r="AR31" s="4">
        <f t="shared" si="24"/>
        <v>25.981695083701993</v>
      </c>
    </row>
    <row r="32" spans="2:44" x14ac:dyDescent="0.4">
      <c r="J32" s="3">
        <v>28</v>
      </c>
      <c r="K32" s="4">
        <f t="shared" si="0"/>
        <v>74.959999999999994</v>
      </c>
      <c r="L32" s="8">
        <f t="shared" si="1"/>
        <v>1.8332938462948438</v>
      </c>
      <c r="M32" s="4">
        <f t="shared" si="6"/>
        <v>105.04</v>
      </c>
      <c r="N32" s="8">
        <f t="shared" si="7"/>
        <v>1.4892581372655496</v>
      </c>
      <c r="O32" s="4">
        <f t="shared" si="2"/>
        <v>85.328205870830615</v>
      </c>
      <c r="P32" s="4">
        <f t="shared" si="8"/>
        <v>27.734031980336933</v>
      </c>
      <c r="Q32" s="8">
        <f t="shared" si="3"/>
        <v>0.56418437429501633</v>
      </c>
      <c r="R32" s="8">
        <f t="shared" si="4"/>
        <v>1.0881501420292272</v>
      </c>
      <c r="S32" s="8">
        <f t="shared" si="9"/>
        <v>1.9351291124509449</v>
      </c>
      <c r="T32" s="4">
        <f t="shared" si="10"/>
        <v>110.87473095633602</v>
      </c>
      <c r="U32" s="4">
        <f t="shared" si="11"/>
        <v>141.82670386136795</v>
      </c>
      <c r="V32" s="4"/>
      <c r="W32" s="4">
        <f t="shared" si="12"/>
        <v>156.39999999999998</v>
      </c>
      <c r="X32" s="8">
        <f t="shared" si="13"/>
        <v>1.7897918840024047</v>
      </c>
      <c r="Y32" s="4"/>
      <c r="Z32" s="6">
        <f t="shared" si="14"/>
        <v>0.14533722844854013</v>
      </c>
      <c r="AA32" s="7">
        <f t="shared" si="15"/>
        <v>4.0307873417253468</v>
      </c>
      <c r="AB32" s="13" t="str">
        <f t="shared" si="16"/>
        <v>4.03078734172535,27.7340319803369</v>
      </c>
      <c r="AF32" s="4">
        <f t="shared" si="17"/>
        <v>75</v>
      </c>
      <c r="AG32" s="4">
        <f t="shared" si="5"/>
        <v>67.215200237548032</v>
      </c>
      <c r="AH32" s="4">
        <f t="shared" si="18"/>
        <v>115.11764458806867</v>
      </c>
      <c r="AI32" s="4">
        <f t="shared" si="19"/>
        <v>113</v>
      </c>
      <c r="AJ32" s="4">
        <v>0</v>
      </c>
      <c r="AK32" s="4">
        <f t="shared" si="20"/>
        <v>28.972347033999988</v>
      </c>
      <c r="AL32" s="4">
        <f t="shared" si="21"/>
        <v>25.913617682574223</v>
      </c>
      <c r="AM32" s="4">
        <v>0</v>
      </c>
      <c r="AN32" s="4"/>
      <c r="AO32" s="4">
        <f t="shared" si="22"/>
        <v>125</v>
      </c>
      <c r="AP32" s="4">
        <f t="shared" si="23"/>
        <v>115.11764458806869</v>
      </c>
      <c r="AQ32" s="4">
        <v>0</v>
      </c>
      <c r="AR32" s="4">
        <f t="shared" si="24"/>
        <v>25.913617682574227</v>
      </c>
    </row>
    <row r="33" spans="10:44" x14ac:dyDescent="0.4">
      <c r="J33" s="3">
        <v>29</v>
      </c>
      <c r="K33" s="4">
        <f t="shared" si="0"/>
        <v>77.28</v>
      </c>
      <c r="L33" s="8">
        <f t="shared" si="1"/>
        <v>1.7928022076485752</v>
      </c>
      <c r="M33" s="4">
        <f t="shared" si="6"/>
        <v>102.72</v>
      </c>
      <c r="N33" s="8">
        <f t="shared" si="7"/>
        <v>1.4447394464781993</v>
      </c>
      <c r="O33" s="4">
        <f t="shared" si="2"/>
        <v>82.777472779267512</v>
      </c>
      <c r="P33" s="4">
        <f t="shared" si="8"/>
        <v>27.231391117745417</v>
      </c>
      <c r="Q33" s="8">
        <f t="shared" si="3"/>
        <v>0.58062011027275673</v>
      </c>
      <c r="R33" s="8">
        <f t="shared" si="4"/>
        <v>1.116233096838837</v>
      </c>
      <c r="S33" s="8">
        <f t="shared" si="9"/>
        <v>1.8971905955509263</v>
      </c>
      <c r="T33" s="4">
        <f t="shared" si="10"/>
        <v>108.70101405697922</v>
      </c>
      <c r="U33" s="4">
        <f t="shared" si="11"/>
        <v>145.70628044303012</v>
      </c>
      <c r="V33" s="4"/>
      <c r="W33" s="4">
        <f t="shared" si="12"/>
        <v>160.19999999999999</v>
      </c>
      <c r="X33" s="8">
        <f t="shared" si="13"/>
        <v>1.750512901449097</v>
      </c>
      <c r="Y33" s="4"/>
      <c r="Z33" s="6">
        <f t="shared" si="14"/>
        <v>0.14667769410182929</v>
      </c>
      <c r="AA33" s="7">
        <f t="shared" si="15"/>
        <v>3.9942376563359336</v>
      </c>
      <c r="AB33" s="13" t="str">
        <f t="shared" si="16"/>
        <v>3.99423765633593,27.2313911177454</v>
      </c>
      <c r="AF33" s="4">
        <f t="shared" si="17"/>
        <v>75</v>
      </c>
      <c r="AG33" s="4">
        <f t="shared" si="5"/>
        <v>68.394398497580951</v>
      </c>
      <c r="AH33" s="4">
        <f t="shared" si="18"/>
        <v>116.268805741349</v>
      </c>
      <c r="AI33" s="4">
        <f t="shared" si="19"/>
        <v>113</v>
      </c>
      <c r="AJ33" s="4">
        <v>0</v>
      </c>
      <c r="AK33" s="4">
        <f t="shared" si="20"/>
        <v>29.263732311365192</v>
      </c>
      <c r="AL33" s="4">
        <f t="shared" si="21"/>
        <v>25.793699017886592</v>
      </c>
      <c r="AM33" s="4">
        <v>0</v>
      </c>
      <c r="AN33" s="4"/>
      <c r="AO33" s="4">
        <f t="shared" si="22"/>
        <v>125</v>
      </c>
      <c r="AP33" s="4">
        <f t="shared" si="23"/>
        <v>116.268805741349</v>
      </c>
      <c r="AQ33" s="4">
        <v>0</v>
      </c>
      <c r="AR33" s="4">
        <f t="shared" si="24"/>
        <v>25.793699017886595</v>
      </c>
    </row>
    <row r="34" spans="10:44" x14ac:dyDescent="0.4">
      <c r="J34" s="3">
        <v>30</v>
      </c>
      <c r="K34" s="4">
        <f t="shared" si="0"/>
        <v>79.599999999999994</v>
      </c>
      <c r="L34" s="8">
        <f t="shared" si="1"/>
        <v>1.7523105690023069</v>
      </c>
      <c r="M34" s="4">
        <f t="shared" si="6"/>
        <v>100.4</v>
      </c>
      <c r="N34" s="8">
        <f t="shared" si="7"/>
        <v>1.3997011633444294</v>
      </c>
      <c r="O34" s="4">
        <f t="shared" si="2"/>
        <v>80.196969239187254</v>
      </c>
      <c r="P34" s="4">
        <f t="shared" si="8"/>
        <v>26.716226281863914</v>
      </c>
      <c r="Q34" s="8">
        <f t="shared" si="3"/>
        <v>0.59693333211284039</v>
      </c>
      <c r="R34" s="8">
        <f t="shared" si="4"/>
        <v>1.1449581581325234</v>
      </c>
      <c r="S34" s="8">
        <f t="shared" si="9"/>
        <v>1.8582049485386201</v>
      </c>
      <c r="T34" s="4">
        <f t="shared" si="10"/>
        <v>106.46730102158726</v>
      </c>
      <c r="U34" s="4">
        <f t="shared" si="11"/>
        <v>149.6383039801463</v>
      </c>
      <c r="V34" s="4"/>
      <c r="W34" s="4">
        <f t="shared" si="12"/>
        <v>164</v>
      </c>
      <c r="X34" s="8">
        <f t="shared" si="13"/>
        <v>1.7105790899959517</v>
      </c>
      <c r="Y34" s="4"/>
      <c r="Z34" s="6">
        <f t="shared" si="14"/>
        <v>0.14762585854266841</v>
      </c>
      <c r="AA34" s="7">
        <f t="shared" si="15"/>
        <v>3.9440058418803621</v>
      </c>
      <c r="AB34" s="13" t="str">
        <f t="shared" si="16"/>
        <v>3.94400584188036,26.7162262818639</v>
      </c>
      <c r="AF34" s="4">
        <f t="shared" si="17"/>
        <v>75</v>
      </c>
      <c r="AG34" s="4">
        <f t="shared" si="5"/>
        <v>69.584425642483197</v>
      </c>
      <c r="AH34" s="4">
        <f t="shared" si="18"/>
        <v>117.42680221901017</v>
      </c>
      <c r="AI34" s="4">
        <f t="shared" si="19"/>
        <v>113</v>
      </c>
      <c r="AJ34" s="4">
        <v>0</v>
      </c>
      <c r="AK34" s="4">
        <f t="shared" si="20"/>
        <v>29.507144124401577</v>
      </c>
      <c r="AL34" s="4">
        <f t="shared" si="21"/>
        <v>25.620371232942095</v>
      </c>
      <c r="AM34" s="4">
        <v>0</v>
      </c>
      <c r="AN34" s="4"/>
      <c r="AO34" s="4">
        <f t="shared" si="22"/>
        <v>125</v>
      </c>
      <c r="AP34" s="4">
        <f t="shared" si="23"/>
        <v>117.42680221901017</v>
      </c>
      <c r="AQ34" s="4">
        <v>0</v>
      </c>
      <c r="AR34" s="4">
        <f t="shared" si="24"/>
        <v>25.620371232942095</v>
      </c>
    </row>
    <row r="35" spans="10:44" x14ac:dyDescent="0.4">
      <c r="J35" s="3">
        <v>31</v>
      </c>
      <c r="K35" s="4">
        <f t="shared" si="0"/>
        <v>81.92</v>
      </c>
      <c r="L35" s="8">
        <f t="shared" si="1"/>
        <v>1.7118189303560385</v>
      </c>
      <c r="M35" s="4">
        <f t="shared" si="6"/>
        <v>98.080000000000013</v>
      </c>
      <c r="N35" s="8">
        <f t="shared" si="7"/>
        <v>1.3541269528158022</v>
      </c>
      <c r="O35" s="4">
        <f t="shared" si="2"/>
        <v>77.585759321256234</v>
      </c>
      <c r="P35" s="4">
        <f t="shared" si="8"/>
        <v>26.188808388270591</v>
      </c>
      <c r="Q35" s="8">
        <f t="shared" si="3"/>
        <v>0.61311477596538244</v>
      </c>
      <c r="R35" s="8">
        <f t="shared" si="4"/>
        <v>1.1743509248086084</v>
      </c>
      <c r="S35" s="8">
        <f t="shared" si="9"/>
        <v>1.8180920119335475</v>
      </c>
      <c r="T35" s="4">
        <f t="shared" si="10"/>
        <v>104.16899905024077</v>
      </c>
      <c r="U35" s="4">
        <f t="shared" si="11"/>
        <v>153.62466298626032</v>
      </c>
      <c r="V35" s="4"/>
      <c r="W35" s="4">
        <f t="shared" si="12"/>
        <v>167.8</v>
      </c>
      <c r="X35" s="8">
        <f t="shared" si="13"/>
        <v>1.6699397875371571</v>
      </c>
      <c r="Y35" s="4"/>
      <c r="Z35" s="6">
        <f t="shared" si="14"/>
        <v>0.14815222439639042</v>
      </c>
      <c r="AA35" s="7">
        <f t="shared" si="15"/>
        <v>3.8799302170131362</v>
      </c>
      <c r="AB35" s="13" t="str">
        <f t="shared" si="16"/>
        <v>3.87993021701314,26.1888083882706</v>
      </c>
      <c r="AF35" s="4">
        <f t="shared" si="17"/>
        <v>75</v>
      </c>
      <c r="AG35" s="4">
        <f t="shared" si="5"/>
        <v>70.783330802687672</v>
      </c>
      <c r="AH35" s="4">
        <f t="shared" si="18"/>
        <v>118.58942980010201</v>
      </c>
      <c r="AI35" s="4">
        <f t="shared" si="19"/>
        <v>113</v>
      </c>
      <c r="AJ35" s="4">
        <v>0</v>
      </c>
      <c r="AK35" s="4">
        <f t="shared" si="20"/>
        <v>29.702183436246525</v>
      </c>
      <c r="AL35" s="4">
        <f t="shared" si="21"/>
        <v>25.392090786497509</v>
      </c>
      <c r="AM35" s="4">
        <v>0</v>
      </c>
      <c r="AN35" s="4"/>
      <c r="AO35" s="4">
        <f t="shared" si="22"/>
        <v>125</v>
      </c>
      <c r="AP35" s="4">
        <f t="shared" si="23"/>
        <v>118.58942980010201</v>
      </c>
      <c r="AQ35" s="4">
        <v>0</v>
      </c>
      <c r="AR35" s="4">
        <f t="shared" si="24"/>
        <v>25.392090786497512</v>
      </c>
    </row>
    <row r="36" spans="10:44" x14ac:dyDescent="0.4">
      <c r="J36" s="3">
        <v>32</v>
      </c>
      <c r="K36" s="4">
        <f t="shared" ref="K36:K67" si="25">J36*$D$13+$D$12</f>
        <v>84.24</v>
      </c>
      <c r="L36" s="8">
        <f t="shared" ref="L36:L67" si="26">RADIANS(180-K36)</f>
        <v>1.6713272917097701</v>
      </c>
      <c r="M36" s="4">
        <f t="shared" si="6"/>
        <v>95.76</v>
      </c>
      <c r="N36" s="8">
        <f t="shared" si="7"/>
        <v>1.3079964487277072</v>
      </c>
      <c r="O36" s="4">
        <f t="shared" ref="O36:O67" si="27">DEGREES(N36)</f>
        <v>74.942676130197398</v>
      </c>
      <c r="P36" s="4">
        <f t="shared" si="8"/>
        <v>25.64944372825116</v>
      </c>
      <c r="Q36" s="8">
        <f t="shared" ref="Q36:Q54" si="28">ACOS( ($D$6 - $D$7*COS(L36)) / (SQRT(POWER($D$6,2) + POWER($D$7,2) - 2*$D$6*$D$7*COS(L36)) ) )</f>
        <v>0.62915434019743066</v>
      </c>
      <c r="R36" s="8">
        <f t="shared" ref="R36:R54" si="29">ACOS( ( POWER($D$6,2) + POWER($D$7,2 ) - POWER($D$9,2) + POWER($D$8,2) - 2*$D$6*$D$7*COS(L36)) / (2*$D$8*SQRT(POWER($D$6,2) + POWER($D$7,2) -2*$D$6*$D$7*COS(L36)) ) )</f>
        <v>1.2044418646646551</v>
      </c>
      <c r="S36" s="8">
        <f t="shared" si="9"/>
        <v>1.7767599885668639</v>
      </c>
      <c r="T36" s="4">
        <f t="shared" si="10"/>
        <v>101.80084855259371</v>
      </c>
      <c r="U36" s="4">
        <f t="shared" si="11"/>
        <v>157.66751519403371</v>
      </c>
      <c r="V36" s="4"/>
      <c r="W36" s="4">
        <f t="shared" si="12"/>
        <v>171.6</v>
      </c>
      <c r="X36" s="8">
        <f t="shared" si="13"/>
        <v>1.6285384883536722</v>
      </c>
      <c r="Y36" s="4"/>
      <c r="Z36" s="6">
        <f t="shared" si="14"/>
        <v>0.14822150021319169</v>
      </c>
      <c r="AA36" s="7">
        <f t="shared" si="15"/>
        <v>3.8017990290352275</v>
      </c>
      <c r="AB36" s="13" t="str">
        <f t="shared" si="16"/>
        <v>3.80179902903523,25.6494437282512</v>
      </c>
      <c r="AF36" s="4">
        <f t="shared" si="17"/>
        <v>75</v>
      </c>
      <c r="AG36" s="4">
        <f t="shared" ref="AG36:AG54" si="30">$D$5+$D$7*COS(L36)</f>
        <v>71.989148554463554</v>
      </c>
      <c r="AH36" s="4">
        <f t="shared" si="18"/>
        <v>119.75441818463655</v>
      </c>
      <c r="AI36" s="4">
        <f t="shared" si="19"/>
        <v>113</v>
      </c>
      <c r="AJ36" s="4">
        <v>0</v>
      </c>
      <c r="AK36" s="4">
        <f t="shared" si="20"/>
        <v>29.848530509439005</v>
      </c>
      <c r="AL36" s="4">
        <f t="shared" si="21"/>
        <v>25.107326320957615</v>
      </c>
      <c r="AM36" s="4">
        <v>0</v>
      </c>
      <c r="AN36" s="4"/>
      <c r="AO36" s="4">
        <f t="shared" si="22"/>
        <v>125</v>
      </c>
      <c r="AP36" s="4">
        <f t="shared" si="23"/>
        <v>119.75441818463655</v>
      </c>
      <c r="AQ36" s="4">
        <v>0</v>
      </c>
      <c r="AR36" s="4">
        <f t="shared" si="24"/>
        <v>25.107326320957615</v>
      </c>
    </row>
    <row r="37" spans="10:44" x14ac:dyDescent="0.4">
      <c r="J37" s="3">
        <v>33</v>
      </c>
      <c r="K37" s="4">
        <f t="shared" si="25"/>
        <v>86.559999999999988</v>
      </c>
      <c r="L37" s="8">
        <f t="shared" si="26"/>
        <v>1.6308356530635018</v>
      </c>
      <c r="M37" s="4">
        <f t="shared" si="6"/>
        <v>93.440000000000012</v>
      </c>
      <c r="N37" s="8">
        <f t="shared" si="7"/>
        <v>1.2612848537273007</v>
      </c>
      <c r="O37" s="4">
        <f t="shared" si="27"/>
        <v>72.266298882349716</v>
      </c>
      <c r="P37" s="4">
        <f t="shared" si="8"/>
        <v>25.098480904144616</v>
      </c>
      <c r="Q37" s="8">
        <f t="shared" si="28"/>
        <v>0.6450409842032292</v>
      </c>
      <c r="R37" s="8">
        <f t="shared" si="29"/>
        <v>1.2352668156592634</v>
      </c>
      <c r="S37" s="8">
        <f t="shared" si="9"/>
        <v>1.7341036970737955</v>
      </c>
      <c r="T37" s="4">
        <f t="shared" si="10"/>
        <v>99.356823080361082</v>
      </c>
      <c r="U37" s="4">
        <f t="shared" si="11"/>
        <v>161.76927479138629</v>
      </c>
      <c r="V37" s="4"/>
      <c r="W37" s="4">
        <f t="shared" si="12"/>
        <v>175.39999999999998</v>
      </c>
      <c r="X37" s="8">
        <f t="shared" si="13"/>
        <v>1.5863118292973386</v>
      </c>
      <c r="Y37" s="4"/>
      <c r="Z37" s="6">
        <f t="shared" si="14"/>
        <v>0.14779186777645692</v>
      </c>
      <c r="AA37" s="7">
        <f t="shared" si="15"/>
        <v>3.7093513711752699</v>
      </c>
      <c r="AB37" s="13" t="str">
        <f t="shared" si="16"/>
        <v>3.70935137117527,25.0984809041446</v>
      </c>
      <c r="AF37" s="4">
        <f t="shared" si="17"/>
        <v>75</v>
      </c>
      <c r="AG37" s="4">
        <f t="shared" si="30"/>
        <v>73.199902141931375</v>
      </c>
      <c r="AH37" s="4">
        <f t="shared" si="18"/>
        <v>120.919427346012</v>
      </c>
      <c r="AI37" s="4">
        <f t="shared" si="19"/>
        <v>113</v>
      </c>
      <c r="AJ37" s="4">
        <v>0</v>
      </c>
      <c r="AK37" s="4">
        <f t="shared" si="20"/>
        <v>29.945945430080794</v>
      </c>
      <c r="AL37" s="4">
        <f t="shared" si="21"/>
        <v>24.764544625557669</v>
      </c>
      <c r="AM37" s="4">
        <v>0</v>
      </c>
      <c r="AN37" s="4"/>
      <c r="AO37" s="4">
        <f t="shared" si="22"/>
        <v>125</v>
      </c>
      <c r="AP37" s="4">
        <f t="shared" si="23"/>
        <v>120.919427346012</v>
      </c>
      <c r="AQ37" s="4">
        <v>0</v>
      </c>
      <c r="AR37" s="4">
        <f t="shared" si="24"/>
        <v>24.764544625557672</v>
      </c>
    </row>
    <row r="38" spans="10:44" x14ac:dyDescent="0.4">
      <c r="J38" s="3">
        <v>34</v>
      </c>
      <c r="K38" s="4">
        <f t="shared" si="25"/>
        <v>88.88</v>
      </c>
      <c r="L38" s="8">
        <f t="shared" si="26"/>
        <v>1.5903440144172332</v>
      </c>
      <c r="M38" s="4">
        <f t="shared" si="6"/>
        <v>91.12</v>
      </c>
      <c r="N38" s="8">
        <f t="shared" si="7"/>
        <v>1.213962442658459</v>
      </c>
      <c r="O38" s="4">
        <f t="shared" si="27"/>
        <v>69.554924451721902</v>
      </c>
      <c r="P38" s="4">
        <f t="shared" si="8"/>
        <v>24.536319764103062</v>
      </c>
      <c r="Q38" s="8">
        <f t="shared" si="28"/>
        <v>0.66076261256226299</v>
      </c>
      <c r="R38" s="8">
        <f t="shared" si="29"/>
        <v>1.2668675983690709</v>
      </c>
      <c r="S38" s="8">
        <f t="shared" si="9"/>
        <v>1.6900024695699787</v>
      </c>
      <c r="T38" s="4">
        <f t="shared" si="10"/>
        <v>96.830008873046111</v>
      </c>
      <c r="U38" s="4">
        <f t="shared" si="11"/>
        <v>165.93258972572096</v>
      </c>
      <c r="V38" s="4"/>
      <c r="W38" s="4">
        <f t="shared" si="12"/>
        <v>179.2</v>
      </c>
      <c r="X38" s="8">
        <f t="shared" si="13"/>
        <v>1.5431883397895803</v>
      </c>
      <c r="Y38" s="4"/>
      <c r="Z38" s="6">
        <f t="shared" si="14"/>
        <v>0.14681412978039843</v>
      </c>
      <c r="AA38" s="7">
        <f t="shared" si="15"/>
        <v>3.602278434180382</v>
      </c>
      <c r="AB38" s="13" t="str">
        <f t="shared" si="16"/>
        <v>3.60227843418038,24.5363197641031</v>
      </c>
      <c r="AF38" s="4">
        <f t="shared" si="17"/>
        <v>75</v>
      </c>
      <c r="AG38" s="4">
        <f t="shared" si="30"/>
        <v>74.413606717655369</v>
      </c>
      <c r="AH38" s="4">
        <f t="shared" si="18"/>
        <v>122.08204218473689</v>
      </c>
      <c r="AI38" s="4">
        <f t="shared" si="19"/>
        <v>113</v>
      </c>
      <c r="AJ38" s="4">
        <v>0</v>
      </c>
      <c r="AK38" s="4">
        <f t="shared" si="20"/>
        <v>29.994268501139032</v>
      </c>
      <c r="AL38" s="4">
        <f t="shared" si="21"/>
        <v>24.362194272163983</v>
      </c>
      <c r="AM38" s="4">
        <v>0</v>
      </c>
      <c r="AN38" s="4"/>
      <c r="AO38" s="4">
        <f t="shared" si="22"/>
        <v>125</v>
      </c>
      <c r="AP38" s="4">
        <f t="shared" si="23"/>
        <v>122.08204218473689</v>
      </c>
      <c r="AQ38" s="4">
        <v>0</v>
      </c>
      <c r="AR38" s="4">
        <f t="shared" si="24"/>
        <v>24.362194272163979</v>
      </c>
    </row>
    <row r="39" spans="10:44" x14ac:dyDescent="0.4">
      <c r="J39" s="3">
        <v>35</v>
      </c>
      <c r="K39" s="4">
        <f t="shared" si="25"/>
        <v>91.199999999999989</v>
      </c>
      <c r="L39" s="8">
        <f t="shared" si="26"/>
        <v>1.5498523757709648</v>
      </c>
      <c r="M39" s="4">
        <f t="shared" si="6"/>
        <v>88.800000000000011</v>
      </c>
      <c r="N39" s="8">
        <f t="shared" si="7"/>
        <v>1.1659939482867143</v>
      </c>
      <c r="O39" s="4">
        <f t="shared" si="27"/>
        <v>66.806532174623896</v>
      </c>
      <c r="P39" s="4">
        <f t="shared" si="8"/>
        <v>23.96342292299634</v>
      </c>
      <c r="Q39" s="8">
        <f t="shared" si="28"/>
        <v>0.67630594201466732</v>
      </c>
      <c r="R39" s="8">
        <f t="shared" si="29"/>
        <v>1.2992927632884115</v>
      </c>
      <c r="S39" s="8">
        <f t="shared" si="9"/>
        <v>1.6443176146516121</v>
      </c>
      <c r="T39" s="4">
        <f t="shared" si="10"/>
        <v>94.212459498556228</v>
      </c>
      <c r="U39" s="4">
        <f t="shared" si="11"/>
        <v>170.16030395304981</v>
      </c>
      <c r="V39" s="4"/>
      <c r="W39" s="4">
        <f t="shared" si="12"/>
        <v>183</v>
      </c>
      <c r="X39" s="8">
        <f t="shared" si="13"/>
        <v>1.4990868846854211</v>
      </c>
      <c r="Y39" s="4"/>
      <c r="Z39" s="6">
        <f t="shared" si="14"/>
        <v>0.14523072996619102</v>
      </c>
      <c r="AA39" s="7">
        <f t="shared" si="15"/>
        <v>3.4802254035953135</v>
      </c>
      <c r="AB39" s="13" t="str">
        <f t="shared" si="16"/>
        <v>3.48022540359531,23.9634229229963</v>
      </c>
      <c r="AF39" s="4">
        <f t="shared" si="17"/>
        <v>75</v>
      </c>
      <c r="AG39" s="4">
        <f t="shared" si="30"/>
        <v>75.628272596500707</v>
      </c>
      <c r="AH39" s="4">
        <f t="shared" si="18"/>
        <v>123.23976507556722</v>
      </c>
      <c r="AI39" s="4">
        <f t="shared" si="19"/>
        <v>113</v>
      </c>
      <c r="AJ39" s="4">
        <v>0</v>
      </c>
      <c r="AK39" s="4">
        <f t="shared" si="20"/>
        <v>29.993420504245364</v>
      </c>
      <c r="AL39" s="4">
        <f t="shared" si="21"/>
        <v>23.898686390619751</v>
      </c>
      <c r="AM39" s="4">
        <v>0</v>
      </c>
      <c r="AN39" s="4"/>
      <c r="AO39" s="4">
        <f t="shared" si="22"/>
        <v>125</v>
      </c>
      <c r="AP39" s="4">
        <f t="shared" si="23"/>
        <v>123.23976507556723</v>
      </c>
      <c r="AQ39" s="4">
        <v>0</v>
      </c>
      <c r="AR39" s="4">
        <f t="shared" si="24"/>
        <v>23.898686390619748</v>
      </c>
    </row>
    <row r="40" spans="10:44" x14ac:dyDescent="0.4">
      <c r="J40" s="3">
        <v>36</v>
      </c>
      <c r="K40" s="4">
        <f t="shared" si="25"/>
        <v>93.52</v>
      </c>
      <c r="L40" s="8">
        <f t="shared" si="26"/>
        <v>1.5093607371246962</v>
      </c>
      <c r="M40" s="4">
        <f t="shared" si="6"/>
        <v>86.48</v>
      </c>
      <c r="N40" s="8">
        <f t="shared" si="7"/>
        <v>1.1173378020384004</v>
      </c>
      <c r="O40" s="4">
        <f t="shared" si="27"/>
        <v>64.01874034722421</v>
      </c>
      <c r="P40" s="4">
        <f t="shared" si="8"/>
        <v>23.380330653247434</v>
      </c>
      <c r="Q40" s="8">
        <f t="shared" si="28"/>
        <v>0.69165634821763999</v>
      </c>
      <c r="R40" s="8">
        <f t="shared" si="29"/>
        <v>1.3325985033337526</v>
      </c>
      <c r="S40" s="8">
        <f t="shared" si="9"/>
        <v>1.5968893474842241</v>
      </c>
      <c r="T40" s="4">
        <f t="shared" si="10"/>
        <v>91.495019960245997</v>
      </c>
      <c r="U40" s="4">
        <f t="shared" si="11"/>
        <v>174.45539724532981</v>
      </c>
      <c r="V40" s="4"/>
      <c r="W40" s="4">
        <f t="shared" si="12"/>
        <v>186.79999999999998</v>
      </c>
      <c r="X40" s="8">
        <f t="shared" si="13"/>
        <v>1.453914702419884</v>
      </c>
      <c r="Y40" s="4"/>
      <c r="Z40" s="6">
        <f t="shared" si="14"/>
        <v>0.1429746450643401</v>
      </c>
      <c r="AA40" s="7">
        <f t="shared" si="15"/>
        <v>3.3427944766349627</v>
      </c>
      <c r="AB40" s="13" t="str">
        <f t="shared" si="16"/>
        <v>3.34279447663496,23.3803306532474</v>
      </c>
      <c r="AF40" s="4">
        <f t="shared" si="17"/>
        <v>75</v>
      </c>
      <c r="AG40" s="4">
        <f t="shared" si="30"/>
        <v>76.841908517421459</v>
      </c>
      <c r="AH40" s="4">
        <f t="shared" si="18"/>
        <v>124.39000577270076</v>
      </c>
      <c r="AI40" s="4">
        <f t="shared" si="19"/>
        <v>113</v>
      </c>
      <c r="AJ40" s="4">
        <v>0</v>
      </c>
      <c r="AK40" s="4">
        <f t="shared" si="20"/>
        <v>29.94340282956248</v>
      </c>
      <c r="AL40" s="4">
        <f t="shared" si="21"/>
        <v>23.372371905689061</v>
      </c>
      <c r="AM40" s="4">
        <v>0</v>
      </c>
      <c r="AN40" s="4"/>
      <c r="AO40" s="4">
        <f t="shared" si="22"/>
        <v>125</v>
      </c>
      <c r="AP40" s="4">
        <f t="shared" si="23"/>
        <v>124.39000577270076</v>
      </c>
      <c r="AQ40" s="4">
        <v>0</v>
      </c>
      <c r="AR40" s="4">
        <f t="shared" si="24"/>
        <v>23.372371905689057</v>
      </c>
    </row>
    <row r="41" spans="10:44" x14ac:dyDescent="0.4">
      <c r="J41" s="3">
        <v>37</v>
      </c>
      <c r="K41" s="4">
        <f t="shared" si="25"/>
        <v>95.839999999999989</v>
      </c>
      <c r="L41" s="8">
        <f t="shared" si="26"/>
        <v>1.4688690984784278</v>
      </c>
      <c r="M41" s="4">
        <f t="shared" si="6"/>
        <v>84.160000000000011</v>
      </c>
      <c r="N41" s="8">
        <f t="shared" si="7"/>
        <v>1.0679451940588987</v>
      </c>
      <c r="O41" s="4">
        <f t="shared" si="27"/>
        <v>61.188752370854573</v>
      </c>
      <c r="P41" s="4">
        <f t="shared" si="8"/>
        <v>22.787680198604637</v>
      </c>
      <c r="Q41" s="8">
        <f t="shared" si="28"/>
        <v>0.70679768862502612</v>
      </c>
      <c r="R41" s="8">
        <f t="shared" si="29"/>
        <v>1.3668497709058682</v>
      </c>
      <c r="S41" s="8">
        <f t="shared" si="9"/>
        <v>1.5475330646303713</v>
      </c>
      <c r="T41" s="4">
        <f t="shared" si="10"/>
        <v>88.667113260266333</v>
      </c>
      <c r="U41" s="4">
        <f t="shared" si="11"/>
        <v>178.82089188233977</v>
      </c>
      <c r="V41" s="4"/>
      <c r="W41" s="4">
        <f t="shared" si="12"/>
        <v>190.6</v>
      </c>
      <c r="X41" s="8">
        <f t="shared" si="13"/>
        <v>1.4075649019755472</v>
      </c>
      <c r="Y41" s="4"/>
      <c r="Z41" s="6">
        <f t="shared" si="14"/>
        <v>0.13996816265482415</v>
      </c>
      <c r="AA41" s="7">
        <f t="shared" si="15"/>
        <v>3.1895497285644092</v>
      </c>
      <c r="AB41" s="13" t="str">
        <f t="shared" si="16"/>
        <v>3.18954972856441,22.7876801986046</v>
      </c>
      <c r="AF41" s="4">
        <f t="shared" si="17"/>
        <v>75</v>
      </c>
      <c r="AG41" s="4">
        <f t="shared" si="30"/>
        <v>78.05252490783198</v>
      </c>
      <c r="AH41" s="4">
        <f t="shared" si="18"/>
        <v>125.53006796525509</v>
      </c>
      <c r="AI41" s="4">
        <f t="shared" si="19"/>
        <v>113</v>
      </c>
      <c r="AJ41" s="4">
        <v>0</v>
      </c>
      <c r="AK41" s="4">
        <f t="shared" si="20"/>
        <v>29.844297473505144</v>
      </c>
      <c r="AL41" s="4">
        <f t="shared" si="21"/>
        <v>22.781514365513285</v>
      </c>
      <c r="AM41" s="4">
        <v>0</v>
      </c>
      <c r="AN41" s="4"/>
      <c r="AO41" s="4">
        <f t="shared" si="22"/>
        <v>125</v>
      </c>
      <c r="AP41" s="4">
        <f t="shared" si="23"/>
        <v>125.53006796525509</v>
      </c>
      <c r="AQ41" s="4">
        <v>0</v>
      </c>
      <c r="AR41" s="4">
        <f t="shared" si="24"/>
        <v>22.781514365513285</v>
      </c>
    </row>
    <row r="42" spans="10:44" x14ac:dyDescent="0.4">
      <c r="J42" s="3">
        <v>38</v>
      </c>
      <c r="K42" s="4">
        <f t="shared" si="25"/>
        <v>98.16</v>
      </c>
      <c r="L42" s="8">
        <f t="shared" si="26"/>
        <v>1.4283774598321595</v>
      </c>
      <c r="M42" s="4">
        <f t="shared" si="6"/>
        <v>81.840000000000018</v>
      </c>
      <c r="N42" s="8">
        <f t="shared" si="7"/>
        <v>1.0177589054877958</v>
      </c>
      <c r="O42" s="4">
        <f t="shared" si="27"/>
        <v>58.313289846304741</v>
      </c>
      <c r="P42" s="4">
        <f t="shared" si="8"/>
        <v>22.186230934163255</v>
      </c>
      <c r="Q42" s="8">
        <f t="shared" si="28"/>
        <v>0.72171209706558181</v>
      </c>
      <c r="R42" s="8">
        <f t="shared" si="29"/>
        <v>1.4021216510364154</v>
      </c>
      <c r="S42" s="8">
        <f t="shared" si="9"/>
        <v>1.4960348115269388</v>
      </c>
      <c r="T42" s="4">
        <f t="shared" si="10"/>
        <v>85.716480705143155</v>
      </c>
      <c r="U42" s="4">
        <f t="shared" si="11"/>
        <v>183.2597107621535</v>
      </c>
      <c r="V42" s="4"/>
      <c r="W42" s="4">
        <f t="shared" si="12"/>
        <v>194.4</v>
      </c>
      <c r="X42" s="8">
        <f t="shared" si="13"/>
        <v>1.3599132242886569</v>
      </c>
      <c r="Y42" s="4"/>
      <c r="Z42" s="6">
        <f t="shared" si="14"/>
        <v>0.13612158723828194</v>
      </c>
      <c r="AA42" s="7">
        <f t="shared" si="15"/>
        <v>3.020024969593373</v>
      </c>
      <c r="AB42" s="13" t="str">
        <f t="shared" si="16"/>
        <v>3.02002496959337,22.1862309341633</v>
      </c>
      <c r="AF42" s="4">
        <f t="shared" si="17"/>
        <v>75</v>
      </c>
      <c r="AG42" s="4">
        <f t="shared" si="30"/>
        <v>79.258137145210327</v>
      </c>
      <c r="AH42" s="4">
        <f t="shared" si="18"/>
        <v>126.65713153899905</v>
      </c>
      <c r="AI42" s="4">
        <f t="shared" si="19"/>
        <v>113</v>
      </c>
      <c r="AJ42" s="4">
        <v>0</v>
      </c>
      <c r="AK42" s="4">
        <f t="shared" si="20"/>
        <v>29.696266904319472</v>
      </c>
      <c r="AL42" s="4">
        <f t="shared" si="21"/>
        <v>22.124257233328247</v>
      </c>
      <c r="AM42" s="4">
        <v>0</v>
      </c>
      <c r="AN42" s="4"/>
      <c r="AO42" s="4">
        <f t="shared" si="22"/>
        <v>125</v>
      </c>
      <c r="AP42" s="4">
        <f t="shared" si="23"/>
        <v>126.65713153899905</v>
      </c>
      <c r="AQ42" s="4">
        <v>0</v>
      </c>
      <c r="AR42" s="4">
        <f t="shared" si="24"/>
        <v>22.124257233328244</v>
      </c>
    </row>
    <row r="43" spans="10:44" x14ac:dyDescent="0.4">
      <c r="J43" s="3">
        <v>39</v>
      </c>
      <c r="K43" s="4">
        <f t="shared" si="25"/>
        <v>100.47999999999999</v>
      </c>
      <c r="L43" s="8">
        <f t="shared" si="26"/>
        <v>1.3878858211858911</v>
      </c>
      <c r="M43" s="4">
        <f t="shared" si="6"/>
        <v>79.52000000000001</v>
      </c>
      <c r="N43" s="8">
        <f t="shared" si="7"/>
        <v>0.96671185010393756</v>
      </c>
      <c r="O43" s="4">
        <f t="shared" si="27"/>
        <v>55.388509016239098</v>
      </c>
      <c r="P43" s="4">
        <f t="shared" si="8"/>
        <v>21.576897308672411</v>
      </c>
      <c r="Q43" s="8">
        <f t="shared" si="28"/>
        <v>0.73637974464540579</v>
      </c>
      <c r="R43" s="8">
        <f t="shared" si="29"/>
        <v>1.4385010588404499</v>
      </c>
      <c r="S43" s="8">
        <f t="shared" si="9"/>
        <v>1.4421457543940179</v>
      </c>
      <c r="T43" s="4">
        <f t="shared" si="10"/>
        <v>82.628865169487426</v>
      </c>
      <c r="U43" s="4">
        <f t="shared" si="11"/>
        <v>187.77446445230697</v>
      </c>
      <c r="V43" s="4"/>
      <c r="W43" s="4">
        <f t="shared" si="12"/>
        <v>198.2</v>
      </c>
      <c r="X43" s="8">
        <f t="shared" si="13"/>
        <v>1.3108137854330844</v>
      </c>
      <c r="Y43" s="4"/>
      <c r="Z43" s="6">
        <f t="shared" si="14"/>
        <v>0.13133196896093358</v>
      </c>
      <c r="AA43" s="7">
        <f t="shared" si="15"/>
        <v>2.8337364076158162</v>
      </c>
      <c r="AB43" s="13" t="str">
        <f t="shared" si="16"/>
        <v>2.83373640761582,21.5768973086724</v>
      </c>
      <c r="AF43" s="4">
        <f t="shared" si="17"/>
        <v>75</v>
      </c>
      <c r="AG43" s="4">
        <f t="shared" si="30"/>
        <v>80.456768810586794</v>
      </c>
      <c r="AH43" s="4">
        <f t="shared" si="18"/>
        <v>127.76822927212523</v>
      </c>
      <c r="AI43" s="4">
        <f t="shared" si="19"/>
        <v>113</v>
      </c>
      <c r="AJ43" s="4">
        <v>0</v>
      </c>
      <c r="AK43" s="4">
        <f t="shared" si="20"/>
        <v>29.499553795740827</v>
      </c>
      <c r="AL43" s="4">
        <f t="shared" si="21"/>
        <v>21.398584162648326</v>
      </c>
      <c r="AM43" s="4">
        <v>0</v>
      </c>
      <c r="AN43" s="4"/>
      <c r="AO43" s="4">
        <f t="shared" si="22"/>
        <v>125</v>
      </c>
      <c r="AP43" s="4">
        <f t="shared" si="23"/>
        <v>127.76822927212523</v>
      </c>
      <c r="AQ43" s="4">
        <v>0</v>
      </c>
      <c r="AR43" s="4">
        <f t="shared" si="24"/>
        <v>21.398584162648326</v>
      </c>
    </row>
    <row r="44" spans="10:44" x14ac:dyDescent="0.4">
      <c r="J44" s="3">
        <v>40</v>
      </c>
      <c r="K44" s="4">
        <f t="shared" si="25"/>
        <v>102.8</v>
      </c>
      <c r="L44" s="8">
        <f t="shared" si="26"/>
        <v>1.3473941825396225</v>
      </c>
      <c r="M44" s="4">
        <f t="shared" si="6"/>
        <v>77.2</v>
      </c>
      <c r="N44" s="8">
        <f t="shared" si="7"/>
        <v>0.91472524045152737</v>
      </c>
      <c r="O44" s="4">
        <f t="shared" si="27"/>
        <v>52.409895691961921</v>
      </c>
      <c r="P44" s="4">
        <f t="shared" si="8"/>
        <v>20.960792219577286</v>
      </c>
      <c r="Q44" s="8">
        <f t="shared" si="28"/>
        <v>0.75077856041737023</v>
      </c>
      <c r="R44" s="8">
        <f t="shared" si="29"/>
        <v>1.4760888527208955</v>
      </c>
      <c r="S44" s="8">
        <f t="shared" si="9"/>
        <v>1.3855754255390142</v>
      </c>
      <c r="T44" s="4">
        <f t="shared" si="10"/>
        <v>79.38762408042858</v>
      </c>
      <c r="U44" s="4">
        <f t="shared" si="11"/>
        <v>192.36713441444775</v>
      </c>
      <c r="V44" s="4"/>
      <c r="W44" s="4">
        <f t="shared" si="12"/>
        <v>202</v>
      </c>
      <c r="X44" s="8">
        <f t="shared" si="13"/>
        <v>1.2600933808916801</v>
      </c>
      <c r="Y44" s="4"/>
      <c r="Z44" s="6">
        <f t="shared" si="14"/>
        <v>0.12548204464733415</v>
      </c>
      <c r="AA44" s="7">
        <f t="shared" si="15"/>
        <v>2.6302030651404911</v>
      </c>
      <c r="AB44" s="13" t="str">
        <f t="shared" si="16"/>
        <v>2.63020306514049,20.9607922195773</v>
      </c>
      <c r="AF44" s="4">
        <f t="shared" si="17"/>
        <v>75</v>
      </c>
      <c r="AG44" s="4">
        <f t="shared" si="30"/>
        <v>81.646454928584021</v>
      </c>
      <c r="AH44" s="4">
        <f t="shared" si="18"/>
        <v>128.86021623032119</v>
      </c>
      <c r="AI44" s="4">
        <f t="shared" si="19"/>
        <v>113</v>
      </c>
      <c r="AJ44" s="4">
        <v>0</v>
      </c>
      <c r="AK44" s="4">
        <f t="shared" si="20"/>
        <v>29.254480629166899</v>
      </c>
      <c r="AL44" s="4">
        <f t="shared" si="21"/>
        <v>20.602270290612555</v>
      </c>
      <c r="AM44" s="4">
        <v>0</v>
      </c>
      <c r="AN44" s="4"/>
      <c r="AO44" s="4">
        <f t="shared" si="22"/>
        <v>125</v>
      </c>
      <c r="AP44" s="4">
        <f t="shared" si="23"/>
        <v>128.86021623032119</v>
      </c>
      <c r="AQ44" s="4">
        <v>0</v>
      </c>
      <c r="AR44" s="4">
        <f t="shared" si="24"/>
        <v>20.602270290612552</v>
      </c>
    </row>
    <row r="45" spans="10:44" x14ac:dyDescent="0.4">
      <c r="J45" s="3">
        <v>41</v>
      </c>
      <c r="K45" s="4">
        <f t="shared" si="25"/>
        <v>105.11999999999999</v>
      </c>
      <c r="L45" s="8">
        <f t="shared" si="26"/>
        <v>1.3069025438933541</v>
      </c>
      <c r="M45" s="4">
        <f t="shared" si="6"/>
        <v>74.88000000000001</v>
      </c>
      <c r="N45" s="8">
        <f t="shared" si="7"/>
        <v>0.86170626221345237</v>
      </c>
      <c r="O45" s="4">
        <f t="shared" si="27"/>
        <v>49.372132004824266</v>
      </c>
      <c r="P45" s="4">
        <f t="shared" si="8"/>
        <v>20.339284472622534</v>
      </c>
      <c r="Q45" s="8">
        <f t="shared" si="28"/>
        <v>0.7648839037810633</v>
      </c>
      <c r="R45" s="8">
        <f t="shared" si="29"/>
        <v>1.5150024875952772</v>
      </c>
      <c r="S45" s="8">
        <f t="shared" si="9"/>
        <v>1.3259834623514892</v>
      </c>
      <c r="T45" s="4">
        <f t="shared" si="10"/>
        <v>75.973256096884427</v>
      </c>
      <c r="U45" s="4">
        <f t="shared" si="11"/>
        <v>197.03860451018102</v>
      </c>
      <c r="V45" s="4"/>
      <c r="W45" s="4">
        <f t="shared" si="12"/>
        <v>205.79999999999998</v>
      </c>
      <c r="X45" s="8">
        <f t="shared" si="13"/>
        <v>1.2075437080644296</v>
      </c>
      <c r="Y45" s="4"/>
      <c r="Z45" s="6">
        <f t="shared" si="14"/>
        <v>0.11843975428705966</v>
      </c>
      <c r="AA45" s="7">
        <f t="shared" si="15"/>
        <v>2.4089798553120207</v>
      </c>
      <c r="AB45" s="13" t="str">
        <f t="shared" si="16"/>
        <v>2.40897985531202,20.3392844726225</v>
      </c>
      <c r="AF45" s="4">
        <f t="shared" si="17"/>
        <v>75</v>
      </c>
      <c r="AG45" s="4">
        <f t="shared" si="30"/>
        <v>82.825245188696897</v>
      </c>
      <c r="AH45" s="4">
        <f t="shared" si="18"/>
        <v>129.92972946423899</v>
      </c>
      <c r="AI45" s="4">
        <f t="shared" si="19"/>
        <v>113</v>
      </c>
      <c r="AJ45" s="4">
        <v>0</v>
      </c>
      <c r="AK45" s="4">
        <f t="shared" si="20"/>
        <v>28.961449164998218</v>
      </c>
      <c r="AL45" s="4">
        <f t="shared" si="21"/>
        <v>19.732821903308157</v>
      </c>
      <c r="AM45" s="4">
        <v>0</v>
      </c>
      <c r="AN45" s="4"/>
      <c r="AO45" s="4">
        <f t="shared" si="22"/>
        <v>125</v>
      </c>
      <c r="AP45" s="4">
        <f t="shared" si="23"/>
        <v>129.92972946423899</v>
      </c>
      <c r="AQ45" s="4">
        <v>0</v>
      </c>
      <c r="AR45" s="4">
        <f t="shared" si="24"/>
        <v>19.732821903308157</v>
      </c>
    </row>
    <row r="46" spans="10:44" x14ac:dyDescent="0.4">
      <c r="J46" s="3">
        <v>42</v>
      </c>
      <c r="K46" s="4">
        <f t="shared" si="25"/>
        <v>107.44</v>
      </c>
      <c r="L46" s="8">
        <f t="shared" si="26"/>
        <v>1.2664109052470855</v>
      </c>
      <c r="M46" s="4">
        <f t="shared" si="6"/>
        <v>72.56</v>
      </c>
      <c r="N46" s="8">
        <f t="shared" si="7"/>
        <v>0.80754509524237639</v>
      </c>
      <c r="O46" s="4">
        <f t="shared" si="27"/>
        <v>46.268925723878262</v>
      </c>
      <c r="P46" s="4">
        <f t="shared" si="8"/>
        <v>19.714075389000193</v>
      </c>
      <c r="Q46" s="8">
        <f t="shared" si="28"/>
        <v>0.77866817871725436</v>
      </c>
      <c r="R46" s="8">
        <f t="shared" si="29"/>
        <v>1.5553793796301623</v>
      </c>
      <c r="S46" s="8">
        <f t="shared" si="9"/>
        <v>1.2629695090184374</v>
      </c>
      <c r="T46" s="4">
        <f t="shared" si="10"/>
        <v>72.362822520466224</v>
      </c>
      <c r="U46" s="4">
        <f t="shared" si="11"/>
        <v>201.78797066277099</v>
      </c>
      <c r="V46" s="4"/>
      <c r="W46" s="4">
        <f t="shared" si="12"/>
        <v>209.6</v>
      </c>
      <c r="X46" s="8">
        <f t="shared" si="13"/>
        <v>1.152910494570025</v>
      </c>
      <c r="Y46" s="4"/>
      <c r="Z46" s="6">
        <f t="shared" si="14"/>
        <v>0.11005901444841237</v>
      </c>
      <c r="AA46" s="7">
        <f t="shared" si="15"/>
        <v>2.169711708075063</v>
      </c>
      <c r="AB46" s="13" t="str">
        <f t="shared" si="16"/>
        <v>2.16971170807506,19.7140753890002</v>
      </c>
      <c r="AF46" s="4">
        <f t="shared" si="17"/>
        <v>75</v>
      </c>
      <c r="AG46" s="4">
        <f t="shared" si="30"/>
        <v>83.991207142531906</v>
      </c>
      <c r="AH46" s="4">
        <f t="shared" si="18"/>
        <v>130.9731346482007</v>
      </c>
      <c r="AI46" s="4">
        <f t="shared" si="19"/>
        <v>113</v>
      </c>
      <c r="AJ46" s="4">
        <v>0</v>
      </c>
      <c r="AK46" s="4">
        <f t="shared" si="20"/>
        <v>28.620939784012737</v>
      </c>
      <c r="AL46" s="4">
        <f t="shared" si="21"/>
        <v>18.78740085583015</v>
      </c>
      <c r="AM46" s="4">
        <v>0</v>
      </c>
      <c r="AN46" s="4"/>
      <c r="AO46" s="4">
        <f t="shared" si="22"/>
        <v>125</v>
      </c>
      <c r="AP46" s="4">
        <f t="shared" si="23"/>
        <v>130.9731346482007</v>
      </c>
      <c r="AQ46" s="4">
        <v>0</v>
      </c>
      <c r="AR46" s="4">
        <f t="shared" si="24"/>
        <v>18.787400855830146</v>
      </c>
    </row>
    <row r="47" spans="10:44" x14ac:dyDescent="0.4">
      <c r="J47" s="3">
        <v>43</v>
      </c>
      <c r="K47" s="4">
        <f t="shared" si="25"/>
        <v>109.75999999999999</v>
      </c>
      <c r="L47" s="8">
        <f t="shared" si="26"/>
        <v>1.2259192666008172</v>
      </c>
      <c r="M47" s="4">
        <f t="shared" si="6"/>
        <v>70.240000000000009</v>
      </c>
      <c r="N47" s="8">
        <f t="shared" si="7"/>
        <v>0.75211105275429602</v>
      </c>
      <c r="O47" s="4">
        <f t="shared" si="27"/>
        <v>43.09278904796237</v>
      </c>
      <c r="P47" s="4">
        <f t="shared" si="8"/>
        <v>19.08730162082443</v>
      </c>
      <c r="Q47" s="8">
        <f t="shared" si="28"/>
        <v>0.79210037761162944</v>
      </c>
      <c r="R47" s="8">
        <f t="shared" si="29"/>
        <v>1.5973812232238676</v>
      </c>
      <c r="S47" s="8">
        <f t="shared" si="9"/>
        <v>1.1960609040788066</v>
      </c>
      <c r="T47" s="4">
        <f t="shared" si="10"/>
        <v>68.529241844317212</v>
      </c>
      <c r="U47" s="4">
        <f t="shared" si="11"/>
        <v>206.6115259588866</v>
      </c>
      <c r="V47" s="4"/>
      <c r="W47" s="4">
        <f t="shared" si="12"/>
        <v>213.4</v>
      </c>
      <c r="X47" s="8">
        <f t="shared" si="13"/>
        <v>1.0958778811092063</v>
      </c>
      <c r="Y47" s="4"/>
      <c r="Z47" s="6">
        <f t="shared" si="14"/>
        <v>0.10018302296960035</v>
      </c>
      <c r="AA47" s="7">
        <f t="shared" si="15"/>
        <v>1.9122235767067439</v>
      </c>
      <c r="AB47" s="13" t="str">
        <f t="shared" si="16"/>
        <v>1.91222357670674,19.0873016208244</v>
      </c>
      <c r="AF47" s="4">
        <f t="shared" si="17"/>
        <v>75</v>
      </c>
      <c r="AG47" s="4">
        <f t="shared" si="30"/>
        <v>85.14242937176391</v>
      </c>
      <c r="AH47" s="4">
        <f t="shared" si="18"/>
        <v>131.98645486815303</v>
      </c>
      <c r="AI47" s="4">
        <f t="shared" si="19"/>
        <v>113</v>
      </c>
      <c r="AJ47" s="4">
        <v>0</v>
      </c>
      <c r="AK47" s="4">
        <f t="shared" si="20"/>
        <v>28.233510699854179</v>
      </c>
      <c r="AL47" s="4">
        <f t="shared" si="21"/>
        <v>17.76272871885363</v>
      </c>
      <c r="AM47" s="4">
        <v>0</v>
      </c>
      <c r="AN47" s="4"/>
      <c r="AO47" s="4">
        <f t="shared" si="22"/>
        <v>125</v>
      </c>
      <c r="AP47" s="4">
        <f t="shared" si="23"/>
        <v>131.98645486815303</v>
      </c>
      <c r="AQ47" s="4">
        <v>0</v>
      </c>
      <c r="AR47" s="4">
        <f t="shared" si="24"/>
        <v>17.76272871885363</v>
      </c>
    </row>
    <row r="48" spans="10:44" x14ac:dyDescent="0.4">
      <c r="J48" s="3">
        <v>44</v>
      </c>
      <c r="K48" s="4">
        <f t="shared" si="25"/>
        <v>112.08</v>
      </c>
      <c r="L48" s="8">
        <f t="shared" si="26"/>
        <v>1.1854276279545486</v>
      </c>
      <c r="M48" s="4">
        <f t="shared" si="6"/>
        <v>67.92</v>
      </c>
      <c r="N48" s="8">
        <f t="shared" si="7"/>
        <v>0.69524750935053192</v>
      </c>
      <c r="O48" s="4">
        <f t="shared" si="27"/>
        <v>39.834748002767718</v>
      </c>
      <c r="P48" s="4">
        <f t="shared" si="8"/>
        <v>18.461674074271027</v>
      </c>
      <c r="Q48" s="8">
        <f t="shared" si="28"/>
        <v>0.80514553943904765</v>
      </c>
      <c r="R48" s="8">
        <f t="shared" si="29"/>
        <v>1.6411996048002135</v>
      </c>
      <c r="S48" s="8">
        <f t="shared" si="9"/>
        <v>1.1246977529492213</v>
      </c>
      <c r="T48" s="4">
        <f t="shared" si="10"/>
        <v>64.440434471837719</v>
      </c>
      <c r="U48" s="4">
        <f t="shared" si="11"/>
        <v>211.50127103778456</v>
      </c>
      <c r="V48" s="4"/>
      <c r="W48" s="4">
        <f t="shared" si="12"/>
        <v>217.2</v>
      </c>
      <c r="X48" s="8">
        <f t="shared" si="13"/>
        <v>1.0360452532669617</v>
      </c>
      <c r="Y48" s="4"/>
      <c r="Z48" s="6">
        <f t="shared" si="14"/>
        <v>8.8652499682259522E-2</v>
      </c>
      <c r="AA48" s="7">
        <f t="shared" si="15"/>
        <v>1.6366735550032911</v>
      </c>
      <c r="AB48" s="13" t="str">
        <f t="shared" si="16"/>
        <v>1.63667355500329,18.461674074271</v>
      </c>
      <c r="AF48" s="4">
        <f t="shared" si="17"/>
        <v>75</v>
      </c>
      <c r="AG48" s="4">
        <f t="shared" si="30"/>
        <v>86.277024621617599</v>
      </c>
      <c r="AH48" s="4">
        <f t="shared" si="18"/>
        <v>132.96527459897453</v>
      </c>
      <c r="AI48" s="4">
        <f t="shared" si="19"/>
        <v>113</v>
      </c>
      <c r="AJ48" s="4">
        <v>0</v>
      </c>
      <c r="AK48" s="4">
        <f t="shared" si="20"/>
        <v>27.799797043925167</v>
      </c>
      <c r="AL48" s="4">
        <f t="shared" si="21"/>
        <v>16.654963530057397</v>
      </c>
      <c r="AM48" s="4">
        <v>0</v>
      </c>
      <c r="AN48" s="4"/>
      <c r="AO48" s="4">
        <f t="shared" si="22"/>
        <v>125</v>
      </c>
      <c r="AP48" s="4">
        <f t="shared" si="23"/>
        <v>132.96527459897453</v>
      </c>
      <c r="AQ48" s="4">
        <v>0</v>
      </c>
      <c r="AR48" s="4">
        <f t="shared" si="24"/>
        <v>16.654963530057397</v>
      </c>
    </row>
    <row r="49" spans="10:44" x14ac:dyDescent="0.4">
      <c r="J49" s="3">
        <v>45</v>
      </c>
      <c r="K49" s="4">
        <f t="shared" si="25"/>
        <v>114.39999999999999</v>
      </c>
      <c r="L49" s="8">
        <f t="shared" si="26"/>
        <v>1.1449359893082802</v>
      </c>
      <c r="M49" s="4">
        <f t="shared" si="6"/>
        <v>65.600000000000009</v>
      </c>
      <c r="N49" s="8">
        <f t="shared" si="7"/>
        <v>0.63676513284620784</v>
      </c>
      <c r="O49" s="4">
        <f t="shared" si="27"/>
        <v>36.483954653174898</v>
      </c>
      <c r="P49" s="4">
        <f t="shared" si="8"/>
        <v>17.840666882932055</v>
      </c>
      <c r="Q49" s="8">
        <f t="shared" si="28"/>
        <v>0.81776410327037852</v>
      </c>
      <c r="R49" s="8">
        <f t="shared" si="29"/>
        <v>1.6870634174732069</v>
      </c>
      <c r="S49" s="8">
        <f t="shared" si="9"/>
        <v>1.0482150139197903</v>
      </c>
      <c r="T49" s="4">
        <f t="shared" si="10"/>
        <v>60.058296319850825</v>
      </c>
      <c r="U49" s="4">
        <f t="shared" si="11"/>
        <v>216.44273151190936</v>
      </c>
      <c r="V49" s="4"/>
      <c r="W49" s="4">
        <f t="shared" si="12"/>
        <v>221</v>
      </c>
      <c r="X49" s="8">
        <f t="shared" si="13"/>
        <v>0.9728915172715058</v>
      </c>
      <c r="Y49" s="4"/>
      <c r="Z49" s="6">
        <f t="shared" si="14"/>
        <v>7.5323496648284527E-2</v>
      </c>
      <c r="AA49" s="7">
        <f t="shared" si="15"/>
        <v>1.3438214121596934</v>
      </c>
      <c r="AB49" s="13" t="str">
        <f t="shared" si="16"/>
        <v>1.34382141215969,17.8406668829321</v>
      </c>
      <c r="AF49" s="4">
        <f t="shared" si="17"/>
        <v>75</v>
      </c>
      <c r="AG49" s="4">
        <f t="shared" si="30"/>
        <v>87.393132894736254</v>
      </c>
      <c r="AH49" s="4">
        <f t="shared" si="18"/>
        <v>133.90460854884381</v>
      </c>
      <c r="AI49" s="4">
        <f t="shared" si="19"/>
        <v>113</v>
      </c>
      <c r="AJ49" s="4">
        <v>0</v>
      </c>
      <c r="AK49" s="4">
        <f t="shared" si="20"/>
        <v>27.320509824185315</v>
      </c>
      <c r="AL49" s="4">
        <f t="shared" si="21"/>
        <v>15.459538848866298</v>
      </c>
      <c r="AM49" s="4">
        <v>0</v>
      </c>
      <c r="AN49" s="4"/>
      <c r="AO49" s="4">
        <f t="shared" si="22"/>
        <v>125</v>
      </c>
      <c r="AP49" s="4">
        <f t="shared" si="23"/>
        <v>133.90460854884381</v>
      </c>
      <c r="AQ49" s="4">
        <v>0</v>
      </c>
      <c r="AR49" s="4">
        <f t="shared" si="24"/>
        <v>15.459538848866298</v>
      </c>
    </row>
    <row r="50" spans="10:44" x14ac:dyDescent="0.4">
      <c r="J50" s="3">
        <v>46</v>
      </c>
      <c r="K50" s="4">
        <f t="shared" si="25"/>
        <v>116.72</v>
      </c>
      <c r="L50" s="8">
        <f t="shared" si="26"/>
        <v>1.1044443506620119</v>
      </c>
      <c r="M50" s="4">
        <f t="shared" si="6"/>
        <v>63.280000000000008</v>
      </c>
      <c r="N50" s="8">
        <f t="shared" si="7"/>
        <v>0.57643268787925006</v>
      </c>
      <c r="O50" s="4">
        <f t="shared" si="27"/>
        <v>33.027160188862915</v>
      </c>
      <c r="P50" s="4">
        <f t="shared" si="8"/>
        <v>17.228776141963397</v>
      </c>
      <c r="Q50" s="8">
        <f t="shared" si="28"/>
        <v>0.82991113317409726</v>
      </c>
      <c r="R50" s="8">
        <f t="shared" si="29"/>
        <v>1.7352488325364459</v>
      </c>
      <c r="S50" s="8">
        <f t="shared" si="9"/>
        <v>0.965821363875906</v>
      </c>
      <c r="T50" s="4">
        <f t="shared" si="10"/>
        <v>55.337487913658364</v>
      </c>
      <c r="U50" s="4">
        <f t="shared" si="11"/>
        <v>221.41176875824794</v>
      </c>
      <c r="V50" s="4"/>
      <c r="W50" s="4">
        <f t="shared" si="12"/>
        <v>224.79999999999998</v>
      </c>
      <c r="X50" s="8">
        <f t="shared" si="13"/>
        <v>0.90571734868994547</v>
      </c>
      <c r="Y50" s="4"/>
      <c r="Z50" s="6">
        <f t="shared" si="14"/>
        <v>6.0104015185960535E-2</v>
      </c>
      <c r="AA50" s="7">
        <f t="shared" si="15"/>
        <v>1.0355186228720825</v>
      </c>
      <c r="AB50" s="13" t="str">
        <f t="shared" si="16"/>
        <v>1.03551862287208,17.2287761419634</v>
      </c>
      <c r="AF50" s="4">
        <f t="shared" si="17"/>
        <v>75</v>
      </c>
      <c r="AG50" s="4">
        <f t="shared" si="30"/>
        <v>88.48892450036621</v>
      </c>
      <c r="AH50" s="4">
        <f t="shared" si="18"/>
        <v>134.79871969375469</v>
      </c>
      <c r="AI50" s="4">
        <f t="shared" si="19"/>
        <v>113</v>
      </c>
      <c r="AJ50" s="4">
        <v>0</v>
      </c>
      <c r="AK50" s="4">
        <f t="shared" si="20"/>
        <v>26.796434759561208</v>
      </c>
      <c r="AL50" s="4">
        <f t="shared" si="21"/>
        <v>14.170949852183902</v>
      </c>
      <c r="AM50" s="4">
        <v>0</v>
      </c>
      <c r="AN50" s="4"/>
      <c r="AO50" s="4">
        <f t="shared" si="22"/>
        <v>125</v>
      </c>
      <c r="AP50" s="4">
        <f t="shared" si="23"/>
        <v>134.79871969375469</v>
      </c>
      <c r="AQ50" s="4">
        <v>0</v>
      </c>
      <c r="AR50" s="4">
        <f t="shared" si="24"/>
        <v>14.170949852183901</v>
      </c>
    </row>
    <row r="51" spans="10:44" x14ac:dyDescent="0.4">
      <c r="J51" s="3">
        <v>47</v>
      </c>
      <c r="K51" s="4">
        <f t="shared" si="25"/>
        <v>119.03999999999999</v>
      </c>
      <c r="L51" s="8">
        <f t="shared" si="26"/>
        <v>1.0639527120157435</v>
      </c>
      <c r="M51" s="4">
        <f t="shared" si="6"/>
        <v>60.960000000000015</v>
      </c>
      <c r="N51" s="8">
        <f t="shared" si="7"/>
        <v>0.51396427505170128</v>
      </c>
      <c r="O51" s="4">
        <f t="shared" si="27"/>
        <v>29.447983780963476</v>
      </c>
      <c r="P51" s="4">
        <f t="shared" si="8"/>
        <v>16.631876355597356</v>
      </c>
      <c r="Q51" s="8">
        <f t="shared" si="28"/>
        <v>0.84153538427297936</v>
      </c>
      <c r="R51" s="8">
        <f t="shared" si="29"/>
        <v>1.7860929942651127</v>
      </c>
      <c r="S51" s="8">
        <f t="shared" si="9"/>
        <v>0.87657494350915965</v>
      </c>
      <c r="T51" s="4">
        <f t="shared" si="10"/>
        <v>50.224044689993406</v>
      </c>
      <c r="U51" s="4">
        <f t="shared" si="11"/>
        <v>226.36994238048445</v>
      </c>
      <c r="V51" s="4"/>
      <c r="W51" s="4">
        <f t="shared" si="12"/>
        <v>228.6</v>
      </c>
      <c r="X51" s="8">
        <f t="shared" si="13"/>
        <v>0.83354613228673324</v>
      </c>
      <c r="Y51" s="4"/>
      <c r="Z51" s="6">
        <f t="shared" si="14"/>
        <v>4.3028811222426411E-2</v>
      </c>
      <c r="AA51" s="7">
        <f t="shared" si="15"/>
        <v>0.71564986797973595</v>
      </c>
      <c r="AB51" s="13" t="str">
        <f t="shared" si="16"/>
        <v>0.715649867979736,16.6318763555974</v>
      </c>
      <c r="AF51" s="4">
        <f t="shared" si="17"/>
        <v>75</v>
      </c>
      <c r="AG51" s="4">
        <f t="shared" si="30"/>
        <v>89.562603053858211</v>
      </c>
      <c r="AH51" s="4">
        <f t="shared" si="18"/>
        <v>135.64086203717173</v>
      </c>
      <c r="AI51" s="4">
        <f t="shared" si="19"/>
        <v>113</v>
      </c>
      <c r="AJ51" s="4">
        <v>0</v>
      </c>
      <c r="AK51" s="4">
        <f t="shared" si="20"/>
        <v>26.228430991879012</v>
      </c>
      <c r="AL51" s="4">
        <f t="shared" si="21"/>
        <v>12.782463229509245</v>
      </c>
      <c r="AM51" s="4">
        <v>0</v>
      </c>
      <c r="AN51" s="4"/>
      <c r="AO51" s="4">
        <f t="shared" si="22"/>
        <v>125</v>
      </c>
      <c r="AP51" s="4">
        <f t="shared" si="23"/>
        <v>135.64086203717173</v>
      </c>
      <c r="AQ51" s="4">
        <v>0</v>
      </c>
      <c r="AR51" s="4">
        <f t="shared" si="24"/>
        <v>12.782463229509244</v>
      </c>
    </row>
    <row r="52" spans="10:44" x14ac:dyDescent="0.4">
      <c r="J52" s="3">
        <v>48</v>
      </c>
      <c r="K52" s="4">
        <f t="shared" si="25"/>
        <v>121.35999999999999</v>
      </c>
      <c r="L52" s="8">
        <f t="shared" si="26"/>
        <v>1.0234610733694751</v>
      </c>
      <c r="M52" s="4">
        <f t="shared" si="6"/>
        <v>58.640000000000015</v>
      </c>
      <c r="N52" s="8">
        <f t="shared" si="7"/>
        <v>0.44900118382405552</v>
      </c>
      <c r="O52" s="4">
        <f t="shared" si="27"/>
        <v>25.72587282949603</v>
      </c>
      <c r="P52" s="4">
        <f t="shared" si="8"/>
        <v>16.057714384997702</v>
      </c>
      <c r="Q52" s="8">
        <f t="shared" si="28"/>
        <v>0.8525781715237033</v>
      </c>
      <c r="R52" s="8">
        <f t="shared" si="29"/>
        <v>1.8400132982420345</v>
      </c>
      <c r="S52" s="8">
        <f t="shared" si="9"/>
        <v>0.77935672761749875</v>
      </c>
      <c r="T52" s="4">
        <f t="shared" si="10"/>
        <v>44.653851227609564</v>
      </c>
      <c r="U52" s="4">
        <f t="shared" si="11"/>
        <v>231.25782359203899</v>
      </c>
      <c r="V52" s="4"/>
      <c r="W52" s="4">
        <f t="shared" si="12"/>
        <v>232.39999999999998</v>
      </c>
      <c r="X52" s="8">
        <f t="shared" si="13"/>
        <v>0.75494049499349725</v>
      </c>
      <c r="Y52" s="4"/>
      <c r="Z52" s="6">
        <f t="shared" si="14"/>
        <v>2.4416232624001499E-2</v>
      </c>
      <c r="AA52" s="7">
        <f t="shared" si="15"/>
        <v>0.39206888983387905</v>
      </c>
      <c r="AB52" s="13" t="str">
        <f t="shared" si="16"/>
        <v>0.392068889833879,16.0577143849977</v>
      </c>
      <c r="AF52" s="4">
        <f t="shared" si="17"/>
        <v>75</v>
      </c>
      <c r="AG52" s="4">
        <f t="shared" si="30"/>
        <v>90.612408421568375</v>
      </c>
      <c r="AH52" s="4">
        <f t="shared" si="18"/>
        <v>136.42290869707659</v>
      </c>
      <c r="AI52" s="4">
        <f t="shared" si="19"/>
        <v>113</v>
      </c>
      <c r="AJ52" s="4">
        <v>0</v>
      </c>
      <c r="AK52" s="4">
        <f t="shared" si="20"/>
        <v>25.617429677431353</v>
      </c>
      <c r="AL52" s="4">
        <f t="shared" si="21"/>
        <v>11.285714340191955</v>
      </c>
      <c r="AM52" s="4">
        <v>0</v>
      </c>
      <c r="AN52" s="4"/>
      <c r="AO52" s="4">
        <f t="shared" si="22"/>
        <v>125</v>
      </c>
      <c r="AP52" s="4">
        <f t="shared" si="23"/>
        <v>136.42290869707659</v>
      </c>
      <c r="AQ52" s="4">
        <v>0</v>
      </c>
      <c r="AR52" s="4">
        <f t="shared" si="24"/>
        <v>11.285714340191957</v>
      </c>
    </row>
    <row r="53" spans="10:44" x14ac:dyDescent="0.4">
      <c r="J53" s="3">
        <v>49</v>
      </c>
      <c r="K53" s="4">
        <f t="shared" si="25"/>
        <v>123.67999999999999</v>
      </c>
      <c r="L53" s="8">
        <f t="shared" si="26"/>
        <v>0.98296943472320653</v>
      </c>
      <c r="M53" s="4">
        <f t="shared" si="6"/>
        <v>56.320000000000007</v>
      </c>
      <c r="N53" s="8">
        <f t="shared" si="7"/>
        <v>0.38108532551697682</v>
      </c>
      <c r="O53" s="4">
        <f t="shared" si="27"/>
        <v>21.834580786491909</v>
      </c>
      <c r="P53" s="4">
        <f t="shared" si="8"/>
        <v>15.516597951409265</v>
      </c>
      <c r="Q53" s="8">
        <f t="shared" si="28"/>
        <v>0.86297199209488407</v>
      </c>
      <c r="R53" s="8">
        <f t="shared" si="29"/>
        <v>1.8975353359779323</v>
      </c>
      <c r="S53" s="8">
        <f t="shared" si="9"/>
        <v>0.67284331620723892</v>
      </c>
      <c r="T53" s="4">
        <f t="shared" si="10"/>
        <v>38.551082292261093</v>
      </c>
      <c r="U53" s="4">
        <f t="shared" si="11"/>
        <v>235.98548951407071</v>
      </c>
      <c r="V53" s="4"/>
      <c r="W53" s="4">
        <f t="shared" si="12"/>
        <v>236.2</v>
      </c>
      <c r="X53" s="8">
        <f t="shared" si="13"/>
        <v>0.66762534822260555</v>
      </c>
      <c r="Y53" s="4"/>
      <c r="Z53" s="6">
        <f t="shared" si="14"/>
        <v>5.2179679846333649E-3</v>
      </c>
      <c r="AA53" s="7">
        <f t="shared" si="15"/>
        <v>8.0965111340881205E-2</v>
      </c>
      <c r="AB53" s="13" t="str">
        <f t="shared" si="16"/>
        <v>0.0809651113408812,15.5165979514093</v>
      </c>
      <c r="AF53" s="4">
        <f t="shared" si="17"/>
        <v>75</v>
      </c>
      <c r="AG53" s="4">
        <f t="shared" si="30"/>
        <v>91.636619606331209</v>
      </c>
      <c r="AH53" s="4">
        <f t="shared" si="18"/>
        <v>137.13479950059673</v>
      </c>
      <c r="AI53" s="4">
        <f t="shared" si="19"/>
        <v>113</v>
      </c>
      <c r="AJ53" s="4">
        <v>0</v>
      </c>
      <c r="AK53" s="4">
        <f t="shared" si="20"/>
        <v>24.964432460487377</v>
      </c>
      <c r="AL53" s="4">
        <f t="shared" si="21"/>
        <v>9.670132008716072</v>
      </c>
      <c r="AM53" s="4">
        <v>0</v>
      </c>
      <c r="AN53" s="4"/>
      <c r="AO53" s="4">
        <f t="shared" si="22"/>
        <v>125</v>
      </c>
      <c r="AP53" s="4">
        <f t="shared" si="23"/>
        <v>137.13479950059676</v>
      </c>
      <c r="AQ53" s="4">
        <v>0</v>
      </c>
      <c r="AR53" s="4">
        <f t="shared" si="24"/>
        <v>9.6701320087160738</v>
      </c>
    </row>
    <row r="54" spans="10:44" x14ac:dyDescent="0.4">
      <c r="J54" s="3">
        <v>50</v>
      </c>
      <c r="K54" s="4">
        <f t="shared" si="25"/>
        <v>125.99999999999999</v>
      </c>
      <c r="L54" s="8">
        <f t="shared" si="26"/>
        <v>0.94247779607693816</v>
      </c>
      <c r="M54" s="4">
        <f t="shared" si="6"/>
        <v>54.000000000000014</v>
      </c>
      <c r="N54" s="8">
        <f t="shared" si="7"/>
        <v>0.30961896305559233</v>
      </c>
      <c r="O54" s="4">
        <f t="shared" si="27"/>
        <v>17.739859840302401</v>
      </c>
      <c r="P54" s="4">
        <f t="shared" si="8"/>
        <v>15.022362085896107</v>
      </c>
      <c r="Q54" s="8">
        <f t="shared" si="28"/>
        <v>0.8726388381889234</v>
      </c>
      <c r="R54" s="8">
        <f t="shared" si="29"/>
        <v>1.9593348523452774</v>
      </c>
      <c r="S54" s="8">
        <f t="shared" si="9"/>
        <v>0.55548224799886692</v>
      </c>
      <c r="T54" s="4">
        <f t="shared" si="10"/>
        <v>31.826788404774394</v>
      </c>
      <c r="U54" s="4">
        <f t="shared" si="11"/>
        <v>240.41930975510587</v>
      </c>
      <c r="V54" s="4"/>
      <c r="W54" s="4">
        <f t="shared" si="12"/>
        <v>240</v>
      </c>
      <c r="X54" s="8">
        <f t="shared" si="13"/>
        <v>0.56758821841665608</v>
      </c>
      <c r="Y54" s="4"/>
      <c r="Z54" s="6">
        <f t="shared" si="14"/>
        <v>-1.2105970417789158E-2</v>
      </c>
      <c r="AA54" s="7">
        <f t="shared" si="15"/>
        <v>-0.1818602710171757</v>
      </c>
      <c r="AB54" s="13" t="str">
        <f t="shared" si="16"/>
        <v>-0.181860271017176,15.0223620858961</v>
      </c>
      <c r="AF54" s="4">
        <f t="shared" si="17"/>
        <v>75</v>
      </c>
      <c r="AG54" s="4">
        <f t="shared" si="30"/>
        <v>92.633557568774194</v>
      </c>
      <c r="AH54" s="4">
        <f t="shared" si="18"/>
        <v>137.76369322334295</v>
      </c>
      <c r="AI54" s="4">
        <f t="shared" si="19"/>
        <v>113</v>
      </c>
      <c r="AJ54" s="4">
        <v>0</v>
      </c>
      <c r="AK54" s="4">
        <f t="shared" si="20"/>
        <v>24.270509831248425</v>
      </c>
      <c r="AL54" s="4">
        <f t="shared" si="21"/>
        <v>7.9220892408604975</v>
      </c>
      <c r="AM54" s="4">
        <v>0</v>
      </c>
      <c r="AN54" s="4"/>
      <c r="AO54" s="4">
        <f t="shared" si="22"/>
        <v>125</v>
      </c>
      <c r="AP54" s="4">
        <f t="shared" si="23"/>
        <v>137.76369322334295</v>
      </c>
      <c r="AQ54" s="4">
        <v>0</v>
      </c>
      <c r="AR54" s="4">
        <f t="shared" si="24"/>
        <v>7.9220892408604984</v>
      </c>
    </row>
  </sheetData>
  <mergeCells count="8">
    <mergeCell ref="AO2:AR2"/>
    <mergeCell ref="W2:X2"/>
    <mergeCell ref="Z2:AA2"/>
    <mergeCell ref="N2:O2"/>
    <mergeCell ref="L2:M2"/>
    <mergeCell ref="S2:T2"/>
    <mergeCell ref="AD2:AE2"/>
    <mergeCell ref="AF2:AK2"/>
  </mergeCells>
  <phoneticPr fontId="1"/>
  <pageMargins left="0.7" right="0.7" top="0.75" bottom="0.75" header="0.3" footer="0.3"/>
  <pageSetup paperSize="9" orientation="portrait" r:id="rId1"/>
  <ignoredErrors>
    <ignoredError sqref="N5:N54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Tada</dc:creator>
  <cp:lastModifiedBy>Yusuke Tada</cp:lastModifiedBy>
  <dcterms:created xsi:type="dcterms:W3CDTF">2019-11-30T13:58:15Z</dcterms:created>
  <dcterms:modified xsi:type="dcterms:W3CDTF">2019-12-01T05:49:39Z</dcterms:modified>
</cp:coreProperties>
</file>