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vesonline-my.sharepoint.com/personal/u0138780_vives_be/Documents/Documenten/Yves/Teaching/Workshops/2425_KUL_PUC_forecasting_voorraadbeheer/"/>
    </mc:Choice>
  </mc:AlternateContent>
  <xr:revisionPtr revIDLastSave="114" documentId="8_{D826BDC0-61DA-476B-9FEB-910A1949D357}" xr6:coauthVersionLast="47" xr6:coauthVersionMax="47" xr10:uidLastSave="{345FBD1B-87D6-405D-B8F5-21B5222F5842}"/>
  <bookViews>
    <workbookView xWindow="-110" yWindow="-110" windowWidth="19420" windowHeight="11500" xr2:uid="{8FDD55B5-F0D4-46A2-9B3F-4BC8DA182135}"/>
  </bookViews>
  <sheets>
    <sheet name="Introductie" sheetId="1" r:id="rId1"/>
    <sheet name="Model1_naive" sheetId="2" r:id="rId2"/>
    <sheet name="Model2_average" sheetId="6" r:id="rId3"/>
    <sheet name="Model3_moving_average" sheetId="7" r:id="rId4"/>
    <sheet name="Model4_seasonal_naive" sheetId="8" r:id="rId5"/>
    <sheet name="Forecasting_accuracy" sheetId="9" state="hidden" r:id="rId6"/>
    <sheet name="Model5_SES" sheetId="10" r:id="rId7"/>
    <sheet name="Model6_Holt" sheetId="11" r:id="rId8"/>
    <sheet name="Model7_HoltWinters" sheetId="12" r:id="rId9"/>
    <sheet name="Lineaire Regressie" sheetId="13" r:id="rId10"/>
    <sheet name="output_regressie" sheetId="14" state="hidden" r:id="rId11"/>
    <sheet name="Lineaire Regressie Dummies" sheetId="16" r:id="rId12"/>
    <sheet name="output_regressie_dummies" sheetId="17" state="hidden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9" l="1"/>
  <c r="E4" i="9"/>
  <c r="D4" i="9"/>
  <c r="C4" i="9"/>
  <c r="AC182" i="8"/>
  <c r="AC183" i="2"/>
  <c r="AC18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F12" i="12"/>
  <c r="G182" i="12"/>
  <c r="F183" i="11"/>
  <c r="F184" i="11"/>
  <c r="F185" i="11"/>
  <c r="F186" i="11"/>
  <c r="F187" i="11"/>
  <c r="F188" i="11"/>
  <c r="F189" i="11"/>
  <c r="F190" i="11"/>
  <c r="F191" i="11"/>
  <c r="F192" i="11"/>
  <c r="F193" i="11"/>
  <c r="F182" i="11"/>
  <c r="C3" i="10"/>
  <c r="C4" i="10" s="1"/>
  <c r="C2" i="10"/>
  <c r="AH182" i="7"/>
  <c r="AG15" i="7"/>
  <c r="AG16" i="7"/>
  <c r="AG17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32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77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92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2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37" i="7"/>
  <c r="AG138" i="7"/>
  <c r="AG139" i="7"/>
  <c r="AG140" i="7"/>
  <c r="AG141" i="7"/>
  <c r="AG142" i="7"/>
  <c r="AG143" i="7"/>
  <c r="AG144" i="7"/>
  <c r="AG145" i="7"/>
  <c r="AG146" i="7"/>
  <c r="AG147" i="7"/>
  <c r="AG148" i="7"/>
  <c r="AG149" i="7"/>
  <c r="AG150" i="7"/>
  <c r="AG151" i="7"/>
  <c r="AG152" i="7"/>
  <c r="AG153" i="7"/>
  <c r="AG154" i="7"/>
  <c r="AG155" i="7"/>
  <c r="AG156" i="7"/>
  <c r="AG157" i="7"/>
  <c r="AG158" i="7"/>
  <c r="AG159" i="7"/>
  <c r="AG160" i="7"/>
  <c r="AG161" i="7"/>
  <c r="AG162" i="7"/>
  <c r="AG163" i="7"/>
  <c r="AG164" i="7"/>
  <c r="AG165" i="7"/>
  <c r="AG166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79" i="7"/>
  <c r="AG180" i="7"/>
  <c r="AG181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69" i="7"/>
  <c r="AE70" i="7"/>
  <c r="AE71" i="7"/>
  <c r="AE72" i="7"/>
  <c r="AE73" i="7"/>
  <c r="AE74" i="7"/>
  <c r="AE75" i="7"/>
  <c r="AE76" i="7"/>
  <c r="AE77" i="7"/>
  <c r="AE78" i="7"/>
  <c r="AE79" i="7"/>
  <c r="AE80" i="7"/>
  <c r="AE81" i="7"/>
  <c r="AE82" i="7"/>
  <c r="AE83" i="7"/>
  <c r="AE84" i="7"/>
  <c r="AE85" i="7"/>
  <c r="AE86" i="7"/>
  <c r="AE87" i="7"/>
  <c r="AE88" i="7"/>
  <c r="AE89" i="7"/>
  <c r="AE90" i="7"/>
  <c r="AE91" i="7"/>
  <c r="AE92" i="7"/>
  <c r="AE93" i="7"/>
  <c r="AE94" i="7"/>
  <c r="AE95" i="7"/>
  <c r="AE96" i="7"/>
  <c r="AE97" i="7"/>
  <c r="AE98" i="7"/>
  <c r="AE99" i="7"/>
  <c r="AE100" i="7"/>
  <c r="AE101" i="7"/>
  <c r="AE102" i="7"/>
  <c r="AE103" i="7"/>
  <c r="AE104" i="7"/>
  <c r="AE105" i="7"/>
  <c r="AE106" i="7"/>
  <c r="AE107" i="7"/>
  <c r="AE108" i="7"/>
  <c r="AE109" i="7"/>
  <c r="AE110" i="7"/>
  <c r="AE111" i="7"/>
  <c r="AE112" i="7"/>
  <c r="AE113" i="7"/>
  <c r="AE114" i="7"/>
  <c r="AE115" i="7"/>
  <c r="AE116" i="7"/>
  <c r="AE117" i="7"/>
  <c r="AE118" i="7"/>
  <c r="AE119" i="7"/>
  <c r="AE120" i="7"/>
  <c r="AE121" i="7"/>
  <c r="AE122" i="7"/>
  <c r="AE123" i="7"/>
  <c r="AE124" i="7"/>
  <c r="AE125" i="7"/>
  <c r="AE126" i="7"/>
  <c r="AE127" i="7"/>
  <c r="AE128" i="7"/>
  <c r="AE129" i="7"/>
  <c r="AE130" i="7"/>
  <c r="AE131" i="7"/>
  <c r="AE132" i="7"/>
  <c r="AE133" i="7"/>
  <c r="AE134" i="7"/>
  <c r="AE135" i="7"/>
  <c r="AE136" i="7"/>
  <c r="AE137" i="7"/>
  <c r="AE138" i="7"/>
  <c r="AE139" i="7"/>
  <c r="AE140" i="7"/>
  <c r="AE141" i="7"/>
  <c r="AE142" i="7"/>
  <c r="AE143" i="7"/>
  <c r="AE144" i="7"/>
  <c r="AE145" i="7"/>
  <c r="AE146" i="7"/>
  <c r="AE147" i="7"/>
  <c r="AE148" i="7"/>
  <c r="AE149" i="7"/>
  <c r="AE150" i="7"/>
  <c r="AE151" i="7"/>
  <c r="AE152" i="7"/>
  <c r="AE153" i="7"/>
  <c r="AE154" i="7"/>
  <c r="AE155" i="7"/>
  <c r="AE156" i="7"/>
  <c r="AE157" i="7"/>
  <c r="AE158" i="7"/>
  <c r="AE159" i="7"/>
  <c r="AE160" i="7"/>
  <c r="AE161" i="7"/>
  <c r="AE162" i="7"/>
  <c r="AE163" i="7"/>
  <c r="AE164" i="7"/>
  <c r="AE165" i="7"/>
  <c r="AE166" i="7"/>
  <c r="AE167" i="7"/>
  <c r="AE168" i="7"/>
  <c r="AE169" i="7"/>
  <c r="AE170" i="7"/>
  <c r="AE171" i="7"/>
  <c r="AE172" i="7"/>
  <c r="AE173" i="7"/>
  <c r="AE174" i="7"/>
  <c r="AE175" i="7"/>
  <c r="AE176" i="7"/>
  <c r="AE177" i="7"/>
  <c r="AE178" i="7"/>
  <c r="AE179" i="7"/>
  <c r="AE180" i="7"/>
  <c r="AE181" i="7"/>
  <c r="AF182" i="7"/>
  <c r="AG14" i="7"/>
  <c r="AE6" i="7"/>
  <c r="AE7" i="7"/>
  <c r="AE8" i="7"/>
  <c r="AE9" i="7"/>
  <c r="AE10" i="7"/>
  <c r="AE11" i="7"/>
  <c r="AE12" i="7"/>
  <c r="AE13" i="7"/>
  <c r="AE14" i="7"/>
  <c r="AE15" i="7"/>
  <c r="AE16" i="7"/>
  <c r="AE5" i="7"/>
  <c r="AH1" i="7"/>
  <c r="AG1" i="7"/>
  <c r="AF1" i="7"/>
  <c r="AE1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4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5" i="7"/>
  <c r="B87" i="9"/>
  <c r="B88" i="9"/>
  <c r="B89" i="9"/>
  <c r="B90" i="9"/>
  <c r="B91" i="9"/>
  <c r="B92" i="9"/>
  <c r="B93" i="9"/>
  <c r="B94" i="9"/>
  <c r="B95" i="9"/>
  <c r="B96" i="9"/>
  <c r="B97" i="9"/>
  <c r="B86" i="9"/>
  <c r="K186" i="16"/>
  <c r="K187" i="16"/>
  <c r="K188" i="16"/>
  <c r="K185" i="16"/>
  <c r="I191" i="16"/>
  <c r="H191" i="16"/>
  <c r="G191" i="16"/>
  <c r="C5" i="10" l="1"/>
  <c r="D4" i="10"/>
  <c r="D3" i="10"/>
  <c r="AH185" i="7"/>
  <c r="AH184" i="7"/>
  <c r="AH183" i="7"/>
  <c r="AF184" i="7"/>
  <c r="AF185" i="7"/>
  <c r="AF183" i="7"/>
  <c r="AF186" i="7"/>
  <c r="F191" i="16"/>
  <c r="E191" i="16"/>
  <c r="D191" i="16"/>
  <c r="C191" i="16"/>
  <c r="F190" i="16"/>
  <c r="E190" i="16"/>
  <c r="D190" i="16"/>
  <c r="C190" i="16"/>
  <c r="B190" i="16"/>
  <c r="A188" i="16"/>
  <c r="A187" i="16"/>
  <c r="A186" i="16"/>
  <c r="A185" i="16"/>
  <c r="A184" i="16"/>
  <c r="A183" i="16"/>
  <c r="A182" i="16"/>
  <c r="A181" i="16"/>
  <c r="A180" i="16"/>
  <c r="A179" i="16"/>
  <c r="A178" i="16"/>
  <c r="A177" i="16"/>
  <c r="A176" i="16"/>
  <c r="A175" i="16"/>
  <c r="A174" i="16"/>
  <c r="A173" i="16"/>
  <c r="A172" i="16"/>
  <c r="A171" i="16"/>
  <c r="A170" i="16"/>
  <c r="A169" i="16"/>
  <c r="A168" i="16"/>
  <c r="A167" i="16"/>
  <c r="A166" i="16"/>
  <c r="A165" i="16"/>
  <c r="A164" i="16"/>
  <c r="A163" i="16"/>
  <c r="A162" i="16"/>
  <c r="A161" i="16"/>
  <c r="A160" i="16"/>
  <c r="A159" i="16"/>
  <c r="A158" i="16"/>
  <c r="A157" i="16"/>
  <c r="A156" i="16"/>
  <c r="A155" i="16"/>
  <c r="A154" i="16"/>
  <c r="A153" i="16"/>
  <c r="A152" i="16"/>
  <c r="A151" i="16"/>
  <c r="A150" i="16"/>
  <c r="A149" i="16"/>
  <c r="A148" i="16"/>
  <c r="A147" i="16"/>
  <c r="A146" i="16"/>
  <c r="A145" i="16"/>
  <c r="A144" i="16"/>
  <c r="A143" i="16"/>
  <c r="A142" i="16"/>
  <c r="A141" i="16"/>
  <c r="A140" i="16"/>
  <c r="A139" i="16"/>
  <c r="A138" i="16"/>
  <c r="A137" i="16"/>
  <c r="A136" i="16"/>
  <c r="A135" i="16"/>
  <c r="A134" i="16"/>
  <c r="A133" i="16"/>
  <c r="A132" i="16"/>
  <c r="A131" i="16"/>
  <c r="A130" i="16"/>
  <c r="A129" i="16"/>
  <c r="A128" i="16"/>
  <c r="A127" i="16"/>
  <c r="A126" i="16"/>
  <c r="A125" i="16"/>
  <c r="A124" i="16"/>
  <c r="A123" i="16"/>
  <c r="A122" i="16"/>
  <c r="A121" i="16"/>
  <c r="A120" i="16"/>
  <c r="A119" i="16"/>
  <c r="A118" i="16"/>
  <c r="A117" i="16"/>
  <c r="A116" i="16"/>
  <c r="A115" i="16"/>
  <c r="A114" i="16"/>
  <c r="A113" i="16"/>
  <c r="A112" i="16"/>
  <c r="A111" i="16"/>
  <c r="A110" i="16"/>
  <c r="A109" i="16"/>
  <c r="A108" i="16"/>
  <c r="A107" i="16"/>
  <c r="A106" i="16"/>
  <c r="A105" i="16"/>
  <c r="A104" i="16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A71" i="16"/>
  <c r="A70" i="16"/>
  <c r="A69" i="16"/>
  <c r="A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5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R2" i="16"/>
  <c r="A2" i="16"/>
  <c r="A1" i="16"/>
  <c r="G186" i="13"/>
  <c r="G187" i="13"/>
  <c r="G188" i="13"/>
  <c r="G185" i="13"/>
  <c r="F191" i="13"/>
  <c r="E191" i="13"/>
  <c r="D191" i="13"/>
  <c r="F190" i="13"/>
  <c r="C191" i="13"/>
  <c r="B190" i="13"/>
  <c r="C190" i="13"/>
  <c r="D190" i="13"/>
  <c r="E190" i="13"/>
  <c r="N2" i="13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" i="13"/>
  <c r="AE193" i="12"/>
  <c r="AE192" i="12"/>
  <c r="AE191" i="12"/>
  <c r="AE190" i="12"/>
  <c r="AE189" i="12"/>
  <c r="AE188" i="12"/>
  <c r="AE187" i="12"/>
  <c r="AE186" i="12"/>
  <c r="AE185" i="12"/>
  <c r="AE184" i="12"/>
  <c r="AE183" i="12"/>
  <c r="AE182" i="12"/>
  <c r="AF181" i="12"/>
  <c r="AE181" i="12"/>
  <c r="AF180" i="12"/>
  <c r="AE180" i="12"/>
  <c r="AF179" i="12"/>
  <c r="AE179" i="12"/>
  <c r="AF178" i="12"/>
  <c r="AE178" i="12"/>
  <c r="AF177" i="12"/>
  <c r="AE177" i="12"/>
  <c r="AF176" i="12"/>
  <c r="AE176" i="12"/>
  <c r="AF175" i="12"/>
  <c r="AE175" i="12"/>
  <c r="AF174" i="12"/>
  <c r="AE174" i="12"/>
  <c r="AF173" i="12"/>
  <c r="AE173" i="12"/>
  <c r="AF172" i="12"/>
  <c r="AE172" i="12"/>
  <c r="AF171" i="12"/>
  <c r="AE171" i="12"/>
  <c r="AF170" i="12"/>
  <c r="AE170" i="12"/>
  <c r="AF169" i="12"/>
  <c r="AE169" i="12"/>
  <c r="AF168" i="12"/>
  <c r="AE168" i="12"/>
  <c r="AF167" i="12"/>
  <c r="AE167" i="12"/>
  <c r="AF166" i="12"/>
  <c r="AE166" i="12"/>
  <c r="AF165" i="12"/>
  <c r="AE165" i="12"/>
  <c r="AF164" i="12"/>
  <c r="AE164" i="12"/>
  <c r="AF163" i="12"/>
  <c r="AE163" i="12"/>
  <c r="AF162" i="12"/>
  <c r="AE162" i="12"/>
  <c r="AF161" i="12"/>
  <c r="AE161" i="12"/>
  <c r="AF160" i="12"/>
  <c r="AE160" i="12"/>
  <c r="AF159" i="12"/>
  <c r="AE159" i="12"/>
  <c r="AF158" i="12"/>
  <c r="AE158" i="12"/>
  <c r="AF157" i="12"/>
  <c r="AE157" i="12"/>
  <c r="AF156" i="12"/>
  <c r="AE156" i="12"/>
  <c r="AF155" i="12"/>
  <c r="AE155" i="12"/>
  <c r="AF154" i="12"/>
  <c r="AE154" i="12"/>
  <c r="AF153" i="12"/>
  <c r="AE153" i="12"/>
  <c r="AF152" i="12"/>
  <c r="AE152" i="12"/>
  <c r="AF151" i="12"/>
  <c r="AE151" i="12"/>
  <c r="AF150" i="12"/>
  <c r="AE150" i="12"/>
  <c r="AF149" i="12"/>
  <c r="AE149" i="12"/>
  <c r="AF148" i="12"/>
  <c r="AE148" i="12"/>
  <c r="AF147" i="12"/>
  <c r="AE147" i="12"/>
  <c r="AF146" i="12"/>
  <c r="AE146" i="12"/>
  <c r="AF145" i="12"/>
  <c r="AE145" i="12"/>
  <c r="AF144" i="12"/>
  <c r="AE144" i="12"/>
  <c r="AF143" i="12"/>
  <c r="AE143" i="12"/>
  <c r="AF142" i="12"/>
  <c r="AE142" i="12"/>
  <c r="AF141" i="12"/>
  <c r="AE141" i="12"/>
  <c r="AF140" i="12"/>
  <c r="AE140" i="12"/>
  <c r="AF139" i="12"/>
  <c r="AE139" i="12"/>
  <c r="AF138" i="12"/>
  <c r="AE138" i="12"/>
  <c r="AF137" i="12"/>
  <c r="AE137" i="12"/>
  <c r="AF136" i="12"/>
  <c r="AE136" i="12"/>
  <c r="AF135" i="12"/>
  <c r="AE135" i="12"/>
  <c r="AF134" i="12"/>
  <c r="AE134" i="12"/>
  <c r="AF133" i="12"/>
  <c r="AE133" i="12"/>
  <c r="AF132" i="12"/>
  <c r="AE132" i="12"/>
  <c r="AF131" i="12"/>
  <c r="AE131" i="12"/>
  <c r="AF130" i="12"/>
  <c r="AE130" i="12"/>
  <c r="AF129" i="12"/>
  <c r="AE129" i="12"/>
  <c r="AF128" i="12"/>
  <c r="AE128" i="12"/>
  <c r="AF127" i="12"/>
  <c r="AE127" i="12"/>
  <c r="AF126" i="12"/>
  <c r="AE126" i="12"/>
  <c r="AF125" i="12"/>
  <c r="AE125" i="12"/>
  <c r="AF124" i="12"/>
  <c r="AE124" i="12"/>
  <c r="AF123" i="12"/>
  <c r="AE123" i="12"/>
  <c r="AF122" i="12"/>
  <c r="AE122" i="12"/>
  <c r="AF121" i="12"/>
  <c r="AE121" i="12"/>
  <c r="AF120" i="12"/>
  <c r="AE120" i="12"/>
  <c r="AF119" i="12"/>
  <c r="AE119" i="12"/>
  <c r="AF118" i="12"/>
  <c r="AE118" i="12"/>
  <c r="AF117" i="12"/>
  <c r="AE117" i="12"/>
  <c r="AF116" i="12"/>
  <c r="AE116" i="12"/>
  <c r="AF115" i="12"/>
  <c r="AE115" i="12"/>
  <c r="AF114" i="12"/>
  <c r="AE114" i="12"/>
  <c r="AF113" i="12"/>
  <c r="AE113" i="12"/>
  <c r="AF112" i="12"/>
  <c r="AE112" i="12"/>
  <c r="AF111" i="12"/>
  <c r="AE111" i="12"/>
  <c r="AF110" i="12"/>
  <c r="AE110" i="12"/>
  <c r="AF109" i="12"/>
  <c r="AE109" i="12"/>
  <c r="AF108" i="12"/>
  <c r="AE108" i="12"/>
  <c r="AF107" i="12"/>
  <c r="AE107" i="12"/>
  <c r="AF106" i="12"/>
  <c r="AE106" i="12"/>
  <c r="AF105" i="12"/>
  <c r="AE105" i="12"/>
  <c r="AF104" i="12"/>
  <c r="AE104" i="12"/>
  <c r="AF103" i="12"/>
  <c r="AE103" i="12"/>
  <c r="AF102" i="12"/>
  <c r="AE102" i="12"/>
  <c r="AF101" i="12"/>
  <c r="AE101" i="12"/>
  <c r="AF100" i="12"/>
  <c r="AE100" i="12"/>
  <c r="AF99" i="12"/>
  <c r="AE99" i="12"/>
  <c r="AF98" i="12"/>
  <c r="AE98" i="12"/>
  <c r="AF97" i="12"/>
  <c r="AE97" i="12"/>
  <c r="AF96" i="12"/>
  <c r="AE96" i="12"/>
  <c r="AF95" i="12"/>
  <c r="AE95" i="12"/>
  <c r="AF94" i="12"/>
  <c r="AE94" i="12"/>
  <c r="AF93" i="12"/>
  <c r="AE93" i="12"/>
  <c r="AF92" i="12"/>
  <c r="AE92" i="12"/>
  <c r="AF91" i="12"/>
  <c r="AE91" i="12"/>
  <c r="AF90" i="12"/>
  <c r="AE90" i="12"/>
  <c r="AF89" i="12"/>
  <c r="AE89" i="12"/>
  <c r="AF88" i="12"/>
  <c r="AE88" i="12"/>
  <c r="AF87" i="12"/>
  <c r="AE87" i="12"/>
  <c r="AF86" i="12"/>
  <c r="AE86" i="12"/>
  <c r="AF85" i="12"/>
  <c r="AE85" i="12"/>
  <c r="AF84" i="12"/>
  <c r="AE84" i="12"/>
  <c r="AF83" i="12"/>
  <c r="AE83" i="12"/>
  <c r="AF82" i="12"/>
  <c r="AE82" i="12"/>
  <c r="AF81" i="12"/>
  <c r="AE81" i="12"/>
  <c r="AF80" i="12"/>
  <c r="AE80" i="12"/>
  <c r="AF79" i="12"/>
  <c r="AE79" i="12"/>
  <c r="AF78" i="12"/>
  <c r="AE78" i="12"/>
  <c r="AF77" i="12"/>
  <c r="AE77" i="12"/>
  <c r="AF76" i="12"/>
  <c r="AE76" i="12"/>
  <c r="AF75" i="12"/>
  <c r="AE75" i="12"/>
  <c r="AF74" i="12"/>
  <c r="AE74" i="12"/>
  <c r="AF73" i="12"/>
  <c r="AE73" i="12"/>
  <c r="AF72" i="12"/>
  <c r="AE72" i="12"/>
  <c r="AF71" i="12"/>
  <c r="AE71" i="12"/>
  <c r="AF70" i="12"/>
  <c r="AE70" i="12"/>
  <c r="AF69" i="12"/>
  <c r="AE69" i="12"/>
  <c r="AF68" i="12"/>
  <c r="AE68" i="12"/>
  <c r="AF67" i="12"/>
  <c r="AE67" i="12"/>
  <c r="AF66" i="12"/>
  <c r="AE66" i="12"/>
  <c r="AF65" i="12"/>
  <c r="AE65" i="12"/>
  <c r="AF64" i="12"/>
  <c r="AE64" i="12"/>
  <c r="AF63" i="12"/>
  <c r="AE63" i="12"/>
  <c r="AF62" i="12"/>
  <c r="AE62" i="12"/>
  <c r="AF61" i="12"/>
  <c r="AE61" i="12"/>
  <c r="AF60" i="12"/>
  <c r="AE60" i="12"/>
  <c r="AF59" i="12"/>
  <c r="AE59" i="12"/>
  <c r="AF58" i="12"/>
  <c r="AE58" i="12"/>
  <c r="AF57" i="12"/>
  <c r="AE57" i="12"/>
  <c r="AF56" i="12"/>
  <c r="AE56" i="12"/>
  <c r="AF55" i="12"/>
  <c r="AE55" i="12"/>
  <c r="AF54" i="12"/>
  <c r="AE54" i="12"/>
  <c r="AF53" i="12"/>
  <c r="AE53" i="12"/>
  <c r="AF52" i="12"/>
  <c r="AE52" i="12"/>
  <c r="AF51" i="12"/>
  <c r="AE51" i="12"/>
  <c r="AF50" i="12"/>
  <c r="AE50" i="12"/>
  <c r="AF49" i="12"/>
  <c r="AE49" i="12"/>
  <c r="AF48" i="12"/>
  <c r="AE48" i="12"/>
  <c r="AF47" i="12"/>
  <c r="AE47" i="12"/>
  <c r="AF46" i="12"/>
  <c r="AE46" i="12"/>
  <c r="AF45" i="12"/>
  <c r="AE45" i="12"/>
  <c r="AF44" i="12"/>
  <c r="AE44" i="12"/>
  <c r="AF43" i="12"/>
  <c r="AE43" i="12"/>
  <c r="AF42" i="12"/>
  <c r="AE42" i="12"/>
  <c r="AF41" i="12"/>
  <c r="AE41" i="12"/>
  <c r="AF40" i="12"/>
  <c r="AE40" i="12"/>
  <c r="AF39" i="12"/>
  <c r="AE39" i="12"/>
  <c r="AF38" i="12"/>
  <c r="AE38" i="12"/>
  <c r="AF37" i="12"/>
  <c r="AE37" i="12"/>
  <c r="AF36" i="12"/>
  <c r="AE36" i="12"/>
  <c r="AF35" i="12"/>
  <c r="AE35" i="12"/>
  <c r="AF34" i="12"/>
  <c r="AE34" i="12"/>
  <c r="AF33" i="12"/>
  <c r="AE33" i="12"/>
  <c r="AF32" i="12"/>
  <c r="AE32" i="12"/>
  <c r="AF31" i="12"/>
  <c r="AE31" i="12"/>
  <c r="AF30" i="12"/>
  <c r="AE30" i="12"/>
  <c r="AF29" i="12"/>
  <c r="AE29" i="12"/>
  <c r="AF28" i="12"/>
  <c r="AE28" i="12"/>
  <c r="AF27" i="12"/>
  <c r="AE27" i="12"/>
  <c r="AF26" i="12"/>
  <c r="AE26" i="12"/>
  <c r="AF25" i="12"/>
  <c r="AE25" i="12"/>
  <c r="AF24" i="12"/>
  <c r="AE24" i="12"/>
  <c r="AF23" i="12"/>
  <c r="AE23" i="12"/>
  <c r="AF22" i="12"/>
  <c r="AE22" i="12"/>
  <c r="AF21" i="12"/>
  <c r="AE21" i="12"/>
  <c r="AF20" i="12"/>
  <c r="AE20" i="12"/>
  <c r="AF19" i="12"/>
  <c r="AE19" i="12"/>
  <c r="AF18" i="12"/>
  <c r="AE18" i="12"/>
  <c r="AF17" i="12"/>
  <c r="AE17" i="12"/>
  <c r="AF16" i="12"/>
  <c r="AE16" i="12"/>
  <c r="AF15" i="12"/>
  <c r="AE15" i="12"/>
  <c r="AF14" i="12"/>
  <c r="AE14" i="12"/>
  <c r="AF13" i="12"/>
  <c r="AE13" i="12"/>
  <c r="AF12" i="12"/>
  <c r="AE12" i="12"/>
  <c r="AF11" i="12"/>
  <c r="AE11" i="12"/>
  <c r="AF10" i="12"/>
  <c r="AE10" i="12"/>
  <c r="AF9" i="12"/>
  <c r="AE9" i="12"/>
  <c r="AF8" i="12"/>
  <c r="AE8" i="12"/>
  <c r="AF7" i="12"/>
  <c r="AE7" i="12"/>
  <c r="AF6" i="12"/>
  <c r="AE6" i="12"/>
  <c r="AF5" i="12"/>
  <c r="AE5" i="12"/>
  <c r="AF4" i="12"/>
  <c r="AE4" i="12"/>
  <c r="AF3" i="12"/>
  <c r="AE3" i="12"/>
  <c r="AF2" i="12"/>
  <c r="AE2" i="12"/>
  <c r="C2" i="12"/>
  <c r="AH1" i="12"/>
  <c r="AG1" i="12"/>
  <c r="AF1" i="12"/>
  <c r="AE1" i="12"/>
  <c r="C2" i="11"/>
  <c r="C3" i="11" s="1"/>
  <c r="F3" i="11" s="1"/>
  <c r="AD193" i="11"/>
  <c r="AD192" i="11"/>
  <c r="AD191" i="11"/>
  <c r="AD190" i="11"/>
  <c r="AD189" i="11"/>
  <c r="AD188" i="11"/>
  <c r="AD187" i="11"/>
  <c r="AD186" i="11"/>
  <c r="AD185" i="11"/>
  <c r="AD184" i="11"/>
  <c r="AD183" i="11"/>
  <c r="AD182" i="11"/>
  <c r="AE181" i="11"/>
  <c r="AD181" i="11"/>
  <c r="AE180" i="11"/>
  <c r="AD180" i="11"/>
  <c r="AE179" i="11"/>
  <c r="AD179" i="11"/>
  <c r="AE178" i="11"/>
  <c r="AD178" i="11"/>
  <c r="AE177" i="11"/>
  <c r="AD177" i="11"/>
  <c r="AE176" i="11"/>
  <c r="AD176" i="11"/>
  <c r="AE175" i="11"/>
  <c r="AD175" i="11"/>
  <c r="AE174" i="11"/>
  <c r="AD174" i="11"/>
  <c r="AE173" i="11"/>
  <c r="AD173" i="11"/>
  <c r="AE172" i="11"/>
  <c r="AD172" i="11"/>
  <c r="AE171" i="11"/>
  <c r="AD171" i="11"/>
  <c r="AE170" i="11"/>
  <c r="AD170" i="11"/>
  <c r="AE169" i="11"/>
  <c r="AD169" i="11"/>
  <c r="AE168" i="11"/>
  <c r="AD168" i="11"/>
  <c r="AE167" i="11"/>
  <c r="AD167" i="11"/>
  <c r="AE166" i="11"/>
  <c r="AD166" i="11"/>
  <c r="AE165" i="11"/>
  <c r="AD165" i="11"/>
  <c r="AE164" i="11"/>
  <c r="AD164" i="11"/>
  <c r="AE163" i="11"/>
  <c r="AD163" i="11"/>
  <c r="AE162" i="11"/>
  <c r="AD162" i="11"/>
  <c r="AE161" i="11"/>
  <c r="AD161" i="11"/>
  <c r="AE160" i="11"/>
  <c r="AD160" i="11"/>
  <c r="AE159" i="11"/>
  <c r="AD159" i="11"/>
  <c r="AE158" i="11"/>
  <c r="AD158" i="11"/>
  <c r="AE157" i="11"/>
  <c r="AD157" i="11"/>
  <c r="AE156" i="11"/>
  <c r="AD156" i="11"/>
  <c r="AE155" i="11"/>
  <c r="AD155" i="11"/>
  <c r="AE154" i="11"/>
  <c r="AD154" i="11"/>
  <c r="AE153" i="11"/>
  <c r="AD153" i="11"/>
  <c r="AE152" i="11"/>
  <c r="AD152" i="11"/>
  <c r="AE151" i="11"/>
  <c r="AD151" i="11"/>
  <c r="AE150" i="11"/>
  <c r="AD150" i="11"/>
  <c r="AE149" i="11"/>
  <c r="AD149" i="11"/>
  <c r="AE148" i="11"/>
  <c r="AD148" i="11"/>
  <c r="AE147" i="11"/>
  <c r="AD147" i="11"/>
  <c r="AE146" i="11"/>
  <c r="AD146" i="11"/>
  <c r="AE145" i="11"/>
  <c r="AD145" i="11"/>
  <c r="AE144" i="11"/>
  <c r="AD144" i="11"/>
  <c r="AE143" i="11"/>
  <c r="AD143" i="11"/>
  <c r="AE142" i="11"/>
  <c r="AD142" i="11"/>
  <c r="AE141" i="11"/>
  <c r="AD141" i="11"/>
  <c r="AE140" i="11"/>
  <c r="AD140" i="11"/>
  <c r="AE139" i="11"/>
  <c r="AD139" i="11"/>
  <c r="AE138" i="11"/>
  <c r="AD138" i="11"/>
  <c r="AE137" i="11"/>
  <c r="AD137" i="11"/>
  <c r="AE136" i="11"/>
  <c r="AD136" i="11"/>
  <c r="AE135" i="11"/>
  <c r="AD135" i="11"/>
  <c r="AE134" i="11"/>
  <c r="AD134" i="11"/>
  <c r="AE133" i="11"/>
  <c r="AD133" i="11"/>
  <c r="AE132" i="11"/>
  <c r="AD132" i="11"/>
  <c r="AE131" i="11"/>
  <c r="AD131" i="11"/>
  <c r="AE130" i="11"/>
  <c r="AD130" i="11"/>
  <c r="AE129" i="11"/>
  <c r="AD129" i="11"/>
  <c r="AE128" i="11"/>
  <c r="AD128" i="11"/>
  <c r="AE127" i="11"/>
  <c r="AD127" i="11"/>
  <c r="AE126" i="11"/>
  <c r="AD126" i="11"/>
  <c r="AE125" i="11"/>
  <c r="AD125" i="11"/>
  <c r="AE124" i="11"/>
  <c r="AD124" i="11"/>
  <c r="AE123" i="11"/>
  <c r="AD123" i="11"/>
  <c r="AE122" i="11"/>
  <c r="AD122" i="11"/>
  <c r="AE121" i="11"/>
  <c r="AD121" i="11"/>
  <c r="AE120" i="11"/>
  <c r="AD120" i="11"/>
  <c r="AE119" i="11"/>
  <c r="AD119" i="11"/>
  <c r="AE118" i="11"/>
  <c r="AD118" i="11"/>
  <c r="AE117" i="11"/>
  <c r="AD117" i="11"/>
  <c r="AE116" i="11"/>
  <c r="AD116" i="11"/>
  <c r="AE115" i="11"/>
  <c r="AD115" i="11"/>
  <c r="AE114" i="11"/>
  <c r="AD114" i="11"/>
  <c r="AE113" i="11"/>
  <c r="AD113" i="11"/>
  <c r="AE112" i="11"/>
  <c r="AD112" i="11"/>
  <c r="AE111" i="11"/>
  <c r="AD111" i="11"/>
  <c r="AE110" i="11"/>
  <c r="AD110" i="11"/>
  <c r="AE109" i="11"/>
  <c r="AD109" i="11"/>
  <c r="AE108" i="11"/>
  <c r="AD108" i="11"/>
  <c r="AE107" i="11"/>
  <c r="AD107" i="11"/>
  <c r="AE106" i="11"/>
  <c r="AD106" i="11"/>
  <c r="AE105" i="11"/>
  <c r="AD105" i="11"/>
  <c r="AE104" i="11"/>
  <c r="AD104" i="11"/>
  <c r="AE103" i="11"/>
  <c r="AD103" i="11"/>
  <c r="AE102" i="11"/>
  <c r="AD102" i="11"/>
  <c r="AE101" i="11"/>
  <c r="AD101" i="11"/>
  <c r="AE100" i="11"/>
  <c r="AD100" i="11"/>
  <c r="AE99" i="11"/>
  <c r="AD99" i="11"/>
  <c r="AE98" i="11"/>
  <c r="AD98" i="11"/>
  <c r="AE97" i="11"/>
  <c r="AD97" i="11"/>
  <c r="AE96" i="11"/>
  <c r="AD96" i="11"/>
  <c r="AE95" i="11"/>
  <c r="AD95" i="11"/>
  <c r="AE94" i="11"/>
  <c r="AD94" i="11"/>
  <c r="AE93" i="11"/>
  <c r="AD93" i="11"/>
  <c r="AE92" i="11"/>
  <c r="AD92" i="11"/>
  <c r="AE91" i="11"/>
  <c r="AD91" i="11"/>
  <c r="AE90" i="11"/>
  <c r="AD90" i="11"/>
  <c r="AE89" i="11"/>
  <c r="AD89" i="11"/>
  <c r="AE88" i="11"/>
  <c r="AD88" i="11"/>
  <c r="AE87" i="11"/>
  <c r="AD87" i="11"/>
  <c r="AE86" i="11"/>
  <c r="AD86" i="11"/>
  <c r="AE85" i="11"/>
  <c r="AD85" i="11"/>
  <c r="AE84" i="11"/>
  <c r="AD84" i="11"/>
  <c r="AE83" i="11"/>
  <c r="AD83" i="11"/>
  <c r="AE82" i="11"/>
  <c r="AD82" i="11"/>
  <c r="AE81" i="11"/>
  <c r="AD81" i="11"/>
  <c r="AE80" i="11"/>
  <c r="AD80" i="11"/>
  <c r="AE79" i="11"/>
  <c r="AD79" i="11"/>
  <c r="AE78" i="11"/>
  <c r="AD78" i="11"/>
  <c r="AE77" i="11"/>
  <c r="AD77" i="11"/>
  <c r="AE76" i="11"/>
  <c r="AD76" i="11"/>
  <c r="AE75" i="11"/>
  <c r="AD75" i="11"/>
  <c r="AE74" i="11"/>
  <c r="AD74" i="11"/>
  <c r="AE73" i="11"/>
  <c r="AD73" i="11"/>
  <c r="AE72" i="11"/>
  <c r="AD72" i="11"/>
  <c r="AE71" i="11"/>
  <c r="AD71" i="11"/>
  <c r="AE70" i="11"/>
  <c r="AD70" i="11"/>
  <c r="AE69" i="11"/>
  <c r="AD69" i="11"/>
  <c r="AE68" i="11"/>
  <c r="AD68" i="11"/>
  <c r="AE67" i="11"/>
  <c r="AD67" i="11"/>
  <c r="AE66" i="11"/>
  <c r="AD66" i="11"/>
  <c r="AE65" i="11"/>
  <c r="AD65" i="11"/>
  <c r="AE64" i="11"/>
  <c r="AD64" i="11"/>
  <c r="AE63" i="11"/>
  <c r="AD63" i="11"/>
  <c r="AE62" i="11"/>
  <c r="AD62" i="11"/>
  <c r="AE61" i="11"/>
  <c r="AD61" i="11"/>
  <c r="AE60" i="11"/>
  <c r="AD60" i="11"/>
  <c r="AE59" i="11"/>
  <c r="AD59" i="11"/>
  <c r="AE58" i="11"/>
  <c r="AD58" i="11"/>
  <c r="AE57" i="11"/>
  <c r="AD57" i="11"/>
  <c r="AE56" i="11"/>
  <c r="AD56" i="11"/>
  <c r="AE55" i="11"/>
  <c r="AD55" i="11"/>
  <c r="AE54" i="11"/>
  <c r="AD54" i="11"/>
  <c r="AE53" i="11"/>
  <c r="AD53" i="11"/>
  <c r="AE52" i="11"/>
  <c r="AD52" i="11"/>
  <c r="AE51" i="11"/>
  <c r="AD51" i="11"/>
  <c r="AE50" i="11"/>
  <c r="AD50" i="11"/>
  <c r="AE49" i="11"/>
  <c r="AD49" i="11"/>
  <c r="AE48" i="11"/>
  <c r="AD48" i="11"/>
  <c r="AE47" i="11"/>
  <c r="AD47" i="11"/>
  <c r="AE46" i="11"/>
  <c r="AD46" i="11"/>
  <c r="AE45" i="11"/>
  <c r="AD45" i="11"/>
  <c r="AE44" i="11"/>
  <c r="AD44" i="11"/>
  <c r="AE43" i="11"/>
  <c r="AD43" i="11"/>
  <c r="AE42" i="11"/>
  <c r="AD42" i="11"/>
  <c r="AE41" i="11"/>
  <c r="AD41" i="11"/>
  <c r="AE40" i="11"/>
  <c r="AD40" i="11"/>
  <c r="AE39" i="11"/>
  <c r="AD39" i="11"/>
  <c r="AE38" i="11"/>
  <c r="AD38" i="11"/>
  <c r="AE37" i="11"/>
  <c r="AD37" i="11"/>
  <c r="AE36" i="11"/>
  <c r="AD36" i="11"/>
  <c r="AE35" i="11"/>
  <c r="AD35" i="11"/>
  <c r="AE34" i="11"/>
  <c r="AD34" i="11"/>
  <c r="AE33" i="11"/>
  <c r="AD33" i="11"/>
  <c r="AE32" i="11"/>
  <c r="AD32" i="11"/>
  <c r="AE31" i="11"/>
  <c r="AD31" i="11"/>
  <c r="AE30" i="11"/>
  <c r="AD30" i="11"/>
  <c r="AE29" i="11"/>
  <c r="AD29" i="11"/>
  <c r="AE28" i="11"/>
  <c r="AD28" i="11"/>
  <c r="AE27" i="11"/>
  <c r="AD27" i="11"/>
  <c r="AE26" i="11"/>
  <c r="AD26" i="11"/>
  <c r="AE25" i="11"/>
  <c r="AD25" i="11"/>
  <c r="AE24" i="11"/>
  <c r="AD24" i="11"/>
  <c r="AE23" i="11"/>
  <c r="AD23" i="11"/>
  <c r="AE22" i="11"/>
  <c r="AD22" i="11"/>
  <c r="AE21" i="11"/>
  <c r="AD21" i="11"/>
  <c r="AE20" i="11"/>
  <c r="AD20" i="11"/>
  <c r="AE19" i="11"/>
  <c r="AD19" i="11"/>
  <c r="AE18" i="11"/>
  <c r="AD18" i="11"/>
  <c r="AE17" i="11"/>
  <c r="AD17" i="11"/>
  <c r="AE16" i="11"/>
  <c r="AD16" i="11"/>
  <c r="AE15" i="11"/>
  <c r="AD15" i="11"/>
  <c r="AE14" i="11"/>
  <c r="AD14" i="11"/>
  <c r="AE13" i="11"/>
  <c r="AD13" i="11"/>
  <c r="AE12" i="11"/>
  <c r="AD12" i="11"/>
  <c r="AE11" i="11"/>
  <c r="AD11" i="11"/>
  <c r="AE10" i="11"/>
  <c r="AD10" i="11"/>
  <c r="AE9" i="11"/>
  <c r="AD9" i="11"/>
  <c r="AE8" i="11"/>
  <c r="AD8" i="11"/>
  <c r="AE7" i="11"/>
  <c r="AD7" i="11"/>
  <c r="AE6" i="11"/>
  <c r="AD6" i="11"/>
  <c r="AE5" i="11"/>
  <c r="AD5" i="11"/>
  <c r="AE4" i="11"/>
  <c r="AD4" i="11"/>
  <c r="AE3" i="11"/>
  <c r="AD3" i="11"/>
  <c r="AE2" i="11"/>
  <c r="AD2" i="11"/>
  <c r="AG1" i="11"/>
  <c r="AF1" i="11"/>
  <c r="AE1" i="11"/>
  <c r="AD1" i="11"/>
  <c r="AB193" i="10"/>
  <c r="AB192" i="10"/>
  <c r="AB191" i="10"/>
  <c r="AB190" i="10"/>
  <c r="AB189" i="10"/>
  <c r="AB188" i="10"/>
  <c r="AB187" i="10"/>
  <c r="AB186" i="10"/>
  <c r="AB185" i="10"/>
  <c r="AB184" i="10"/>
  <c r="AB183" i="10"/>
  <c r="AB182" i="10"/>
  <c r="AC181" i="10"/>
  <c r="AB181" i="10"/>
  <c r="AC180" i="10"/>
  <c r="AB180" i="10"/>
  <c r="AC179" i="10"/>
  <c r="AB179" i="10"/>
  <c r="AC178" i="10"/>
  <c r="AB178" i="10"/>
  <c r="AC177" i="10"/>
  <c r="AB177" i="10"/>
  <c r="AC176" i="10"/>
  <c r="AB176" i="10"/>
  <c r="AC175" i="10"/>
  <c r="AB175" i="10"/>
  <c r="AC174" i="10"/>
  <c r="AB174" i="10"/>
  <c r="AC173" i="10"/>
  <c r="AB173" i="10"/>
  <c r="AC172" i="10"/>
  <c r="AB172" i="10"/>
  <c r="AC171" i="10"/>
  <c r="AB171" i="10"/>
  <c r="AC170" i="10"/>
  <c r="AB170" i="10"/>
  <c r="AC169" i="10"/>
  <c r="AB169" i="10"/>
  <c r="AC168" i="10"/>
  <c r="AB168" i="10"/>
  <c r="AC167" i="10"/>
  <c r="AB167" i="10"/>
  <c r="AC166" i="10"/>
  <c r="AB166" i="10"/>
  <c r="AC165" i="10"/>
  <c r="AB165" i="10"/>
  <c r="AC164" i="10"/>
  <c r="AB164" i="10"/>
  <c r="AC163" i="10"/>
  <c r="AB163" i="10"/>
  <c r="AC162" i="10"/>
  <c r="AB162" i="10"/>
  <c r="AC161" i="10"/>
  <c r="AB161" i="10"/>
  <c r="AC160" i="10"/>
  <c r="AB160" i="10"/>
  <c r="AC159" i="10"/>
  <c r="AB159" i="10"/>
  <c r="AC158" i="10"/>
  <c r="AB158" i="10"/>
  <c r="AC157" i="10"/>
  <c r="AB157" i="10"/>
  <c r="AC156" i="10"/>
  <c r="AB156" i="10"/>
  <c r="AC155" i="10"/>
  <c r="AB155" i="10"/>
  <c r="AC154" i="10"/>
  <c r="AB154" i="10"/>
  <c r="AC153" i="10"/>
  <c r="AB153" i="10"/>
  <c r="AC152" i="10"/>
  <c r="AB152" i="10"/>
  <c r="AC151" i="10"/>
  <c r="AB151" i="10"/>
  <c r="AC150" i="10"/>
  <c r="AB150" i="10"/>
  <c r="AC149" i="10"/>
  <c r="AB149" i="10"/>
  <c r="AC148" i="10"/>
  <c r="AB148" i="10"/>
  <c r="AC147" i="10"/>
  <c r="AB147" i="10"/>
  <c r="AC146" i="10"/>
  <c r="AB146" i="10"/>
  <c r="AC145" i="10"/>
  <c r="AB145" i="10"/>
  <c r="AC144" i="10"/>
  <c r="AB144" i="10"/>
  <c r="AC143" i="10"/>
  <c r="AB143" i="10"/>
  <c r="AC142" i="10"/>
  <c r="AB142" i="10"/>
  <c r="AC141" i="10"/>
  <c r="AB141" i="10"/>
  <c r="AC140" i="10"/>
  <c r="AB140" i="10"/>
  <c r="AC139" i="10"/>
  <c r="AB139" i="10"/>
  <c r="AC138" i="10"/>
  <c r="AB138" i="10"/>
  <c r="AC137" i="10"/>
  <c r="AB137" i="10"/>
  <c r="AC136" i="10"/>
  <c r="AB136" i="10"/>
  <c r="AC135" i="10"/>
  <c r="AB135" i="10"/>
  <c r="AC134" i="10"/>
  <c r="AB134" i="10"/>
  <c r="AC133" i="10"/>
  <c r="AB133" i="10"/>
  <c r="AC132" i="10"/>
  <c r="AB132" i="10"/>
  <c r="AC131" i="10"/>
  <c r="AB131" i="10"/>
  <c r="AC130" i="10"/>
  <c r="AB130" i="10"/>
  <c r="AC129" i="10"/>
  <c r="AB129" i="10"/>
  <c r="AC128" i="10"/>
  <c r="AB128" i="10"/>
  <c r="AC127" i="10"/>
  <c r="AB127" i="10"/>
  <c r="AC126" i="10"/>
  <c r="AB126" i="10"/>
  <c r="AC125" i="10"/>
  <c r="AB125" i="10"/>
  <c r="AC124" i="10"/>
  <c r="AB124" i="10"/>
  <c r="AC123" i="10"/>
  <c r="AB123" i="10"/>
  <c r="AC122" i="10"/>
  <c r="AB122" i="10"/>
  <c r="AC121" i="10"/>
  <c r="AB121" i="10"/>
  <c r="AC120" i="10"/>
  <c r="AB120" i="10"/>
  <c r="AC119" i="10"/>
  <c r="AB119" i="10"/>
  <c r="AC118" i="10"/>
  <c r="AB118" i="10"/>
  <c r="AC117" i="10"/>
  <c r="AB117" i="10"/>
  <c r="AC116" i="10"/>
  <c r="AB116" i="10"/>
  <c r="AC115" i="10"/>
  <c r="AB115" i="10"/>
  <c r="AC114" i="10"/>
  <c r="AB114" i="10"/>
  <c r="AC113" i="10"/>
  <c r="AB113" i="10"/>
  <c r="AC112" i="10"/>
  <c r="AB112" i="10"/>
  <c r="AC111" i="10"/>
  <c r="AB111" i="10"/>
  <c r="AC110" i="10"/>
  <c r="AB110" i="10"/>
  <c r="AC109" i="10"/>
  <c r="AB109" i="10"/>
  <c r="AC108" i="10"/>
  <c r="AB108" i="10"/>
  <c r="AC107" i="10"/>
  <c r="AB107" i="10"/>
  <c r="AC106" i="10"/>
  <c r="AB106" i="10"/>
  <c r="AC105" i="10"/>
  <c r="AB105" i="10"/>
  <c r="AC104" i="10"/>
  <c r="AB104" i="10"/>
  <c r="AC103" i="10"/>
  <c r="AB103" i="10"/>
  <c r="AC102" i="10"/>
  <c r="AB102" i="10"/>
  <c r="AC101" i="10"/>
  <c r="AB101" i="10"/>
  <c r="AC100" i="10"/>
  <c r="AB100" i="10"/>
  <c r="AC99" i="10"/>
  <c r="AB99" i="10"/>
  <c r="AC98" i="10"/>
  <c r="AB98" i="10"/>
  <c r="AC97" i="10"/>
  <c r="AB97" i="10"/>
  <c r="AC96" i="10"/>
  <c r="AB96" i="10"/>
  <c r="AC95" i="10"/>
  <c r="AB95" i="10"/>
  <c r="AC94" i="10"/>
  <c r="AB94" i="10"/>
  <c r="AC93" i="10"/>
  <c r="AB93" i="10"/>
  <c r="AC92" i="10"/>
  <c r="AB92" i="10"/>
  <c r="AC91" i="10"/>
  <c r="AB91" i="10"/>
  <c r="AC90" i="10"/>
  <c r="AB90" i="10"/>
  <c r="AC89" i="10"/>
  <c r="AB89" i="10"/>
  <c r="AC88" i="10"/>
  <c r="AB88" i="10"/>
  <c r="AC87" i="10"/>
  <c r="AB87" i="10"/>
  <c r="AC86" i="10"/>
  <c r="AB86" i="10"/>
  <c r="AC85" i="10"/>
  <c r="AB85" i="10"/>
  <c r="AC84" i="10"/>
  <c r="AB84" i="10"/>
  <c r="AC83" i="10"/>
  <c r="AB83" i="10"/>
  <c r="AC82" i="10"/>
  <c r="AB82" i="10"/>
  <c r="AC81" i="10"/>
  <c r="AB81" i="10"/>
  <c r="AC80" i="10"/>
  <c r="AB80" i="10"/>
  <c r="AC79" i="10"/>
  <c r="AB79" i="10"/>
  <c r="AC78" i="10"/>
  <c r="AB78" i="10"/>
  <c r="AC77" i="10"/>
  <c r="AB77" i="10"/>
  <c r="AC76" i="10"/>
  <c r="AB76" i="10"/>
  <c r="AC75" i="10"/>
  <c r="AB75" i="10"/>
  <c r="AC74" i="10"/>
  <c r="AB74" i="10"/>
  <c r="AC73" i="10"/>
  <c r="AB73" i="10"/>
  <c r="AC72" i="10"/>
  <c r="AB72" i="10"/>
  <c r="AC71" i="10"/>
  <c r="AB71" i="10"/>
  <c r="AC70" i="10"/>
  <c r="AB70" i="10"/>
  <c r="AC69" i="10"/>
  <c r="AB69" i="10"/>
  <c r="AC68" i="10"/>
  <c r="AB68" i="10"/>
  <c r="AC67" i="10"/>
  <c r="AB67" i="10"/>
  <c r="AC66" i="10"/>
  <c r="AB66" i="10"/>
  <c r="AC65" i="10"/>
  <c r="AB65" i="10"/>
  <c r="AC64" i="10"/>
  <c r="AB64" i="10"/>
  <c r="AC63" i="10"/>
  <c r="AB63" i="10"/>
  <c r="AC62" i="10"/>
  <c r="AB62" i="10"/>
  <c r="AC61" i="10"/>
  <c r="AB61" i="10"/>
  <c r="AC60" i="10"/>
  <c r="AB60" i="10"/>
  <c r="AC59" i="10"/>
  <c r="AB59" i="10"/>
  <c r="AC58" i="10"/>
  <c r="AB58" i="10"/>
  <c r="AC57" i="10"/>
  <c r="AB57" i="10"/>
  <c r="AC56" i="10"/>
  <c r="AB56" i="10"/>
  <c r="AC55" i="10"/>
  <c r="AB55" i="10"/>
  <c r="AC54" i="10"/>
  <c r="AB54" i="10"/>
  <c r="AC53" i="10"/>
  <c r="AB53" i="10"/>
  <c r="AC52" i="10"/>
  <c r="AB52" i="10"/>
  <c r="AC51" i="10"/>
  <c r="AB51" i="10"/>
  <c r="AC50" i="10"/>
  <c r="AB50" i="10"/>
  <c r="AC49" i="10"/>
  <c r="AB49" i="10"/>
  <c r="AC48" i="10"/>
  <c r="AB48" i="10"/>
  <c r="AC47" i="10"/>
  <c r="AB47" i="10"/>
  <c r="AC46" i="10"/>
  <c r="AB46" i="10"/>
  <c r="AC45" i="10"/>
  <c r="AB45" i="10"/>
  <c r="AC44" i="10"/>
  <c r="AB44" i="10"/>
  <c r="AC43" i="10"/>
  <c r="AB43" i="10"/>
  <c r="AC42" i="10"/>
  <c r="AB42" i="10"/>
  <c r="AC41" i="10"/>
  <c r="AB41" i="10"/>
  <c r="AC40" i="10"/>
  <c r="AB40" i="10"/>
  <c r="AC39" i="10"/>
  <c r="AB39" i="10"/>
  <c r="AC38" i="10"/>
  <c r="AB38" i="10"/>
  <c r="AC37" i="10"/>
  <c r="AB37" i="10"/>
  <c r="AC36" i="10"/>
  <c r="AB36" i="10"/>
  <c r="AC35" i="10"/>
  <c r="AB35" i="10"/>
  <c r="AC34" i="10"/>
  <c r="AB34" i="10"/>
  <c r="AC33" i="10"/>
  <c r="AB33" i="10"/>
  <c r="AC32" i="10"/>
  <c r="AB32" i="10"/>
  <c r="AC31" i="10"/>
  <c r="AB31" i="10"/>
  <c r="AC30" i="10"/>
  <c r="AB30" i="10"/>
  <c r="AC29" i="10"/>
  <c r="AB29" i="10"/>
  <c r="AC28" i="10"/>
  <c r="AB28" i="10"/>
  <c r="AC27" i="10"/>
  <c r="AB27" i="10"/>
  <c r="AC26" i="10"/>
  <c r="AB26" i="10"/>
  <c r="AC25" i="10"/>
  <c r="AB25" i="10"/>
  <c r="AC24" i="10"/>
  <c r="AB24" i="10"/>
  <c r="AC23" i="10"/>
  <c r="AB23" i="10"/>
  <c r="AC22" i="10"/>
  <c r="AB22" i="10"/>
  <c r="AC21" i="10"/>
  <c r="AB21" i="10"/>
  <c r="AC20" i="10"/>
  <c r="AB20" i="10"/>
  <c r="AC19" i="10"/>
  <c r="AB19" i="10"/>
  <c r="AC18" i="10"/>
  <c r="AB18" i="10"/>
  <c r="AC17" i="10"/>
  <c r="AB17" i="10"/>
  <c r="AC16" i="10"/>
  <c r="AB16" i="10"/>
  <c r="AC15" i="10"/>
  <c r="AB15" i="10"/>
  <c r="AC14" i="10"/>
  <c r="AB14" i="10"/>
  <c r="AC13" i="10"/>
  <c r="AB13" i="10"/>
  <c r="AC12" i="10"/>
  <c r="AB12" i="10"/>
  <c r="AC11" i="10"/>
  <c r="AB11" i="10"/>
  <c r="AC10" i="10"/>
  <c r="AB10" i="10"/>
  <c r="AC9" i="10"/>
  <c r="AB9" i="10"/>
  <c r="AC8" i="10"/>
  <c r="AB8" i="10"/>
  <c r="AC7" i="10"/>
  <c r="AB7" i="10"/>
  <c r="AC6" i="10"/>
  <c r="AB6" i="10"/>
  <c r="AC5" i="10"/>
  <c r="AB5" i="10"/>
  <c r="AC4" i="10"/>
  <c r="AB4" i="10"/>
  <c r="AC3" i="10"/>
  <c r="AB3" i="10"/>
  <c r="AC2" i="10"/>
  <c r="AB2" i="10"/>
  <c r="AE1" i="10"/>
  <c r="AD1" i="10"/>
  <c r="AC1" i="10"/>
  <c r="AB1" i="10"/>
  <c r="C131" i="9"/>
  <c r="D131" i="9" s="1"/>
  <c r="E131" i="9" s="1"/>
  <c r="C132" i="9"/>
  <c r="D132" i="9" s="1"/>
  <c r="E132" i="9" s="1"/>
  <c r="C133" i="9"/>
  <c r="D133" i="9" s="1"/>
  <c r="E133" i="9" s="1"/>
  <c r="C134" i="9"/>
  <c r="D134" i="9" s="1"/>
  <c r="E134" i="9" s="1"/>
  <c r="C135" i="9"/>
  <c r="D135" i="9" s="1"/>
  <c r="E135" i="9" s="1"/>
  <c r="C136" i="9"/>
  <c r="D136" i="9" s="1"/>
  <c r="E136" i="9" s="1"/>
  <c r="C137" i="9"/>
  <c r="D137" i="9" s="1"/>
  <c r="E137" i="9" s="1"/>
  <c r="C138" i="9"/>
  <c r="D138" i="9" s="1"/>
  <c r="E138" i="9" s="1"/>
  <c r="C139" i="9"/>
  <c r="D139" i="9" s="1"/>
  <c r="E139" i="9" s="1"/>
  <c r="C140" i="9"/>
  <c r="D140" i="9" s="1"/>
  <c r="E140" i="9" s="1"/>
  <c r="C141" i="9"/>
  <c r="D141" i="9" s="1"/>
  <c r="E141" i="9" s="1"/>
  <c r="C142" i="9"/>
  <c r="D142" i="9" s="1"/>
  <c r="E142" i="9" s="1"/>
  <c r="C143" i="9"/>
  <c r="D143" i="9" s="1"/>
  <c r="E143" i="9" s="1"/>
  <c r="C144" i="9"/>
  <c r="D144" i="9" s="1"/>
  <c r="E144" i="9" s="1"/>
  <c r="C145" i="9"/>
  <c r="D145" i="9" s="1"/>
  <c r="E145" i="9" s="1"/>
  <c r="C146" i="9"/>
  <c r="D146" i="9" s="1"/>
  <c r="E146" i="9" s="1"/>
  <c r="C147" i="9"/>
  <c r="D147" i="9" s="1"/>
  <c r="E147" i="9" s="1"/>
  <c r="C148" i="9"/>
  <c r="D148" i="9" s="1"/>
  <c r="E148" i="9" s="1"/>
  <c r="C149" i="9"/>
  <c r="D149" i="9" s="1"/>
  <c r="E149" i="9" s="1"/>
  <c r="C150" i="9"/>
  <c r="D150" i="9" s="1"/>
  <c r="E150" i="9" s="1"/>
  <c r="C151" i="9"/>
  <c r="D151" i="9" s="1"/>
  <c r="E151" i="9" s="1"/>
  <c r="C152" i="9"/>
  <c r="D152" i="9" s="1"/>
  <c r="E152" i="9" s="1"/>
  <c r="C153" i="9"/>
  <c r="D153" i="9" s="1"/>
  <c r="E153" i="9" s="1"/>
  <c r="C154" i="9"/>
  <c r="D154" i="9" s="1"/>
  <c r="E154" i="9" s="1"/>
  <c r="C155" i="9"/>
  <c r="D155" i="9" s="1"/>
  <c r="E155" i="9" s="1"/>
  <c r="C156" i="9"/>
  <c r="D156" i="9" s="1"/>
  <c r="E156" i="9" s="1"/>
  <c r="C157" i="9"/>
  <c r="D157" i="9" s="1"/>
  <c r="E157" i="9" s="1"/>
  <c r="C158" i="9"/>
  <c r="D158" i="9" s="1"/>
  <c r="E158" i="9" s="1"/>
  <c r="C159" i="9"/>
  <c r="D159" i="9" s="1"/>
  <c r="E159" i="9" s="1"/>
  <c r="C160" i="9"/>
  <c r="D160" i="9" s="1"/>
  <c r="E160" i="9" s="1"/>
  <c r="C161" i="9"/>
  <c r="D161" i="9" s="1"/>
  <c r="E161" i="9" s="1"/>
  <c r="C162" i="9"/>
  <c r="D162" i="9" s="1"/>
  <c r="E162" i="9" s="1"/>
  <c r="C163" i="9"/>
  <c r="D163" i="9" s="1"/>
  <c r="E163" i="9" s="1"/>
  <c r="C164" i="9"/>
  <c r="D164" i="9" s="1"/>
  <c r="E164" i="9" s="1"/>
  <c r="C165" i="9"/>
  <c r="D165" i="9" s="1"/>
  <c r="E165" i="9" s="1"/>
  <c r="C166" i="9"/>
  <c r="D166" i="9" s="1"/>
  <c r="E166" i="9" s="1"/>
  <c r="C167" i="9"/>
  <c r="D167" i="9" s="1"/>
  <c r="E167" i="9" s="1"/>
  <c r="C168" i="9"/>
  <c r="D168" i="9" s="1"/>
  <c r="E168" i="9" s="1"/>
  <c r="C169" i="9"/>
  <c r="D169" i="9" s="1"/>
  <c r="E169" i="9" s="1"/>
  <c r="C170" i="9"/>
  <c r="D170" i="9" s="1"/>
  <c r="E170" i="9" s="1"/>
  <c r="C171" i="9"/>
  <c r="D171" i="9" s="1"/>
  <c r="E171" i="9" s="1"/>
  <c r="C172" i="9"/>
  <c r="D172" i="9" s="1"/>
  <c r="E172" i="9" s="1"/>
  <c r="C173" i="9"/>
  <c r="D173" i="9" s="1"/>
  <c r="E173" i="9" s="1"/>
  <c r="C174" i="9"/>
  <c r="D174" i="9" s="1"/>
  <c r="E174" i="9" s="1"/>
  <c r="C175" i="9"/>
  <c r="D175" i="9" s="1"/>
  <c r="E175" i="9" s="1"/>
  <c r="C176" i="9"/>
  <c r="D176" i="9" s="1"/>
  <c r="E176" i="9" s="1"/>
  <c r="C177" i="9"/>
  <c r="D177" i="9" s="1"/>
  <c r="E177" i="9" s="1"/>
  <c r="C178" i="9"/>
  <c r="D178" i="9" s="1"/>
  <c r="E178" i="9" s="1"/>
  <c r="C179" i="9"/>
  <c r="D179" i="9" s="1"/>
  <c r="E179" i="9" s="1"/>
  <c r="C180" i="9"/>
  <c r="D180" i="9" s="1"/>
  <c r="E180" i="9" s="1"/>
  <c r="C181" i="9"/>
  <c r="D181" i="9" s="1"/>
  <c r="E181" i="9" s="1"/>
  <c r="C182" i="9"/>
  <c r="D182" i="9" s="1"/>
  <c r="E182" i="9" s="1"/>
  <c r="C183" i="9"/>
  <c r="D183" i="9" s="1"/>
  <c r="E183" i="9" s="1"/>
  <c r="C184" i="9"/>
  <c r="D184" i="9" s="1"/>
  <c r="E184" i="9" s="1"/>
  <c r="C185" i="9"/>
  <c r="D185" i="9" s="1"/>
  <c r="E185" i="9" s="1"/>
  <c r="C186" i="9"/>
  <c r="D186" i="9" s="1"/>
  <c r="E186" i="9" s="1"/>
  <c r="C187" i="9"/>
  <c r="D187" i="9" s="1"/>
  <c r="E187" i="9" s="1"/>
  <c r="C188" i="9"/>
  <c r="D188" i="9" s="1"/>
  <c r="E188" i="9" s="1"/>
  <c r="C189" i="9"/>
  <c r="D189" i="9" s="1"/>
  <c r="E189" i="9" s="1"/>
  <c r="C190" i="9"/>
  <c r="D190" i="9" s="1"/>
  <c r="E190" i="9" s="1"/>
  <c r="C191" i="9"/>
  <c r="D191" i="9" s="1"/>
  <c r="E191" i="9" s="1"/>
  <c r="C192" i="9"/>
  <c r="D192" i="9" s="1"/>
  <c r="E192" i="9" s="1"/>
  <c r="C193" i="9"/>
  <c r="D193" i="9" s="1"/>
  <c r="E193" i="9" s="1"/>
  <c r="C194" i="9"/>
  <c r="D194" i="9" s="1"/>
  <c r="E194" i="9" s="1"/>
  <c r="C195" i="9"/>
  <c r="D195" i="9" s="1"/>
  <c r="E195" i="9" s="1"/>
  <c r="C196" i="9"/>
  <c r="D196" i="9" s="1"/>
  <c r="E196" i="9" s="1"/>
  <c r="C197" i="9"/>
  <c r="D197" i="9" s="1"/>
  <c r="E197" i="9" s="1"/>
  <c r="C198" i="9"/>
  <c r="D198" i="9" s="1"/>
  <c r="E198" i="9" s="1"/>
  <c r="C199" i="9"/>
  <c r="D199" i="9" s="1"/>
  <c r="E199" i="9" s="1"/>
  <c r="C200" i="9"/>
  <c r="D200" i="9" s="1"/>
  <c r="E200" i="9" s="1"/>
  <c r="C201" i="9"/>
  <c r="D201" i="9" s="1"/>
  <c r="E201" i="9" s="1"/>
  <c r="C202" i="9"/>
  <c r="D202" i="9" s="1"/>
  <c r="E202" i="9" s="1"/>
  <c r="C203" i="9"/>
  <c r="D203" i="9" s="1"/>
  <c r="E203" i="9" s="1"/>
  <c r="C204" i="9"/>
  <c r="D204" i="9" s="1"/>
  <c r="E204" i="9" s="1"/>
  <c r="C205" i="9"/>
  <c r="D205" i="9" s="1"/>
  <c r="E205" i="9" s="1"/>
  <c r="C206" i="9"/>
  <c r="D206" i="9" s="1"/>
  <c r="E206" i="9" s="1"/>
  <c r="C207" i="9"/>
  <c r="D207" i="9" s="1"/>
  <c r="E207" i="9" s="1"/>
  <c r="C208" i="9"/>
  <c r="D208" i="9" s="1"/>
  <c r="E208" i="9" s="1"/>
  <c r="C209" i="9"/>
  <c r="D209" i="9" s="1"/>
  <c r="E209" i="9" s="1"/>
  <c r="C210" i="9"/>
  <c r="D210" i="9" s="1"/>
  <c r="E210" i="9" s="1"/>
  <c r="C211" i="9"/>
  <c r="D211" i="9" s="1"/>
  <c r="E211" i="9" s="1"/>
  <c r="C212" i="9"/>
  <c r="D212" i="9" s="1"/>
  <c r="E212" i="9" s="1"/>
  <c r="C213" i="9"/>
  <c r="D213" i="9" s="1"/>
  <c r="E213" i="9" s="1"/>
  <c r="C214" i="9"/>
  <c r="D214" i="9" s="1"/>
  <c r="E214" i="9" s="1"/>
  <c r="C215" i="9"/>
  <c r="D215" i="9" s="1"/>
  <c r="E215" i="9" s="1"/>
  <c r="C216" i="9"/>
  <c r="D216" i="9" s="1"/>
  <c r="E216" i="9" s="1"/>
  <c r="C217" i="9"/>
  <c r="D217" i="9" s="1"/>
  <c r="E217" i="9" s="1"/>
  <c r="C218" i="9"/>
  <c r="D218" i="9" s="1"/>
  <c r="E218" i="9" s="1"/>
  <c r="C219" i="9"/>
  <c r="D219" i="9" s="1"/>
  <c r="E219" i="9" s="1"/>
  <c r="C220" i="9"/>
  <c r="D220" i="9" s="1"/>
  <c r="E220" i="9" s="1"/>
  <c r="C221" i="9"/>
  <c r="D221" i="9" s="1"/>
  <c r="E221" i="9" s="1"/>
  <c r="C222" i="9"/>
  <c r="D222" i="9" s="1"/>
  <c r="E222" i="9" s="1"/>
  <c r="C223" i="9"/>
  <c r="D223" i="9" s="1"/>
  <c r="E223" i="9" s="1"/>
  <c r="C224" i="9"/>
  <c r="D224" i="9" s="1"/>
  <c r="E224" i="9" s="1"/>
  <c r="C225" i="9"/>
  <c r="D225" i="9" s="1"/>
  <c r="E225" i="9" s="1"/>
  <c r="C226" i="9"/>
  <c r="D226" i="9" s="1"/>
  <c r="E226" i="9" s="1"/>
  <c r="C227" i="9"/>
  <c r="D227" i="9" s="1"/>
  <c r="E227" i="9" s="1"/>
  <c r="C228" i="9"/>
  <c r="D228" i="9" s="1"/>
  <c r="E228" i="9" s="1"/>
  <c r="C229" i="9"/>
  <c r="D229" i="9" s="1"/>
  <c r="E229" i="9" s="1"/>
  <c r="C230" i="9"/>
  <c r="D230" i="9" s="1"/>
  <c r="E230" i="9" s="1"/>
  <c r="C231" i="9"/>
  <c r="D231" i="9" s="1"/>
  <c r="E231" i="9" s="1"/>
  <c r="C232" i="9"/>
  <c r="D232" i="9" s="1"/>
  <c r="E232" i="9" s="1"/>
  <c r="C233" i="9"/>
  <c r="D233" i="9" s="1"/>
  <c r="E233" i="9" s="1"/>
  <c r="C234" i="9"/>
  <c r="D234" i="9" s="1"/>
  <c r="E234" i="9" s="1"/>
  <c r="C235" i="9"/>
  <c r="D235" i="9" s="1"/>
  <c r="E235" i="9" s="1"/>
  <c r="C236" i="9"/>
  <c r="D236" i="9" s="1"/>
  <c r="E236" i="9" s="1"/>
  <c r="C237" i="9"/>
  <c r="D237" i="9" s="1"/>
  <c r="E237" i="9" s="1"/>
  <c r="C238" i="9"/>
  <c r="D238" i="9" s="1"/>
  <c r="E238" i="9" s="1"/>
  <c r="C239" i="9"/>
  <c r="D239" i="9" s="1"/>
  <c r="E239" i="9" s="1"/>
  <c r="C240" i="9"/>
  <c r="D240" i="9" s="1"/>
  <c r="E240" i="9" s="1"/>
  <c r="C241" i="9"/>
  <c r="D241" i="9" s="1"/>
  <c r="E241" i="9" s="1"/>
  <c r="C242" i="9"/>
  <c r="D242" i="9" s="1"/>
  <c r="E242" i="9" s="1"/>
  <c r="C243" i="9"/>
  <c r="D243" i="9" s="1"/>
  <c r="E243" i="9" s="1"/>
  <c r="C244" i="9"/>
  <c r="D244" i="9" s="1"/>
  <c r="E244" i="9" s="1"/>
  <c r="C245" i="9"/>
  <c r="D245" i="9" s="1"/>
  <c r="E245" i="9" s="1"/>
  <c r="C246" i="9"/>
  <c r="D246" i="9" s="1"/>
  <c r="E246" i="9" s="1"/>
  <c r="C247" i="9"/>
  <c r="D247" i="9" s="1"/>
  <c r="E247" i="9" s="1"/>
  <c r="C248" i="9"/>
  <c r="D248" i="9" s="1"/>
  <c r="E248" i="9" s="1"/>
  <c r="C249" i="9"/>
  <c r="D249" i="9" s="1"/>
  <c r="E249" i="9" s="1"/>
  <c r="C250" i="9"/>
  <c r="D250" i="9" s="1"/>
  <c r="E250" i="9" s="1"/>
  <c r="C251" i="9"/>
  <c r="D251" i="9" s="1"/>
  <c r="E251" i="9" s="1"/>
  <c r="C252" i="9"/>
  <c r="D252" i="9" s="1"/>
  <c r="E252" i="9" s="1"/>
  <c r="C253" i="9"/>
  <c r="D253" i="9" s="1"/>
  <c r="E253" i="9" s="1"/>
  <c r="C254" i="9"/>
  <c r="D254" i="9" s="1"/>
  <c r="E254" i="9" s="1"/>
  <c r="C255" i="9"/>
  <c r="D255" i="9" s="1"/>
  <c r="E255" i="9" s="1"/>
  <c r="C256" i="9"/>
  <c r="D256" i="9" s="1"/>
  <c r="E256" i="9" s="1"/>
  <c r="C257" i="9"/>
  <c r="D257" i="9" s="1"/>
  <c r="E257" i="9" s="1"/>
  <c r="C258" i="9"/>
  <c r="D258" i="9" s="1"/>
  <c r="E258" i="9" s="1"/>
  <c r="C259" i="9"/>
  <c r="D259" i="9" s="1"/>
  <c r="E259" i="9" s="1"/>
  <c r="C260" i="9"/>
  <c r="D260" i="9" s="1"/>
  <c r="E260" i="9" s="1"/>
  <c r="C261" i="9"/>
  <c r="D261" i="9" s="1"/>
  <c r="E261" i="9" s="1"/>
  <c r="C262" i="9"/>
  <c r="D262" i="9" s="1"/>
  <c r="E262" i="9" s="1"/>
  <c r="C263" i="9"/>
  <c r="D263" i="9" s="1"/>
  <c r="E263" i="9" s="1"/>
  <c r="C264" i="9"/>
  <c r="D264" i="9" s="1"/>
  <c r="E264" i="9" s="1"/>
  <c r="C265" i="9"/>
  <c r="D265" i="9" s="1"/>
  <c r="E265" i="9" s="1"/>
  <c r="C266" i="9"/>
  <c r="D266" i="9" s="1"/>
  <c r="E266" i="9" s="1"/>
  <c r="C267" i="9"/>
  <c r="D267" i="9" s="1"/>
  <c r="E267" i="9" s="1"/>
  <c r="C268" i="9"/>
  <c r="D268" i="9" s="1"/>
  <c r="E268" i="9" s="1"/>
  <c r="C269" i="9"/>
  <c r="D269" i="9" s="1"/>
  <c r="E269" i="9" s="1"/>
  <c r="C270" i="9"/>
  <c r="D270" i="9" s="1"/>
  <c r="E270" i="9" s="1"/>
  <c r="C271" i="9"/>
  <c r="D271" i="9" s="1"/>
  <c r="E271" i="9" s="1"/>
  <c r="C272" i="9"/>
  <c r="D272" i="9" s="1"/>
  <c r="E272" i="9" s="1"/>
  <c r="C273" i="9"/>
  <c r="D273" i="9" s="1"/>
  <c r="E273" i="9" s="1"/>
  <c r="C274" i="9"/>
  <c r="D274" i="9" s="1"/>
  <c r="E274" i="9" s="1"/>
  <c r="C275" i="9"/>
  <c r="D275" i="9" s="1"/>
  <c r="E275" i="9" s="1"/>
  <c r="C276" i="9"/>
  <c r="D276" i="9" s="1"/>
  <c r="E276" i="9" s="1"/>
  <c r="C277" i="9"/>
  <c r="D277" i="9" s="1"/>
  <c r="E277" i="9" s="1"/>
  <c r="C278" i="9"/>
  <c r="D278" i="9" s="1"/>
  <c r="E278" i="9" s="1"/>
  <c r="C279" i="9"/>
  <c r="D279" i="9" s="1"/>
  <c r="E279" i="9" s="1"/>
  <c r="C280" i="9"/>
  <c r="D280" i="9" s="1"/>
  <c r="E280" i="9" s="1"/>
  <c r="C281" i="9"/>
  <c r="D281" i="9" s="1"/>
  <c r="E281" i="9" s="1"/>
  <c r="C282" i="9"/>
  <c r="D282" i="9" s="1"/>
  <c r="E282" i="9" s="1"/>
  <c r="C283" i="9"/>
  <c r="D283" i="9" s="1"/>
  <c r="E283" i="9" s="1"/>
  <c r="C284" i="9"/>
  <c r="D284" i="9" s="1"/>
  <c r="E284" i="9" s="1"/>
  <c r="C285" i="9"/>
  <c r="D285" i="9" s="1"/>
  <c r="E285" i="9" s="1"/>
  <c r="C286" i="9"/>
  <c r="D286" i="9" s="1"/>
  <c r="E286" i="9" s="1"/>
  <c r="C287" i="9"/>
  <c r="D287" i="9" s="1"/>
  <c r="E287" i="9" s="1"/>
  <c r="C288" i="9"/>
  <c r="D288" i="9" s="1"/>
  <c r="E288" i="9" s="1"/>
  <c r="C289" i="9"/>
  <c r="D289" i="9" s="1"/>
  <c r="E289" i="9" s="1"/>
  <c r="C290" i="9"/>
  <c r="D290" i="9" s="1"/>
  <c r="E290" i="9" s="1"/>
  <c r="C291" i="9"/>
  <c r="D291" i="9" s="1"/>
  <c r="E291" i="9" s="1"/>
  <c r="C292" i="9"/>
  <c r="D292" i="9" s="1"/>
  <c r="E292" i="9" s="1"/>
  <c r="C293" i="9"/>
  <c r="D293" i="9" s="1"/>
  <c r="E293" i="9" s="1"/>
  <c r="C294" i="9"/>
  <c r="D294" i="9" s="1"/>
  <c r="E294" i="9" s="1"/>
  <c r="C295" i="9"/>
  <c r="D295" i="9" s="1"/>
  <c r="E295" i="9" s="1"/>
  <c r="C296" i="9"/>
  <c r="D296" i="9" s="1"/>
  <c r="E296" i="9" s="1"/>
  <c r="C297" i="9"/>
  <c r="D297" i="9" s="1"/>
  <c r="E297" i="9" s="1"/>
  <c r="C298" i="9"/>
  <c r="D298" i="9" s="1"/>
  <c r="E298" i="9" s="1"/>
  <c r="C299" i="9"/>
  <c r="D299" i="9" s="1"/>
  <c r="E299" i="9" s="1"/>
  <c r="C300" i="9"/>
  <c r="D300" i="9" s="1"/>
  <c r="E300" i="9" s="1"/>
  <c r="C301" i="9"/>
  <c r="D301" i="9" s="1"/>
  <c r="E301" i="9" s="1"/>
  <c r="C302" i="9"/>
  <c r="D302" i="9" s="1"/>
  <c r="E302" i="9" s="1"/>
  <c r="C303" i="9"/>
  <c r="D303" i="9" s="1"/>
  <c r="E303" i="9" s="1"/>
  <c r="C304" i="9"/>
  <c r="D304" i="9" s="1"/>
  <c r="E304" i="9" s="1"/>
  <c r="C305" i="9"/>
  <c r="D305" i="9" s="1"/>
  <c r="E305" i="9" s="1"/>
  <c r="C306" i="9"/>
  <c r="D306" i="9" s="1"/>
  <c r="E306" i="9" s="1"/>
  <c r="C307" i="9"/>
  <c r="D307" i="9" s="1"/>
  <c r="E307" i="9" s="1"/>
  <c r="C308" i="9"/>
  <c r="D308" i="9" s="1"/>
  <c r="E308" i="9" s="1"/>
  <c r="C130" i="9"/>
  <c r="D130" i="9" s="1"/>
  <c r="E130" i="9" s="1"/>
  <c r="D34" i="9"/>
  <c r="D50" i="9" s="1"/>
  <c r="D109" i="9" s="1"/>
  <c r="E34" i="9"/>
  <c r="E50" i="9" s="1"/>
  <c r="E109" i="9" s="1"/>
  <c r="F34" i="9"/>
  <c r="F50" i="9" s="1"/>
  <c r="F109" i="9" s="1"/>
  <c r="D35" i="9"/>
  <c r="D51" i="9" s="1"/>
  <c r="D110" i="9" s="1"/>
  <c r="E35" i="9"/>
  <c r="E51" i="9" s="1"/>
  <c r="E110" i="9" s="1"/>
  <c r="F35" i="9"/>
  <c r="F51" i="9" s="1"/>
  <c r="F110" i="9" s="1"/>
  <c r="D36" i="9"/>
  <c r="D71" i="9" s="1"/>
  <c r="D89" i="9" s="1"/>
  <c r="F36" i="9"/>
  <c r="F71" i="9" s="1"/>
  <c r="F89" i="9" s="1"/>
  <c r="D37" i="9"/>
  <c r="D72" i="9" s="1"/>
  <c r="D90" i="9" s="1"/>
  <c r="F37" i="9"/>
  <c r="F53" i="9" s="1"/>
  <c r="F112" i="9" s="1"/>
  <c r="D38" i="9"/>
  <c r="D54" i="9" s="1"/>
  <c r="D113" i="9" s="1"/>
  <c r="F38" i="9"/>
  <c r="F54" i="9" s="1"/>
  <c r="F113" i="9" s="1"/>
  <c r="D39" i="9"/>
  <c r="D55" i="9" s="1"/>
  <c r="D114" i="9" s="1"/>
  <c r="F39" i="9"/>
  <c r="F55" i="9" s="1"/>
  <c r="F114" i="9" s="1"/>
  <c r="D40" i="9"/>
  <c r="D75" i="9" s="1"/>
  <c r="D93" i="9" s="1"/>
  <c r="F40" i="9"/>
  <c r="F75" i="9" s="1"/>
  <c r="F93" i="9" s="1"/>
  <c r="D41" i="9"/>
  <c r="D76" i="9" s="1"/>
  <c r="D94" i="9" s="1"/>
  <c r="F41" i="9"/>
  <c r="F57" i="9" s="1"/>
  <c r="F116" i="9" s="1"/>
  <c r="D42" i="9"/>
  <c r="D58" i="9" s="1"/>
  <c r="D117" i="9" s="1"/>
  <c r="F42" i="9"/>
  <c r="F58" i="9" s="1"/>
  <c r="F117" i="9" s="1"/>
  <c r="D43" i="9"/>
  <c r="D59" i="9" s="1"/>
  <c r="D118" i="9" s="1"/>
  <c r="F43" i="9"/>
  <c r="F59" i="9" s="1"/>
  <c r="F118" i="9" s="1"/>
  <c r="D44" i="9"/>
  <c r="D79" i="9" s="1"/>
  <c r="D97" i="9" s="1"/>
  <c r="F44" i="9"/>
  <c r="F79" i="9" s="1"/>
  <c r="F97" i="9" s="1"/>
  <c r="F33" i="9"/>
  <c r="F68" i="9" s="1"/>
  <c r="F86" i="9" s="1"/>
  <c r="E33" i="9"/>
  <c r="E68" i="9" s="1"/>
  <c r="E86" i="9" s="1"/>
  <c r="D33" i="9"/>
  <c r="D68" i="9" s="1"/>
  <c r="D86" i="9" s="1"/>
  <c r="F32" i="9"/>
  <c r="E32" i="9"/>
  <c r="D32" i="9"/>
  <c r="C33" i="9"/>
  <c r="C68" i="9" s="1"/>
  <c r="C86" i="9" s="1"/>
  <c r="C32" i="9"/>
  <c r="A33" i="9"/>
  <c r="A49" i="9" s="1"/>
  <c r="A34" i="9"/>
  <c r="A69" i="9" s="1"/>
  <c r="A35" i="9"/>
  <c r="A70" i="9" s="1"/>
  <c r="A36" i="9"/>
  <c r="A71" i="9" s="1"/>
  <c r="A37" i="9"/>
  <c r="A72" i="9" s="1"/>
  <c r="A38" i="9"/>
  <c r="A73" i="9" s="1"/>
  <c r="A39" i="9"/>
  <c r="A74" i="9" s="1"/>
  <c r="A40" i="9"/>
  <c r="A75" i="9" s="1"/>
  <c r="A41" i="9"/>
  <c r="A76" i="9" s="1"/>
  <c r="A42" i="9"/>
  <c r="A58" i="9" s="1"/>
  <c r="A43" i="9"/>
  <c r="A59" i="9" s="1"/>
  <c r="A44" i="9"/>
  <c r="A60" i="9" s="1"/>
  <c r="B32" i="9"/>
  <c r="A32" i="9"/>
  <c r="A67" i="9" s="1"/>
  <c r="E36" i="9"/>
  <c r="E71" i="9" s="1"/>
  <c r="E89" i="9" s="1"/>
  <c r="C6" i="7"/>
  <c r="C7" i="7"/>
  <c r="C8" i="7"/>
  <c r="C9" i="7"/>
  <c r="C10" i="7"/>
  <c r="AC10" i="7" s="1"/>
  <c r="C11" i="7"/>
  <c r="C12" i="7"/>
  <c r="C13" i="7"/>
  <c r="C14" i="7"/>
  <c r="C15" i="7"/>
  <c r="C16" i="7"/>
  <c r="C17" i="7"/>
  <c r="C18" i="7"/>
  <c r="AC18" i="7" s="1"/>
  <c r="C19" i="7"/>
  <c r="C20" i="7"/>
  <c r="C21" i="7"/>
  <c r="C22" i="7"/>
  <c r="C23" i="7"/>
  <c r="C24" i="7"/>
  <c r="C25" i="7"/>
  <c r="C26" i="7"/>
  <c r="AC26" i="7" s="1"/>
  <c r="C27" i="7"/>
  <c r="C28" i="7"/>
  <c r="C29" i="7"/>
  <c r="C30" i="7"/>
  <c r="C31" i="7"/>
  <c r="C32" i="7"/>
  <c r="C33" i="7"/>
  <c r="C34" i="7"/>
  <c r="AC34" i="7" s="1"/>
  <c r="C35" i="7"/>
  <c r="C36" i="7"/>
  <c r="C37" i="7"/>
  <c r="C38" i="7"/>
  <c r="C39" i="7"/>
  <c r="C40" i="7"/>
  <c r="C41" i="7"/>
  <c r="C42" i="7"/>
  <c r="AC42" i="7" s="1"/>
  <c r="C43" i="7"/>
  <c r="C44" i="7"/>
  <c r="C45" i="7"/>
  <c r="C46" i="7"/>
  <c r="C47" i="7"/>
  <c r="C48" i="7"/>
  <c r="C49" i="7"/>
  <c r="C50" i="7"/>
  <c r="AC50" i="7" s="1"/>
  <c r="C51" i="7"/>
  <c r="C52" i="7"/>
  <c r="C53" i="7"/>
  <c r="C54" i="7"/>
  <c r="C55" i="7"/>
  <c r="C56" i="7"/>
  <c r="C57" i="7"/>
  <c r="C58" i="7"/>
  <c r="AC58" i="7" s="1"/>
  <c r="C59" i="7"/>
  <c r="C60" i="7"/>
  <c r="C61" i="7"/>
  <c r="C62" i="7"/>
  <c r="C63" i="7"/>
  <c r="C64" i="7"/>
  <c r="C65" i="7"/>
  <c r="C66" i="7"/>
  <c r="AC66" i="7" s="1"/>
  <c r="C67" i="7"/>
  <c r="C68" i="7"/>
  <c r="C69" i="7"/>
  <c r="C70" i="7"/>
  <c r="C71" i="7"/>
  <c r="C72" i="7"/>
  <c r="C73" i="7"/>
  <c r="C74" i="7"/>
  <c r="AC74" i="7" s="1"/>
  <c r="C75" i="7"/>
  <c r="C76" i="7"/>
  <c r="C77" i="7"/>
  <c r="C78" i="7"/>
  <c r="C79" i="7"/>
  <c r="C80" i="7"/>
  <c r="C81" i="7"/>
  <c r="C82" i="7"/>
  <c r="AC82" i="7" s="1"/>
  <c r="C83" i="7"/>
  <c r="C84" i="7"/>
  <c r="C85" i="7"/>
  <c r="C86" i="7"/>
  <c r="C87" i="7"/>
  <c r="C88" i="7"/>
  <c r="C89" i="7"/>
  <c r="C90" i="7"/>
  <c r="AC90" i="7" s="1"/>
  <c r="C91" i="7"/>
  <c r="C92" i="7"/>
  <c r="C93" i="7"/>
  <c r="C94" i="7"/>
  <c r="C95" i="7"/>
  <c r="C96" i="7"/>
  <c r="C97" i="7"/>
  <c r="C98" i="7"/>
  <c r="AC98" i="7" s="1"/>
  <c r="C99" i="7"/>
  <c r="C100" i="7"/>
  <c r="C101" i="7"/>
  <c r="C102" i="7"/>
  <c r="C103" i="7"/>
  <c r="C104" i="7"/>
  <c r="C105" i="7"/>
  <c r="C106" i="7"/>
  <c r="AC106" i="7" s="1"/>
  <c r="C107" i="7"/>
  <c r="C108" i="7"/>
  <c r="C109" i="7"/>
  <c r="C110" i="7"/>
  <c r="C111" i="7"/>
  <c r="C112" i="7"/>
  <c r="C113" i="7"/>
  <c r="C114" i="7"/>
  <c r="AC114" i="7" s="1"/>
  <c r="C115" i="7"/>
  <c r="C116" i="7"/>
  <c r="C117" i="7"/>
  <c r="C118" i="7"/>
  <c r="C119" i="7"/>
  <c r="C120" i="7"/>
  <c r="C121" i="7"/>
  <c r="C122" i="7"/>
  <c r="AC122" i="7" s="1"/>
  <c r="C123" i="7"/>
  <c r="C124" i="7"/>
  <c r="C125" i="7"/>
  <c r="C126" i="7"/>
  <c r="C127" i="7"/>
  <c r="C128" i="7"/>
  <c r="C129" i="7"/>
  <c r="C130" i="7"/>
  <c r="AC130" i="7" s="1"/>
  <c r="C131" i="7"/>
  <c r="C132" i="7"/>
  <c r="C133" i="7"/>
  <c r="C134" i="7"/>
  <c r="C135" i="7"/>
  <c r="C136" i="7"/>
  <c r="C137" i="7"/>
  <c r="C138" i="7"/>
  <c r="AC138" i="7" s="1"/>
  <c r="C139" i="7"/>
  <c r="C140" i="7"/>
  <c r="C141" i="7"/>
  <c r="C142" i="7"/>
  <c r="C143" i="7"/>
  <c r="C144" i="7"/>
  <c r="C145" i="7"/>
  <c r="C146" i="7"/>
  <c r="AC146" i="7" s="1"/>
  <c r="C147" i="7"/>
  <c r="C148" i="7"/>
  <c r="C149" i="7"/>
  <c r="C150" i="7"/>
  <c r="C151" i="7"/>
  <c r="C152" i="7"/>
  <c r="C153" i="7"/>
  <c r="C154" i="7"/>
  <c r="AC154" i="7" s="1"/>
  <c r="C155" i="7"/>
  <c r="C156" i="7"/>
  <c r="C157" i="7"/>
  <c r="C158" i="7"/>
  <c r="C159" i="7"/>
  <c r="C160" i="7"/>
  <c r="C161" i="7"/>
  <c r="C162" i="7"/>
  <c r="AC162" i="7" s="1"/>
  <c r="C163" i="7"/>
  <c r="C164" i="7"/>
  <c r="C165" i="7"/>
  <c r="C166" i="7"/>
  <c r="C167" i="7"/>
  <c r="C168" i="7"/>
  <c r="C169" i="7"/>
  <c r="C170" i="7"/>
  <c r="AC170" i="7" s="1"/>
  <c r="C171" i="7"/>
  <c r="C172" i="7"/>
  <c r="C173" i="7"/>
  <c r="C174" i="7"/>
  <c r="C175" i="7"/>
  <c r="C176" i="7"/>
  <c r="C177" i="7"/>
  <c r="C178" i="7"/>
  <c r="AC178" i="7" s="1"/>
  <c r="C179" i="7"/>
  <c r="C180" i="7"/>
  <c r="AC180" i="7" s="1"/>
  <c r="C181" i="7"/>
  <c r="AC181" i="7" s="1"/>
  <c r="AD183" i="7"/>
  <c r="C5" i="7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AC19" i="6" s="1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AC35" i="6" s="1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AC51" i="6" s="1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AC67" i="6" s="1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AC83" i="6" s="1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AC99" i="6" s="1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AC115" i="6" s="1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AC131" i="6" s="1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AC147" i="6" s="1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AC163" i="6" s="1"/>
  <c r="C164" i="6"/>
  <c r="C165" i="6"/>
  <c r="C166" i="6"/>
  <c r="C167" i="6"/>
  <c r="C168" i="6"/>
  <c r="AC168" i="6" s="1"/>
  <c r="C169" i="6"/>
  <c r="C170" i="6"/>
  <c r="C171" i="6"/>
  <c r="C172" i="6"/>
  <c r="C173" i="6"/>
  <c r="C174" i="6"/>
  <c r="C175" i="6"/>
  <c r="C176" i="6"/>
  <c r="AC176" i="6" s="1"/>
  <c r="C177" i="6"/>
  <c r="C178" i="6"/>
  <c r="C179" i="6"/>
  <c r="AC179" i="6" s="1"/>
  <c r="C180" i="6"/>
  <c r="C181" i="6"/>
  <c r="C3" i="6"/>
  <c r="C15" i="8"/>
  <c r="C16" i="8"/>
  <c r="C17" i="8"/>
  <c r="C18" i="8"/>
  <c r="AC18" i="8" s="1"/>
  <c r="C19" i="8"/>
  <c r="AC19" i="8" s="1"/>
  <c r="C20" i="8"/>
  <c r="C21" i="8"/>
  <c r="C22" i="8"/>
  <c r="C23" i="8"/>
  <c r="C24" i="8"/>
  <c r="C25" i="8"/>
  <c r="C26" i="8"/>
  <c r="C27" i="8"/>
  <c r="AC27" i="8" s="1"/>
  <c r="C28" i="8"/>
  <c r="C29" i="8"/>
  <c r="AC29" i="8" s="1"/>
  <c r="C30" i="8"/>
  <c r="AC30" i="8" s="1"/>
  <c r="C31" i="8"/>
  <c r="C32" i="8"/>
  <c r="C33" i="8"/>
  <c r="C34" i="8"/>
  <c r="AC34" i="8" s="1"/>
  <c r="C35" i="8"/>
  <c r="AC35" i="8" s="1"/>
  <c r="C36" i="8"/>
  <c r="C37" i="8"/>
  <c r="C38" i="8"/>
  <c r="C39" i="8"/>
  <c r="C40" i="8"/>
  <c r="C41" i="8"/>
  <c r="C42" i="8"/>
  <c r="C43" i="8"/>
  <c r="AC43" i="8" s="1"/>
  <c r="C44" i="8"/>
  <c r="C45" i="8"/>
  <c r="AC45" i="8" s="1"/>
  <c r="C46" i="8"/>
  <c r="AC46" i="8" s="1"/>
  <c r="C47" i="8"/>
  <c r="C48" i="8"/>
  <c r="C49" i="8"/>
  <c r="C50" i="8"/>
  <c r="AC50" i="8" s="1"/>
  <c r="C51" i="8"/>
  <c r="AC51" i="8" s="1"/>
  <c r="C52" i="8"/>
  <c r="C53" i="8"/>
  <c r="C54" i="8"/>
  <c r="C55" i="8"/>
  <c r="C56" i="8"/>
  <c r="C57" i="8"/>
  <c r="C58" i="8"/>
  <c r="C59" i="8"/>
  <c r="AC59" i="8" s="1"/>
  <c r="C60" i="8"/>
  <c r="C61" i="8"/>
  <c r="AC61" i="8" s="1"/>
  <c r="C62" i="8"/>
  <c r="AC62" i="8" s="1"/>
  <c r="C63" i="8"/>
  <c r="C64" i="8"/>
  <c r="C65" i="8"/>
  <c r="C66" i="8"/>
  <c r="AC66" i="8" s="1"/>
  <c r="C67" i="8"/>
  <c r="AC67" i="8" s="1"/>
  <c r="C68" i="8"/>
  <c r="C69" i="8"/>
  <c r="C70" i="8"/>
  <c r="C71" i="8"/>
  <c r="C72" i="8"/>
  <c r="C73" i="8"/>
  <c r="C74" i="8"/>
  <c r="C75" i="8"/>
  <c r="AC75" i="8" s="1"/>
  <c r="C76" i="8"/>
  <c r="C77" i="8"/>
  <c r="AC77" i="8" s="1"/>
  <c r="C78" i="8"/>
  <c r="AC78" i="8" s="1"/>
  <c r="C79" i="8"/>
  <c r="C80" i="8"/>
  <c r="C81" i="8"/>
  <c r="C82" i="8"/>
  <c r="AC82" i="8" s="1"/>
  <c r="C83" i="8"/>
  <c r="AC83" i="8" s="1"/>
  <c r="C84" i="8"/>
  <c r="C85" i="8"/>
  <c r="C86" i="8"/>
  <c r="C87" i="8"/>
  <c r="C88" i="8"/>
  <c r="C89" i="8"/>
  <c r="C90" i="8"/>
  <c r="C91" i="8"/>
  <c r="AC91" i="8" s="1"/>
  <c r="C92" i="8"/>
  <c r="C93" i="8"/>
  <c r="AC93" i="8" s="1"/>
  <c r="C94" i="8"/>
  <c r="AC94" i="8" s="1"/>
  <c r="C95" i="8"/>
  <c r="C96" i="8"/>
  <c r="C97" i="8"/>
  <c r="C98" i="8"/>
  <c r="AC98" i="8" s="1"/>
  <c r="C99" i="8"/>
  <c r="AC99" i="8" s="1"/>
  <c r="C100" i="8"/>
  <c r="C101" i="8"/>
  <c r="C102" i="8"/>
  <c r="C103" i="8"/>
  <c r="C104" i="8"/>
  <c r="C105" i="8"/>
  <c r="C106" i="8"/>
  <c r="C107" i="8"/>
  <c r="AC107" i="8" s="1"/>
  <c r="C108" i="8"/>
  <c r="C109" i="8"/>
  <c r="AC109" i="8" s="1"/>
  <c r="C110" i="8"/>
  <c r="AC110" i="8" s="1"/>
  <c r="C111" i="8"/>
  <c r="C112" i="8"/>
  <c r="C113" i="8"/>
  <c r="C114" i="8"/>
  <c r="AC114" i="8" s="1"/>
  <c r="C115" i="8"/>
  <c r="AC115" i="8" s="1"/>
  <c r="C116" i="8"/>
  <c r="C117" i="8"/>
  <c r="C118" i="8"/>
  <c r="C119" i="8"/>
  <c r="C120" i="8"/>
  <c r="C121" i="8"/>
  <c r="C122" i="8"/>
  <c r="C123" i="8"/>
  <c r="AC123" i="8" s="1"/>
  <c r="C124" i="8"/>
  <c r="C125" i="8"/>
  <c r="AC125" i="8" s="1"/>
  <c r="C126" i="8"/>
  <c r="AC126" i="8" s="1"/>
  <c r="C127" i="8"/>
  <c r="C128" i="8"/>
  <c r="C129" i="8"/>
  <c r="C130" i="8"/>
  <c r="AC130" i="8" s="1"/>
  <c r="C131" i="8"/>
  <c r="AC131" i="8" s="1"/>
  <c r="C132" i="8"/>
  <c r="C133" i="8"/>
  <c r="C134" i="8"/>
  <c r="C135" i="8"/>
  <c r="C136" i="8"/>
  <c r="C137" i="8"/>
  <c r="C138" i="8"/>
  <c r="C139" i="8"/>
  <c r="AC139" i="8" s="1"/>
  <c r="C140" i="8"/>
  <c r="C141" i="8"/>
  <c r="AC141" i="8" s="1"/>
  <c r="C142" i="8"/>
  <c r="AC142" i="8" s="1"/>
  <c r="C143" i="8"/>
  <c r="C144" i="8"/>
  <c r="C145" i="8"/>
  <c r="C146" i="8"/>
  <c r="AC146" i="8" s="1"/>
  <c r="C147" i="8"/>
  <c r="AC147" i="8" s="1"/>
  <c r="C148" i="8"/>
  <c r="C149" i="8"/>
  <c r="C150" i="8"/>
  <c r="C151" i="8"/>
  <c r="C152" i="8"/>
  <c r="C153" i="8"/>
  <c r="C154" i="8"/>
  <c r="C155" i="8"/>
  <c r="AC155" i="8" s="1"/>
  <c r="C156" i="8"/>
  <c r="C157" i="8"/>
  <c r="AC157" i="8" s="1"/>
  <c r="C158" i="8"/>
  <c r="AC158" i="8" s="1"/>
  <c r="C159" i="8"/>
  <c r="C160" i="8"/>
  <c r="C161" i="8"/>
  <c r="C162" i="8"/>
  <c r="AC162" i="8" s="1"/>
  <c r="C163" i="8"/>
  <c r="AC163" i="8" s="1"/>
  <c r="C164" i="8"/>
  <c r="C165" i="8"/>
  <c r="C166" i="8"/>
  <c r="C167" i="8"/>
  <c r="C168" i="8"/>
  <c r="C169" i="8"/>
  <c r="C170" i="8"/>
  <c r="C171" i="8"/>
  <c r="AC171" i="8" s="1"/>
  <c r="C172" i="8"/>
  <c r="C173" i="8"/>
  <c r="AC173" i="8" s="1"/>
  <c r="C174" i="8"/>
  <c r="AC174" i="8" s="1"/>
  <c r="C175" i="8"/>
  <c r="C176" i="8"/>
  <c r="C177" i="8"/>
  <c r="AC177" i="8" s="1"/>
  <c r="C178" i="8"/>
  <c r="AC178" i="8" s="1"/>
  <c r="C179" i="8"/>
  <c r="AC179" i="8" s="1"/>
  <c r="C180" i="8"/>
  <c r="C181" i="8"/>
  <c r="AC181" i="8" s="1"/>
  <c r="AD182" i="8"/>
  <c r="C14" i="8"/>
  <c r="AA193" i="8"/>
  <c r="AA192" i="8"/>
  <c r="AA191" i="8"/>
  <c r="AA190" i="8"/>
  <c r="AA189" i="8"/>
  <c r="AA188" i="8"/>
  <c r="AA187" i="8"/>
  <c r="AA186" i="8"/>
  <c r="AA185" i="8"/>
  <c r="AA184" i="8"/>
  <c r="AD183" i="8"/>
  <c r="AA183" i="8"/>
  <c r="AA182" i="8"/>
  <c r="AB181" i="8"/>
  <c r="AA181" i="8"/>
  <c r="AC180" i="8"/>
  <c r="AB180" i="8"/>
  <c r="AA180" i="8"/>
  <c r="AB179" i="8"/>
  <c r="AA179" i="8"/>
  <c r="AB178" i="8"/>
  <c r="AA178" i="8"/>
  <c r="AB177" i="8"/>
  <c r="AA177" i="8"/>
  <c r="AC176" i="8"/>
  <c r="AB176" i="8"/>
  <c r="AA176" i="8"/>
  <c r="AB175" i="8"/>
  <c r="AA175" i="8"/>
  <c r="AC175" i="8"/>
  <c r="AB174" i="8"/>
  <c r="AA174" i="8"/>
  <c r="AB173" i="8"/>
  <c r="AA173" i="8"/>
  <c r="AC172" i="8"/>
  <c r="AB172" i="8"/>
  <c r="AA172" i="8"/>
  <c r="AB171" i="8"/>
  <c r="AA171" i="8"/>
  <c r="AC170" i="8"/>
  <c r="AB170" i="8"/>
  <c r="AA170" i="8"/>
  <c r="AC169" i="8"/>
  <c r="AB169" i="8"/>
  <c r="AA169" i="8"/>
  <c r="AC168" i="8"/>
  <c r="AB168" i="8"/>
  <c r="AA168" i="8"/>
  <c r="AB167" i="8"/>
  <c r="AA167" i="8"/>
  <c r="AC167" i="8"/>
  <c r="AC166" i="8"/>
  <c r="AB166" i="8"/>
  <c r="AA166" i="8"/>
  <c r="AC165" i="8"/>
  <c r="AB165" i="8"/>
  <c r="AA165" i="8"/>
  <c r="AC164" i="8"/>
  <c r="AB164" i="8"/>
  <c r="AA164" i="8"/>
  <c r="AB163" i="8"/>
  <c r="AA163" i="8"/>
  <c r="AB162" i="8"/>
  <c r="AA162" i="8"/>
  <c r="AC161" i="8"/>
  <c r="AB161" i="8"/>
  <c r="AA161" i="8"/>
  <c r="AC160" i="8"/>
  <c r="AB160" i="8"/>
  <c r="AA160" i="8"/>
  <c r="AB159" i="8"/>
  <c r="AA159" i="8"/>
  <c r="AC159" i="8"/>
  <c r="AB158" i="8"/>
  <c r="AA158" i="8"/>
  <c r="AB157" i="8"/>
  <c r="AA157" i="8"/>
  <c r="AC156" i="8"/>
  <c r="AB156" i="8"/>
  <c r="AA156" i="8"/>
  <c r="AB155" i="8"/>
  <c r="AA155" i="8"/>
  <c r="AC154" i="8"/>
  <c r="AB154" i="8"/>
  <c r="AA154" i="8"/>
  <c r="AC153" i="8"/>
  <c r="AB153" i="8"/>
  <c r="AA153" i="8"/>
  <c r="AC152" i="8"/>
  <c r="AB152" i="8"/>
  <c r="AA152" i="8"/>
  <c r="AB151" i="8"/>
  <c r="AA151" i="8"/>
  <c r="AC151" i="8"/>
  <c r="AC150" i="8"/>
  <c r="AB150" i="8"/>
  <c r="AA150" i="8"/>
  <c r="AC149" i="8"/>
  <c r="AB149" i="8"/>
  <c r="AA149" i="8"/>
  <c r="AC148" i="8"/>
  <c r="AB148" i="8"/>
  <c r="AA148" i="8"/>
  <c r="AB147" i="8"/>
  <c r="AA147" i="8"/>
  <c r="AB146" i="8"/>
  <c r="AA146" i="8"/>
  <c r="AC145" i="8"/>
  <c r="AB145" i="8"/>
  <c r="AA145" i="8"/>
  <c r="AC144" i="8"/>
  <c r="AB144" i="8"/>
  <c r="AA144" i="8"/>
  <c r="AB143" i="8"/>
  <c r="AA143" i="8"/>
  <c r="AC143" i="8"/>
  <c r="AB142" i="8"/>
  <c r="AA142" i="8"/>
  <c r="AB141" i="8"/>
  <c r="AA141" i="8"/>
  <c r="AC140" i="8"/>
  <c r="AB140" i="8"/>
  <c r="AA140" i="8"/>
  <c r="AB139" i="8"/>
  <c r="AA139" i="8"/>
  <c r="AC138" i="8"/>
  <c r="AB138" i="8"/>
  <c r="AA138" i="8"/>
  <c r="AC137" i="8"/>
  <c r="AB137" i="8"/>
  <c r="AA137" i="8"/>
  <c r="AC136" i="8"/>
  <c r="AB136" i="8"/>
  <c r="AA136" i="8"/>
  <c r="AB135" i="8"/>
  <c r="AA135" i="8"/>
  <c r="AC135" i="8"/>
  <c r="AC134" i="8"/>
  <c r="AB134" i="8"/>
  <c r="AA134" i="8"/>
  <c r="AC133" i="8"/>
  <c r="AB133" i="8"/>
  <c r="AA133" i="8"/>
  <c r="AC132" i="8"/>
  <c r="AB132" i="8"/>
  <c r="AA132" i="8"/>
  <c r="AB131" i="8"/>
  <c r="AA131" i="8"/>
  <c r="AB130" i="8"/>
  <c r="AA130" i="8"/>
  <c r="AC129" i="8"/>
  <c r="AB129" i="8"/>
  <c r="AA129" i="8"/>
  <c r="AC128" i="8"/>
  <c r="AB128" i="8"/>
  <c r="AA128" i="8"/>
  <c r="AB127" i="8"/>
  <c r="AA127" i="8"/>
  <c r="AC127" i="8"/>
  <c r="AB126" i="8"/>
  <c r="AA126" i="8"/>
  <c r="AB125" i="8"/>
  <c r="AA125" i="8"/>
  <c r="AC124" i="8"/>
  <c r="AB124" i="8"/>
  <c r="AA124" i="8"/>
  <c r="AB123" i="8"/>
  <c r="AA123" i="8"/>
  <c r="AC122" i="8"/>
  <c r="AB122" i="8"/>
  <c r="AA122" i="8"/>
  <c r="AC121" i="8"/>
  <c r="AB121" i="8"/>
  <c r="AA121" i="8"/>
  <c r="AC120" i="8"/>
  <c r="AB120" i="8"/>
  <c r="AA120" i="8"/>
  <c r="AB119" i="8"/>
  <c r="AA119" i="8"/>
  <c r="AC119" i="8"/>
  <c r="AC118" i="8"/>
  <c r="AB118" i="8"/>
  <c r="AA118" i="8"/>
  <c r="AC117" i="8"/>
  <c r="AB117" i="8"/>
  <c r="AA117" i="8"/>
  <c r="AC116" i="8"/>
  <c r="AB116" i="8"/>
  <c r="AA116" i="8"/>
  <c r="AB115" i="8"/>
  <c r="AA115" i="8"/>
  <c r="AB114" i="8"/>
  <c r="AA114" i="8"/>
  <c r="AC113" i="8"/>
  <c r="AB113" i="8"/>
  <c r="AA113" i="8"/>
  <c r="AC112" i="8"/>
  <c r="AB112" i="8"/>
  <c r="AA112" i="8"/>
  <c r="AB111" i="8"/>
  <c r="AA111" i="8"/>
  <c r="AC111" i="8"/>
  <c r="AB110" i="8"/>
  <c r="AA110" i="8"/>
  <c r="AB109" i="8"/>
  <c r="AA109" i="8"/>
  <c r="AC108" i="8"/>
  <c r="AB108" i="8"/>
  <c r="AA108" i="8"/>
  <c r="AB107" i="8"/>
  <c r="AA107" i="8"/>
  <c r="AC106" i="8"/>
  <c r="AB106" i="8"/>
  <c r="AA106" i="8"/>
  <c r="AC105" i="8"/>
  <c r="AB105" i="8"/>
  <c r="AA105" i="8"/>
  <c r="AC104" i="8"/>
  <c r="AB104" i="8"/>
  <c r="AA104" i="8"/>
  <c r="AB103" i="8"/>
  <c r="AA103" i="8"/>
  <c r="AC103" i="8"/>
  <c r="AC102" i="8"/>
  <c r="AB102" i="8"/>
  <c r="AA102" i="8"/>
  <c r="AC101" i="8"/>
  <c r="AB101" i="8"/>
  <c r="AA101" i="8"/>
  <c r="AC100" i="8"/>
  <c r="AB100" i="8"/>
  <c r="AA100" i="8"/>
  <c r="AB99" i="8"/>
  <c r="AA99" i="8"/>
  <c r="AB98" i="8"/>
  <c r="AA98" i="8"/>
  <c r="AC97" i="8"/>
  <c r="AB97" i="8"/>
  <c r="AA97" i="8"/>
  <c r="AC96" i="8"/>
  <c r="AB96" i="8"/>
  <c r="AA96" i="8"/>
  <c r="AB95" i="8"/>
  <c r="AA95" i="8"/>
  <c r="AC95" i="8"/>
  <c r="AB94" i="8"/>
  <c r="AA94" i="8"/>
  <c r="AB93" i="8"/>
  <c r="AA93" i="8"/>
  <c r="AC92" i="8"/>
  <c r="AB92" i="8"/>
  <c r="AA92" i="8"/>
  <c r="AB91" i="8"/>
  <c r="AA91" i="8"/>
  <c r="AC90" i="8"/>
  <c r="AB90" i="8"/>
  <c r="AA90" i="8"/>
  <c r="AC89" i="8"/>
  <c r="AB89" i="8"/>
  <c r="AA89" i="8"/>
  <c r="AC88" i="8"/>
  <c r="AB88" i="8"/>
  <c r="AA88" i="8"/>
  <c r="AB87" i="8"/>
  <c r="AA87" i="8"/>
  <c r="AC87" i="8"/>
  <c r="AC86" i="8"/>
  <c r="AB86" i="8"/>
  <c r="AA86" i="8"/>
  <c r="AC85" i="8"/>
  <c r="AB85" i="8"/>
  <c r="AA85" i="8"/>
  <c r="AC84" i="8"/>
  <c r="AB84" i="8"/>
  <c r="AA84" i="8"/>
  <c r="AB83" i="8"/>
  <c r="AA83" i="8"/>
  <c r="AB82" i="8"/>
  <c r="AA82" i="8"/>
  <c r="AC81" i="8"/>
  <c r="AB81" i="8"/>
  <c r="AA81" i="8"/>
  <c r="AC80" i="8"/>
  <c r="AB80" i="8"/>
  <c r="AA80" i="8"/>
  <c r="AB79" i="8"/>
  <c r="AA79" i="8"/>
  <c r="AC79" i="8"/>
  <c r="AB78" i="8"/>
  <c r="AA78" i="8"/>
  <c r="AB77" i="8"/>
  <c r="AA77" i="8"/>
  <c r="AC76" i="8"/>
  <c r="AB76" i="8"/>
  <c r="AA76" i="8"/>
  <c r="AB75" i="8"/>
  <c r="AA75" i="8"/>
  <c r="AC74" i="8"/>
  <c r="AB74" i="8"/>
  <c r="AA74" i="8"/>
  <c r="AC73" i="8"/>
  <c r="AB73" i="8"/>
  <c r="AA73" i="8"/>
  <c r="AC72" i="8"/>
  <c r="AB72" i="8"/>
  <c r="AA72" i="8"/>
  <c r="AB71" i="8"/>
  <c r="AA71" i="8"/>
  <c r="AC71" i="8"/>
  <c r="AC70" i="8"/>
  <c r="AB70" i="8"/>
  <c r="AA70" i="8"/>
  <c r="AC69" i="8"/>
  <c r="AB69" i="8"/>
  <c r="AA69" i="8"/>
  <c r="AC68" i="8"/>
  <c r="AB68" i="8"/>
  <c r="AA68" i="8"/>
  <c r="AB67" i="8"/>
  <c r="AA67" i="8"/>
  <c r="AB66" i="8"/>
  <c r="AA66" i="8"/>
  <c r="AC65" i="8"/>
  <c r="AB65" i="8"/>
  <c r="AA65" i="8"/>
  <c r="AC64" i="8"/>
  <c r="AB64" i="8"/>
  <c r="AA64" i="8"/>
  <c r="AB63" i="8"/>
  <c r="AA63" i="8"/>
  <c r="AC63" i="8"/>
  <c r="AB62" i="8"/>
  <c r="AA62" i="8"/>
  <c r="AB61" i="8"/>
  <c r="AA61" i="8"/>
  <c r="AC60" i="8"/>
  <c r="AB60" i="8"/>
  <c r="AA60" i="8"/>
  <c r="AB59" i="8"/>
  <c r="AA59" i="8"/>
  <c r="AC58" i="8"/>
  <c r="AB58" i="8"/>
  <c r="AA58" i="8"/>
  <c r="AC57" i="8"/>
  <c r="AB57" i="8"/>
  <c r="AA57" i="8"/>
  <c r="AC56" i="8"/>
  <c r="AB56" i="8"/>
  <c r="AA56" i="8"/>
  <c r="AB55" i="8"/>
  <c r="AA55" i="8"/>
  <c r="AC55" i="8"/>
  <c r="AC54" i="8"/>
  <c r="AB54" i="8"/>
  <c r="AA54" i="8"/>
  <c r="AC53" i="8"/>
  <c r="AB53" i="8"/>
  <c r="AA53" i="8"/>
  <c r="AC52" i="8"/>
  <c r="AB52" i="8"/>
  <c r="AA52" i="8"/>
  <c r="AB51" i="8"/>
  <c r="AA51" i="8"/>
  <c r="AB50" i="8"/>
  <c r="AA50" i="8"/>
  <c r="AC49" i="8"/>
  <c r="AB49" i="8"/>
  <c r="AA49" i="8"/>
  <c r="AC48" i="8"/>
  <c r="AB48" i="8"/>
  <c r="AA48" i="8"/>
  <c r="AB47" i="8"/>
  <c r="AA47" i="8"/>
  <c r="AC47" i="8"/>
  <c r="AB46" i="8"/>
  <c r="AA46" i="8"/>
  <c r="AB45" i="8"/>
  <c r="AA45" i="8"/>
  <c r="AC44" i="8"/>
  <c r="AB44" i="8"/>
  <c r="AA44" i="8"/>
  <c r="AB43" i="8"/>
  <c r="AA43" i="8"/>
  <c r="AC42" i="8"/>
  <c r="AB42" i="8"/>
  <c r="AA42" i="8"/>
  <c r="AC41" i="8"/>
  <c r="AB41" i="8"/>
  <c r="AA41" i="8"/>
  <c r="AC40" i="8"/>
  <c r="AB40" i="8"/>
  <c r="AA40" i="8"/>
  <c r="AB39" i="8"/>
  <c r="AA39" i="8"/>
  <c r="AC39" i="8"/>
  <c r="AC38" i="8"/>
  <c r="AB38" i="8"/>
  <c r="AA38" i="8"/>
  <c r="AC37" i="8"/>
  <c r="AB37" i="8"/>
  <c r="AA37" i="8"/>
  <c r="AC36" i="8"/>
  <c r="AB36" i="8"/>
  <c r="AA36" i="8"/>
  <c r="AB35" i="8"/>
  <c r="AA35" i="8"/>
  <c r="AB34" i="8"/>
  <c r="AA34" i="8"/>
  <c r="AC33" i="8"/>
  <c r="AB33" i="8"/>
  <c r="AA33" i="8"/>
  <c r="AC32" i="8"/>
  <c r="AB32" i="8"/>
  <c r="AA32" i="8"/>
  <c r="AB31" i="8"/>
  <c r="AA31" i="8"/>
  <c r="AC31" i="8"/>
  <c r="AB30" i="8"/>
  <c r="AA30" i="8"/>
  <c r="AB29" i="8"/>
  <c r="AA29" i="8"/>
  <c r="AC28" i="8"/>
  <c r="AB28" i="8"/>
  <c r="AA28" i="8"/>
  <c r="AB27" i="8"/>
  <c r="AA27" i="8"/>
  <c r="AC26" i="8"/>
  <c r="AB26" i="8"/>
  <c r="AA26" i="8"/>
  <c r="AC25" i="8"/>
  <c r="AB25" i="8"/>
  <c r="AA25" i="8"/>
  <c r="AC24" i="8"/>
  <c r="AB24" i="8"/>
  <c r="AA24" i="8"/>
  <c r="AB23" i="8"/>
  <c r="AA23" i="8"/>
  <c r="AC23" i="8"/>
  <c r="AC22" i="8"/>
  <c r="AB22" i="8"/>
  <c r="AA22" i="8"/>
  <c r="AC21" i="8"/>
  <c r="AB21" i="8"/>
  <c r="AA21" i="8"/>
  <c r="AC20" i="8"/>
  <c r="AB20" i="8"/>
  <c r="AA20" i="8"/>
  <c r="AB19" i="8"/>
  <c r="AA19" i="8"/>
  <c r="AB18" i="8"/>
  <c r="AA18" i="8"/>
  <c r="AC17" i="8"/>
  <c r="AB17" i="8"/>
  <c r="AA17" i="8"/>
  <c r="AC16" i="8"/>
  <c r="AB16" i="8"/>
  <c r="AA16" i="8"/>
  <c r="AB15" i="8"/>
  <c r="AA15" i="8"/>
  <c r="AC15" i="8"/>
  <c r="AC14" i="8"/>
  <c r="AB14" i="8"/>
  <c r="AA14" i="8"/>
  <c r="AB13" i="8"/>
  <c r="AA13" i="8"/>
  <c r="AB12" i="8"/>
  <c r="AA12" i="8"/>
  <c r="AB11" i="8"/>
  <c r="AA11" i="8"/>
  <c r="AB10" i="8"/>
  <c r="AA10" i="8"/>
  <c r="AB9" i="8"/>
  <c r="AA9" i="8"/>
  <c r="AB8" i="8"/>
  <c r="AA8" i="8"/>
  <c r="AB7" i="8"/>
  <c r="AA7" i="8"/>
  <c r="AB6" i="8"/>
  <c r="AA6" i="8"/>
  <c r="AB5" i="8"/>
  <c r="AA5" i="8"/>
  <c r="AB4" i="8"/>
  <c r="AA4" i="8"/>
  <c r="AB3" i="8"/>
  <c r="AA3" i="8"/>
  <c r="AB2" i="8"/>
  <c r="AA2" i="8"/>
  <c r="AD1" i="8"/>
  <c r="AC1" i="8"/>
  <c r="AB1" i="8"/>
  <c r="AA1" i="8"/>
  <c r="AA193" i="7"/>
  <c r="AA192" i="7"/>
  <c r="AA191" i="7"/>
  <c r="AA190" i="7"/>
  <c r="AA189" i="7"/>
  <c r="AA188" i="7"/>
  <c r="AA187" i="7"/>
  <c r="AA186" i="7"/>
  <c r="AA185" i="7"/>
  <c r="AA184" i="7"/>
  <c r="AA183" i="7"/>
  <c r="AD182" i="7"/>
  <c r="AA182" i="7"/>
  <c r="AB181" i="7"/>
  <c r="AA181" i="7"/>
  <c r="AB180" i="7"/>
  <c r="AA180" i="7"/>
  <c r="AB179" i="7"/>
  <c r="AA179" i="7"/>
  <c r="AC179" i="7"/>
  <c r="AB178" i="7"/>
  <c r="AA178" i="7"/>
  <c r="AC177" i="7"/>
  <c r="AB177" i="7"/>
  <c r="AA177" i="7"/>
  <c r="AC176" i="7"/>
  <c r="AB176" i="7"/>
  <c r="AA176" i="7"/>
  <c r="AB175" i="7"/>
  <c r="AA175" i="7"/>
  <c r="AC175" i="7"/>
  <c r="AC174" i="7"/>
  <c r="AB174" i="7"/>
  <c r="AA174" i="7"/>
  <c r="AC173" i="7"/>
  <c r="AB173" i="7"/>
  <c r="AA173" i="7"/>
  <c r="AC172" i="7"/>
  <c r="AB172" i="7"/>
  <c r="AA172" i="7"/>
  <c r="AB171" i="7"/>
  <c r="AA171" i="7"/>
  <c r="AC171" i="7"/>
  <c r="AB170" i="7"/>
  <c r="AA170" i="7"/>
  <c r="AC169" i="7"/>
  <c r="AB169" i="7"/>
  <c r="AA169" i="7"/>
  <c r="AC168" i="7"/>
  <c r="AB168" i="7"/>
  <c r="AA168" i="7"/>
  <c r="AB167" i="7"/>
  <c r="AA167" i="7"/>
  <c r="AC167" i="7"/>
  <c r="AC166" i="7"/>
  <c r="AB166" i="7"/>
  <c r="AA166" i="7"/>
  <c r="AC165" i="7"/>
  <c r="AB165" i="7"/>
  <c r="AA165" i="7"/>
  <c r="AC164" i="7"/>
  <c r="AB164" i="7"/>
  <c r="AA164" i="7"/>
  <c r="AB163" i="7"/>
  <c r="AA163" i="7"/>
  <c r="AC163" i="7"/>
  <c r="AB162" i="7"/>
  <c r="AA162" i="7"/>
  <c r="AC161" i="7"/>
  <c r="AB161" i="7"/>
  <c r="AA161" i="7"/>
  <c r="AC160" i="7"/>
  <c r="AB160" i="7"/>
  <c r="AA160" i="7"/>
  <c r="AB159" i="7"/>
  <c r="AA159" i="7"/>
  <c r="AC159" i="7"/>
  <c r="AC158" i="7"/>
  <c r="AB158" i="7"/>
  <c r="AA158" i="7"/>
  <c r="AC157" i="7"/>
  <c r="AB157" i="7"/>
  <c r="AA157" i="7"/>
  <c r="AC156" i="7"/>
  <c r="AB156" i="7"/>
  <c r="AA156" i="7"/>
  <c r="AB155" i="7"/>
  <c r="AA155" i="7"/>
  <c r="AC155" i="7"/>
  <c r="AB154" i="7"/>
  <c r="AA154" i="7"/>
  <c r="AC153" i="7"/>
  <c r="AB153" i="7"/>
  <c r="AA153" i="7"/>
  <c r="AC152" i="7"/>
  <c r="AB152" i="7"/>
  <c r="AA152" i="7"/>
  <c r="AB151" i="7"/>
  <c r="AA151" i="7"/>
  <c r="AC151" i="7"/>
  <c r="AC150" i="7"/>
  <c r="AB150" i="7"/>
  <c r="AA150" i="7"/>
  <c r="AC149" i="7"/>
  <c r="AB149" i="7"/>
  <c r="AA149" i="7"/>
  <c r="AC148" i="7"/>
  <c r="AB148" i="7"/>
  <c r="AA148" i="7"/>
  <c r="AB147" i="7"/>
  <c r="AA147" i="7"/>
  <c r="AC147" i="7"/>
  <c r="AB146" i="7"/>
  <c r="AA146" i="7"/>
  <c r="AC145" i="7"/>
  <c r="AB145" i="7"/>
  <c r="AA145" i="7"/>
  <c r="AC144" i="7"/>
  <c r="AB144" i="7"/>
  <c r="AA144" i="7"/>
  <c r="AB143" i="7"/>
  <c r="AA143" i="7"/>
  <c r="AC143" i="7"/>
  <c r="AC142" i="7"/>
  <c r="AB142" i="7"/>
  <c r="AA142" i="7"/>
  <c r="AC141" i="7"/>
  <c r="AB141" i="7"/>
  <c r="AA141" i="7"/>
  <c r="AC140" i="7"/>
  <c r="AB140" i="7"/>
  <c r="AA140" i="7"/>
  <c r="AB139" i="7"/>
  <c r="AA139" i="7"/>
  <c r="AC139" i="7"/>
  <c r="AB138" i="7"/>
  <c r="AA138" i="7"/>
  <c r="AC137" i="7"/>
  <c r="AB137" i="7"/>
  <c r="AA137" i="7"/>
  <c r="AC136" i="7"/>
  <c r="AB136" i="7"/>
  <c r="AA136" i="7"/>
  <c r="AB135" i="7"/>
  <c r="AA135" i="7"/>
  <c r="AC135" i="7"/>
  <c r="AC134" i="7"/>
  <c r="AB134" i="7"/>
  <c r="AA134" i="7"/>
  <c r="AC133" i="7"/>
  <c r="AB133" i="7"/>
  <c r="AA133" i="7"/>
  <c r="AC132" i="7"/>
  <c r="AB132" i="7"/>
  <c r="AA132" i="7"/>
  <c r="AB131" i="7"/>
  <c r="AA131" i="7"/>
  <c r="AC131" i="7"/>
  <c r="AB130" i="7"/>
  <c r="AA130" i="7"/>
  <c r="AC129" i="7"/>
  <c r="AB129" i="7"/>
  <c r="AA129" i="7"/>
  <c r="AC128" i="7"/>
  <c r="AB128" i="7"/>
  <c r="AA128" i="7"/>
  <c r="AB127" i="7"/>
  <c r="AA127" i="7"/>
  <c r="AC127" i="7"/>
  <c r="AC126" i="7"/>
  <c r="AB126" i="7"/>
  <c r="AA126" i="7"/>
  <c r="AC125" i="7"/>
  <c r="AB125" i="7"/>
  <c r="AA125" i="7"/>
  <c r="AC124" i="7"/>
  <c r="AB124" i="7"/>
  <c r="AA124" i="7"/>
  <c r="AB123" i="7"/>
  <c r="AA123" i="7"/>
  <c r="AC123" i="7"/>
  <c r="AB122" i="7"/>
  <c r="AA122" i="7"/>
  <c r="AC121" i="7"/>
  <c r="AB121" i="7"/>
  <c r="AA121" i="7"/>
  <c r="AC120" i="7"/>
  <c r="AB120" i="7"/>
  <c r="AA120" i="7"/>
  <c r="AB119" i="7"/>
  <c r="AA119" i="7"/>
  <c r="AC119" i="7"/>
  <c r="AC118" i="7"/>
  <c r="AB118" i="7"/>
  <c r="AA118" i="7"/>
  <c r="AC117" i="7"/>
  <c r="AB117" i="7"/>
  <c r="AA117" i="7"/>
  <c r="AC116" i="7"/>
  <c r="AB116" i="7"/>
  <c r="AA116" i="7"/>
  <c r="AB115" i="7"/>
  <c r="AA115" i="7"/>
  <c r="AC115" i="7"/>
  <c r="AB114" i="7"/>
  <c r="AA114" i="7"/>
  <c r="AC113" i="7"/>
  <c r="AB113" i="7"/>
  <c r="AA113" i="7"/>
  <c r="AC112" i="7"/>
  <c r="AB112" i="7"/>
  <c r="AA112" i="7"/>
  <c r="AB111" i="7"/>
  <c r="AA111" i="7"/>
  <c r="AC111" i="7"/>
  <c r="AC110" i="7"/>
  <c r="AB110" i="7"/>
  <c r="AA110" i="7"/>
  <c r="AC109" i="7"/>
  <c r="AB109" i="7"/>
  <c r="AA109" i="7"/>
  <c r="AC108" i="7"/>
  <c r="AB108" i="7"/>
  <c r="AA108" i="7"/>
  <c r="AB107" i="7"/>
  <c r="AA107" i="7"/>
  <c r="AC107" i="7"/>
  <c r="AB106" i="7"/>
  <c r="AA106" i="7"/>
  <c r="AC105" i="7"/>
  <c r="AB105" i="7"/>
  <c r="AA105" i="7"/>
  <c r="AC104" i="7"/>
  <c r="AB104" i="7"/>
  <c r="AA104" i="7"/>
  <c r="AB103" i="7"/>
  <c r="AA103" i="7"/>
  <c r="AC103" i="7"/>
  <c r="AC102" i="7"/>
  <c r="AB102" i="7"/>
  <c r="AA102" i="7"/>
  <c r="AC101" i="7"/>
  <c r="AB101" i="7"/>
  <c r="AA101" i="7"/>
  <c r="AC100" i="7"/>
  <c r="AB100" i="7"/>
  <c r="AA100" i="7"/>
  <c r="AB99" i="7"/>
  <c r="AA99" i="7"/>
  <c r="AC99" i="7"/>
  <c r="AB98" i="7"/>
  <c r="AA98" i="7"/>
  <c r="AC97" i="7"/>
  <c r="AB97" i="7"/>
  <c r="AA97" i="7"/>
  <c r="AC96" i="7"/>
  <c r="AB96" i="7"/>
  <c r="AA96" i="7"/>
  <c r="AB95" i="7"/>
  <c r="AA95" i="7"/>
  <c r="AC95" i="7"/>
  <c r="AC94" i="7"/>
  <c r="AB94" i="7"/>
  <c r="AA94" i="7"/>
  <c r="AC93" i="7"/>
  <c r="AB93" i="7"/>
  <c r="AA93" i="7"/>
  <c r="AC92" i="7"/>
  <c r="AB92" i="7"/>
  <c r="AA92" i="7"/>
  <c r="AB91" i="7"/>
  <c r="AA91" i="7"/>
  <c r="AC91" i="7"/>
  <c r="AB90" i="7"/>
  <c r="AA90" i="7"/>
  <c r="AC89" i="7"/>
  <c r="AB89" i="7"/>
  <c r="AA89" i="7"/>
  <c r="AC88" i="7"/>
  <c r="AB88" i="7"/>
  <c r="AA88" i="7"/>
  <c r="AB87" i="7"/>
  <c r="AA87" i="7"/>
  <c r="AC87" i="7"/>
  <c r="AC86" i="7"/>
  <c r="AB86" i="7"/>
  <c r="AA86" i="7"/>
  <c r="AC85" i="7"/>
  <c r="AB85" i="7"/>
  <c r="AA85" i="7"/>
  <c r="AC84" i="7"/>
  <c r="AB84" i="7"/>
  <c r="AA84" i="7"/>
  <c r="AB83" i="7"/>
  <c r="AA83" i="7"/>
  <c r="AC83" i="7"/>
  <c r="AB82" i="7"/>
  <c r="AA82" i="7"/>
  <c r="AC81" i="7"/>
  <c r="AB81" i="7"/>
  <c r="AA81" i="7"/>
  <c r="AC80" i="7"/>
  <c r="AB80" i="7"/>
  <c r="AA80" i="7"/>
  <c r="AB79" i="7"/>
  <c r="AA79" i="7"/>
  <c r="AC79" i="7"/>
  <c r="AC78" i="7"/>
  <c r="AB78" i="7"/>
  <c r="AA78" i="7"/>
  <c r="AC77" i="7"/>
  <c r="AB77" i="7"/>
  <c r="AA77" i="7"/>
  <c r="AC76" i="7"/>
  <c r="AB76" i="7"/>
  <c r="AA76" i="7"/>
  <c r="AB75" i="7"/>
  <c r="AA75" i="7"/>
  <c r="AC75" i="7"/>
  <c r="AB74" i="7"/>
  <c r="AA74" i="7"/>
  <c r="AC73" i="7"/>
  <c r="AB73" i="7"/>
  <c r="AA73" i="7"/>
  <c r="AC72" i="7"/>
  <c r="AB72" i="7"/>
  <c r="AA72" i="7"/>
  <c r="AB71" i="7"/>
  <c r="AA71" i="7"/>
  <c r="AC71" i="7"/>
  <c r="AC70" i="7"/>
  <c r="AB70" i="7"/>
  <c r="AA70" i="7"/>
  <c r="AC69" i="7"/>
  <c r="AB69" i="7"/>
  <c r="AA69" i="7"/>
  <c r="AC68" i="7"/>
  <c r="AB68" i="7"/>
  <c r="AA68" i="7"/>
  <c r="AB67" i="7"/>
  <c r="AA67" i="7"/>
  <c r="AC67" i="7"/>
  <c r="AB66" i="7"/>
  <c r="AA66" i="7"/>
  <c r="AC65" i="7"/>
  <c r="AB65" i="7"/>
  <c r="AA65" i="7"/>
  <c r="AC64" i="7"/>
  <c r="AB64" i="7"/>
  <c r="AA64" i="7"/>
  <c r="AB63" i="7"/>
  <c r="AA63" i="7"/>
  <c r="AC63" i="7"/>
  <c r="AC62" i="7"/>
  <c r="AB62" i="7"/>
  <c r="AA62" i="7"/>
  <c r="AC61" i="7"/>
  <c r="AB61" i="7"/>
  <c r="AA61" i="7"/>
  <c r="AC60" i="7"/>
  <c r="AB60" i="7"/>
  <c r="AA60" i="7"/>
  <c r="AB59" i="7"/>
  <c r="AA59" i="7"/>
  <c r="AC59" i="7"/>
  <c r="AB58" i="7"/>
  <c r="AA58" i="7"/>
  <c r="AC57" i="7"/>
  <c r="AB57" i="7"/>
  <c r="AA57" i="7"/>
  <c r="AC56" i="7"/>
  <c r="AB56" i="7"/>
  <c r="AA56" i="7"/>
  <c r="AB55" i="7"/>
  <c r="AA55" i="7"/>
  <c r="AC55" i="7"/>
  <c r="AC54" i="7"/>
  <c r="AB54" i="7"/>
  <c r="AA54" i="7"/>
  <c r="AC53" i="7"/>
  <c r="AB53" i="7"/>
  <c r="AA53" i="7"/>
  <c r="AC52" i="7"/>
  <c r="AB52" i="7"/>
  <c r="AA52" i="7"/>
  <c r="AB51" i="7"/>
  <c r="AA51" i="7"/>
  <c r="AC51" i="7"/>
  <c r="AB50" i="7"/>
  <c r="AA50" i="7"/>
  <c r="AC49" i="7"/>
  <c r="AB49" i="7"/>
  <c r="AA49" i="7"/>
  <c r="AC48" i="7"/>
  <c r="AB48" i="7"/>
  <c r="AA48" i="7"/>
  <c r="AB47" i="7"/>
  <c r="AA47" i="7"/>
  <c r="AC47" i="7"/>
  <c r="AC46" i="7"/>
  <c r="AB46" i="7"/>
  <c r="AA46" i="7"/>
  <c r="AC45" i="7"/>
  <c r="AB45" i="7"/>
  <c r="AA45" i="7"/>
  <c r="AC44" i="7"/>
  <c r="AB44" i="7"/>
  <c r="AA44" i="7"/>
  <c r="AB43" i="7"/>
  <c r="AA43" i="7"/>
  <c r="AC43" i="7"/>
  <c r="AB42" i="7"/>
  <c r="AA42" i="7"/>
  <c r="AC41" i="7"/>
  <c r="AB41" i="7"/>
  <c r="AA41" i="7"/>
  <c r="AC40" i="7"/>
  <c r="AB40" i="7"/>
  <c r="AA40" i="7"/>
  <c r="AB39" i="7"/>
  <c r="AA39" i="7"/>
  <c r="AC39" i="7"/>
  <c r="AC38" i="7"/>
  <c r="AB38" i="7"/>
  <c r="AA38" i="7"/>
  <c r="AC37" i="7"/>
  <c r="AB37" i="7"/>
  <c r="AA37" i="7"/>
  <c r="AC36" i="7"/>
  <c r="AB36" i="7"/>
  <c r="AA36" i="7"/>
  <c r="AB35" i="7"/>
  <c r="AA35" i="7"/>
  <c r="AC35" i="7"/>
  <c r="AB34" i="7"/>
  <c r="AA34" i="7"/>
  <c r="AC33" i="7"/>
  <c r="AB33" i="7"/>
  <c r="AA33" i="7"/>
  <c r="AC32" i="7"/>
  <c r="AB32" i="7"/>
  <c r="AA32" i="7"/>
  <c r="AB31" i="7"/>
  <c r="AA31" i="7"/>
  <c r="AC31" i="7"/>
  <c r="AC30" i="7"/>
  <c r="AB30" i="7"/>
  <c r="AA30" i="7"/>
  <c r="AC29" i="7"/>
  <c r="AB29" i="7"/>
  <c r="AA29" i="7"/>
  <c r="AC28" i="7"/>
  <c r="AB28" i="7"/>
  <c r="AA28" i="7"/>
  <c r="AB27" i="7"/>
  <c r="AA27" i="7"/>
  <c r="AC27" i="7"/>
  <c r="AB26" i="7"/>
  <c r="AA26" i="7"/>
  <c r="AC25" i="7"/>
  <c r="AB25" i="7"/>
  <c r="AA25" i="7"/>
  <c r="AC24" i="7"/>
  <c r="AB24" i="7"/>
  <c r="AA24" i="7"/>
  <c r="AB23" i="7"/>
  <c r="AA23" i="7"/>
  <c r="AC23" i="7"/>
  <c r="AC22" i="7"/>
  <c r="AB22" i="7"/>
  <c r="AA22" i="7"/>
  <c r="AC21" i="7"/>
  <c r="AB21" i="7"/>
  <c r="AA21" i="7"/>
  <c r="AC20" i="7"/>
  <c r="AB20" i="7"/>
  <c r="AA20" i="7"/>
  <c r="AB19" i="7"/>
  <c r="AA19" i="7"/>
  <c r="AC19" i="7"/>
  <c r="AB18" i="7"/>
  <c r="AA18" i="7"/>
  <c r="AC17" i="7"/>
  <c r="AB17" i="7"/>
  <c r="AA17" i="7"/>
  <c r="AC16" i="7"/>
  <c r="AB16" i="7"/>
  <c r="AA16" i="7"/>
  <c r="AB15" i="7"/>
  <c r="AA15" i="7"/>
  <c r="AC15" i="7"/>
  <c r="AC14" i="7"/>
  <c r="AB14" i="7"/>
  <c r="AA14" i="7"/>
  <c r="AC13" i="7"/>
  <c r="AB13" i="7"/>
  <c r="AA13" i="7"/>
  <c r="AC12" i="7"/>
  <c r="AB12" i="7"/>
  <c r="AA12" i="7"/>
  <c r="AB11" i="7"/>
  <c r="AA11" i="7"/>
  <c r="AC11" i="7"/>
  <c r="AB10" i="7"/>
  <c r="AA10" i="7"/>
  <c r="AC9" i="7"/>
  <c r="AB9" i="7"/>
  <c r="AA9" i="7"/>
  <c r="AC8" i="7"/>
  <c r="AB8" i="7"/>
  <c r="AA8" i="7"/>
  <c r="AB7" i="7"/>
  <c r="AA7" i="7"/>
  <c r="AC7" i="7"/>
  <c r="AC6" i="7"/>
  <c r="AB6" i="7"/>
  <c r="AA6" i="7"/>
  <c r="AC5" i="7"/>
  <c r="AB5" i="7"/>
  <c r="AA5" i="7"/>
  <c r="AB4" i="7"/>
  <c r="AA4" i="7"/>
  <c r="AB3" i="7"/>
  <c r="AA3" i="7"/>
  <c r="AB2" i="7"/>
  <c r="AA2" i="7"/>
  <c r="AD1" i="7"/>
  <c r="AC1" i="7"/>
  <c r="AB1" i="7"/>
  <c r="AA1" i="7"/>
  <c r="AA193" i="6"/>
  <c r="AA192" i="6"/>
  <c r="AA191" i="6"/>
  <c r="AA190" i="6"/>
  <c r="AA189" i="6"/>
  <c r="AA188" i="6"/>
  <c r="AA187" i="6"/>
  <c r="AA186" i="6"/>
  <c r="AA185" i="6"/>
  <c r="AA184" i="6"/>
  <c r="AA183" i="6"/>
  <c r="AA182" i="6"/>
  <c r="AC181" i="6"/>
  <c r="AB181" i="6"/>
  <c r="AA181" i="6"/>
  <c r="AB180" i="6"/>
  <c r="AA180" i="6"/>
  <c r="AC180" i="6"/>
  <c r="AB179" i="6"/>
  <c r="AA179" i="6"/>
  <c r="AB178" i="6"/>
  <c r="AA178" i="6"/>
  <c r="AC178" i="6"/>
  <c r="AC177" i="6"/>
  <c r="AB177" i="6"/>
  <c r="AA177" i="6"/>
  <c r="AB176" i="6"/>
  <c r="AA176" i="6"/>
  <c r="AB175" i="6"/>
  <c r="AA175" i="6"/>
  <c r="AC175" i="6"/>
  <c r="AB174" i="6"/>
  <c r="AA174" i="6"/>
  <c r="AC174" i="6"/>
  <c r="AC173" i="6"/>
  <c r="AB173" i="6"/>
  <c r="AA173" i="6"/>
  <c r="AB172" i="6"/>
  <c r="AA172" i="6"/>
  <c r="AC172" i="6"/>
  <c r="AB171" i="6"/>
  <c r="AA171" i="6"/>
  <c r="AC171" i="6"/>
  <c r="AB170" i="6"/>
  <c r="AA170" i="6"/>
  <c r="AC170" i="6"/>
  <c r="AC169" i="6"/>
  <c r="AB169" i="6"/>
  <c r="AA169" i="6"/>
  <c r="AB168" i="6"/>
  <c r="AA168" i="6"/>
  <c r="AB167" i="6"/>
  <c r="AA167" i="6"/>
  <c r="AC167" i="6"/>
  <c r="AB166" i="6"/>
  <c r="AA166" i="6"/>
  <c r="AC166" i="6"/>
  <c r="AC165" i="6"/>
  <c r="AB165" i="6"/>
  <c r="AA165" i="6"/>
  <c r="AB164" i="6"/>
  <c r="AA164" i="6"/>
  <c r="AC164" i="6"/>
  <c r="AB163" i="6"/>
  <c r="AA163" i="6"/>
  <c r="AB162" i="6"/>
  <c r="AA162" i="6"/>
  <c r="AC162" i="6"/>
  <c r="AC161" i="6"/>
  <c r="AB161" i="6"/>
  <c r="AA161" i="6"/>
  <c r="AB160" i="6"/>
  <c r="AA160" i="6"/>
  <c r="AC160" i="6"/>
  <c r="AB159" i="6"/>
  <c r="AA159" i="6"/>
  <c r="AC159" i="6"/>
  <c r="AB158" i="6"/>
  <c r="AA158" i="6"/>
  <c r="AC158" i="6"/>
  <c r="AC157" i="6"/>
  <c r="AB157" i="6"/>
  <c r="AA157" i="6"/>
  <c r="AB156" i="6"/>
  <c r="AA156" i="6"/>
  <c r="AC156" i="6"/>
  <c r="AB155" i="6"/>
  <c r="AA155" i="6"/>
  <c r="AC155" i="6"/>
  <c r="AB154" i="6"/>
  <c r="AA154" i="6"/>
  <c r="AC154" i="6"/>
  <c r="AC153" i="6"/>
  <c r="AB153" i="6"/>
  <c r="AA153" i="6"/>
  <c r="AB152" i="6"/>
  <c r="AA152" i="6"/>
  <c r="AC152" i="6"/>
  <c r="AB151" i="6"/>
  <c r="AA151" i="6"/>
  <c r="AC151" i="6"/>
  <c r="AB150" i="6"/>
  <c r="AA150" i="6"/>
  <c r="AC150" i="6"/>
  <c r="AC149" i="6"/>
  <c r="AB149" i="6"/>
  <c r="AA149" i="6"/>
  <c r="AB148" i="6"/>
  <c r="AA148" i="6"/>
  <c r="AC148" i="6"/>
  <c r="AB147" i="6"/>
  <c r="AA147" i="6"/>
  <c r="AB146" i="6"/>
  <c r="AA146" i="6"/>
  <c r="AC146" i="6"/>
  <c r="AC145" i="6"/>
  <c r="AB145" i="6"/>
  <c r="AA145" i="6"/>
  <c r="AB144" i="6"/>
  <c r="AA144" i="6"/>
  <c r="AC144" i="6"/>
  <c r="AB143" i="6"/>
  <c r="AA143" i="6"/>
  <c r="AC143" i="6"/>
  <c r="AB142" i="6"/>
  <c r="AA142" i="6"/>
  <c r="AC142" i="6"/>
  <c r="AC141" i="6"/>
  <c r="AB141" i="6"/>
  <c r="AA141" i="6"/>
  <c r="AB140" i="6"/>
  <c r="AA140" i="6"/>
  <c r="AC140" i="6"/>
  <c r="AB139" i="6"/>
  <c r="AA139" i="6"/>
  <c r="AC139" i="6"/>
  <c r="AB138" i="6"/>
  <c r="AA138" i="6"/>
  <c r="AC138" i="6"/>
  <c r="AC137" i="6"/>
  <c r="AB137" i="6"/>
  <c r="AA137" i="6"/>
  <c r="AB136" i="6"/>
  <c r="AA136" i="6"/>
  <c r="AC136" i="6"/>
  <c r="AB135" i="6"/>
  <c r="AA135" i="6"/>
  <c r="AC135" i="6"/>
  <c r="AB134" i="6"/>
  <c r="AA134" i="6"/>
  <c r="AC134" i="6"/>
  <c r="AC133" i="6"/>
  <c r="AB133" i="6"/>
  <c r="AA133" i="6"/>
  <c r="AB132" i="6"/>
  <c r="AA132" i="6"/>
  <c r="AC132" i="6"/>
  <c r="AB131" i="6"/>
  <c r="AA131" i="6"/>
  <c r="AB130" i="6"/>
  <c r="AA130" i="6"/>
  <c r="AC130" i="6"/>
  <c r="AC129" i="6"/>
  <c r="AB129" i="6"/>
  <c r="AA129" i="6"/>
  <c r="AB128" i="6"/>
  <c r="AA128" i="6"/>
  <c r="AC128" i="6"/>
  <c r="AB127" i="6"/>
  <c r="AA127" i="6"/>
  <c r="AC127" i="6"/>
  <c r="AB126" i="6"/>
  <c r="AA126" i="6"/>
  <c r="AC126" i="6"/>
  <c r="AC125" i="6"/>
  <c r="AB125" i="6"/>
  <c r="AA125" i="6"/>
  <c r="AB124" i="6"/>
  <c r="AA124" i="6"/>
  <c r="AC124" i="6"/>
  <c r="AB123" i="6"/>
  <c r="AA123" i="6"/>
  <c r="AC123" i="6"/>
  <c r="AB122" i="6"/>
  <c r="AA122" i="6"/>
  <c r="AC122" i="6"/>
  <c r="AC121" i="6"/>
  <c r="AB121" i="6"/>
  <c r="AA121" i="6"/>
  <c r="AB120" i="6"/>
  <c r="AA120" i="6"/>
  <c r="AC120" i="6"/>
  <c r="AB119" i="6"/>
  <c r="AA119" i="6"/>
  <c r="AC119" i="6"/>
  <c r="AB118" i="6"/>
  <c r="AA118" i="6"/>
  <c r="AC118" i="6"/>
  <c r="AC117" i="6"/>
  <c r="AB117" i="6"/>
  <c r="AA117" i="6"/>
  <c r="AB116" i="6"/>
  <c r="AA116" i="6"/>
  <c r="AC116" i="6"/>
  <c r="AB115" i="6"/>
  <c r="AA115" i="6"/>
  <c r="AB114" i="6"/>
  <c r="AA114" i="6"/>
  <c r="AC114" i="6"/>
  <c r="AC113" i="6"/>
  <c r="AB113" i="6"/>
  <c r="AA113" i="6"/>
  <c r="AB112" i="6"/>
  <c r="AA112" i="6"/>
  <c r="AC112" i="6"/>
  <c r="AB111" i="6"/>
  <c r="AA111" i="6"/>
  <c r="AC111" i="6"/>
  <c r="AB110" i="6"/>
  <c r="AA110" i="6"/>
  <c r="AC110" i="6"/>
  <c r="AC109" i="6"/>
  <c r="AB109" i="6"/>
  <c r="AA109" i="6"/>
  <c r="AB108" i="6"/>
  <c r="AA108" i="6"/>
  <c r="AC108" i="6"/>
  <c r="AB107" i="6"/>
  <c r="AA107" i="6"/>
  <c r="AC107" i="6"/>
  <c r="AB106" i="6"/>
  <c r="AA106" i="6"/>
  <c r="AC106" i="6"/>
  <c r="AC105" i="6"/>
  <c r="AB105" i="6"/>
  <c r="AA105" i="6"/>
  <c r="AB104" i="6"/>
  <c r="AA104" i="6"/>
  <c r="AC104" i="6"/>
  <c r="AB103" i="6"/>
  <c r="AA103" i="6"/>
  <c r="AC103" i="6"/>
  <c r="AB102" i="6"/>
  <c r="AA102" i="6"/>
  <c r="AC102" i="6"/>
  <c r="AC101" i="6"/>
  <c r="AB101" i="6"/>
  <c r="AA101" i="6"/>
  <c r="AB100" i="6"/>
  <c r="AA100" i="6"/>
  <c r="AC100" i="6"/>
  <c r="AB99" i="6"/>
  <c r="AA99" i="6"/>
  <c r="AB98" i="6"/>
  <c r="AA98" i="6"/>
  <c r="AC98" i="6"/>
  <c r="AC97" i="6"/>
  <c r="AB97" i="6"/>
  <c r="AA97" i="6"/>
  <c r="AB96" i="6"/>
  <c r="AA96" i="6"/>
  <c r="AC96" i="6"/>
  <c r="AB95" i="6"/>
  <c r="AA95" i="6"/>
  <c r="AC95" i="6"/>
  <c r="AB94" i="6"/>
  <c r="AA94" i="6"/>
  <c r="AC94" i="6"/>
  <c r="AC93" i="6"/>
  <c r="AB93" i="6"/>
  <c r="AA93" i="6"/>
  <c r="AB92" i="6"/>
  <c r="AA92" i="6"/>
  <c r="AC92" i="6"/>
  <c r="AB91" i="6"/>
  <c r="AA91" i="6"/>
  <c r="AC91" i="6"/>
  <c r="AB90" i="6"/>
  <c r="AA90" i="6"/>
  <c r="AC90" i="6"/>
  <c r="AC89" i="6"/>
  <c r="AB89" i="6"/>
  <c r="AA89" i="6"/>
  <c r="AB88" i="6"/>
  <c r="AA88" i="6"/>
  <c r="AC88" i="6"/>
  <c r="AB87" i="6"/>
  <c r="AA87" i="6"/>
  <c r="AC87" i="6"/>
  <c r="AB86" i="6"/>
  <c r="AA86" i="6"/>
  <c r="AC86" i="6"/>
  <c r="AC85" i="6"/>
  <c r="AB85" i="6"/>
  <c r="AA85" i="6"/>
  <c r="AB84" i="6"/>
  <c r="AA84" i="6"/>
  <c r="AC84" i="6"/>
  <c r="AB83" i="6"/>
  <c r="AA83" i="6"/>
  <c r="AB82" i="6"/>
  <c r="AA82" i="6"/>
  <c r="AC82" i="6"/>
  <c r="AC81" i="6"/>
  <c r="AB81" i="6"/>
  <c r="AA81" i="6"/>
  <c r="AB80" i="6"/>
  <c r="AA80" i="6"/>
  <c r="AC80" i="6"/>
  <c r="AB79" i="6"/>
  <c r="AA79" i="6"/>
  <c r="AC79" i="6"/>
  <c r="AB78" i="6"/>
  <c r="AA78" i="6"/>
  <c r="AC78" i="6"/>
  <c r="AC77" i="6"/>
  <c r="AB77" i="6"/>
  <c r="AA77" i="6"/>
  <c r="AB76" i="6"/>
  <c r="AA76" i="6"/>
  <c r="AC76" i="6"/>
  <c r="AB75" i="6"/>
  <c r="AA75" i="6"/>
  <c r="AC75" i="6"/>
  <c r="AB74" i="6"/>
  <c r="AA74" i="6"/>
  <c r="AC74" i="6"/>
  <c r="AC73" i="6"/>
  <c r="AB73" i="6"/>
  <c r="AA73" i="6"/>
  <c r="AB72" i="6"/>
  <c r="AA72" i="6"/>
  <c r="AC72" i="6"/>
  <c r="AB71" i="6"/>
  <c r="AA71" i="6"/>
  <c r="AC71" i="6"/>
  <c r="AB70" i="6"/>
  <c r="AA70" i="6"/>
  <c r="AC70" i="6"/>
  <c r="AC69" i="6"/>
  <c r="AB69" i="6"/>
  <c r="AA69" i="6"/>
  <c r="AB68" i="6"/>
  <c r="AA68" i="6"/>
  <c r="AC68" i="6"/>
  <c r="AB67" i="6"/>
  <c r="AA67" i="6"/>
  <c r="AB66" i="6"/>
  <c r="AA66" i="6"/>
  <c r="AC66" i="6"/>
  <c r="AC65" i="6"/>
  <c r="AB65" i="6"/>
  <c r="AA65" i="6"/>
  <c r="AB64" i="6"/>
  <c r="AA64" i="6"/>
  <c r="AC64" i="6"/>
  <c r="AB63" i="6"/>
  <c r="AA63" i="6"/>
  <c r="AC63" i="6"/>
  <c r="AB62" i="6"/>
  <c r="AA62" i="6"/>
  <c r="AC62" i="6"/>
  <c r="AC61" i="6"/>
  <c r="AB61" i="6"/>
  <c r="AA61" i="6"/>
  <c r="AB60" i="6"/>
  <c r="AA60" i="6"/>
  <c r="AC60" i="6"/>
  <c r="AB59" i="6"/>
  <c r="AA59" i="6"/>
  <c r="AC59" i="6"/>
  <c r="AB58" i="6"/>
  <c r="AA58" i="6"/>
  <c r="AC58" i="6"/>
  <c r="AC57" i="6"/>
  <c r="AB57" i="6"/>
  <c r="AA57" i="6"/>
  <c r="AB56" i="6"/>
  <c r="AA56" i="6"/>
  <c r="AC56" i="6"/>
  <c r="AB55" i="6"/>
  <c r="AA55" i="6"/>
  <c r="AC55" i="6"/>
  <c r="AB54" i="6"/>
  <c r="AA54" i="6"/>
  <c r="AC54" i="6"/>
  <c r="AC53" i="6"/>
  <c r="AB53" i="6"/>
  <c r="AA53" i="6"/>
  <c r="AB52" i="6"/>
  <c r="AA52" i="6"/>
  <c r="AC52" i="6"/>
  <c r="AB51" i="6"/>
  <c r="AA51" i="6"/>
  <c r="AB50" i="6"/>
  <c r="AA50" i="6"/>
  <c r="AC50" i="6"/>
  <c r="AC49" i="6"/>
  <c r="AB49" i="6"/>
  <c r="AA49" i="6"/>
  <c r="AB48" i="6"/>
  <c r="AA48" i="6"/>
  <c r="AC48" i="6"/>
  <c r="AB47" i="6"/>
  <c r="AA47" i="6"/>
  <c r="AC47" i="6"/>
  <c r="AB46" i="6"/>
  <c r="AA46" i="6"/>
  <c r="AC46" i="6"/>
  <c r="AC45" i="6"/>
  <c r="AB45" i="6"/>
  <c r="AA45" i="6"/>
  <c r="AB44" i="6"/>
  <c r="AA44" i="6"/>
  <c r="AC44" i="6"/>
  <c r="AB43" i="6"/>
  <c r="AA43" i="6"/>
  <c r="AC43" i="6"/>
  <c r="AB42" i="6"/>
  <c r="AA42" i="6"/>
  <c r="AC42" i="6"/>
  <c r="AC41" i="6"/>
  <c r="AB41" i="6"/>
  <c r="AA41" i="6"/>
  <c r="AB40" i="6"/>
  <c r="AA40" i="6"/>
  <c r="AC40" i="6"/>
  <c r="AB39" i="6"/>
  <c r="AA39" i="6"/>
  <c r="AC39" i="6"/>
  <c r="AB38" i="6"/>
  <c r="AA38" i="6"/>
  <c r="AC38" i="6"/>
  <c r="AC37" i="6"/>
  <c r="AB37" i="6"/>
  <c r="AA37" i="6"/>
  <c r="AB36" i="6"/>
  <c r="AA36" i="6"/>
  <c r="AC36" i="6"/>
  <c r="AB35" i="6"/>
  <c r="AA35" i="6"/>
  <c r="AB34" i="6"/>
  <c r="AA34" i="6"/>
  <c r="AC34" i="6"/>
  <c r="AC33" i="6"/>
  <c r="AB33" i="6"/>
  <c r="AA33" i="6"/>
  <c r="AB32" i="6"/>
  <c r="AA32" i="6"/>
  <c r="AC32" i="6"/>
  <c r="AB31" i="6"/>
  <c r="AA31" i="6"/>
  <c r="AC31" i="6"/>
  <c r="AB30" i="6"/>
  <c r="AA30" i="6"/>
  <c r="AC30" i="6"/>
  <c r="AC29" i="6"/>
  <c r="AB29" i="6"/>
  <c r="AA29" i="6"/>
  <c r="AB28" i="6"/>
  <c r="AA28" i="6"/>
  <c r="AC28" i="6"/>
  <c r="AB27" i="6"/>
  <c r="AA27" i="6"/>
  <c r="AC27" i="6"/>
  <c r="AB26" i="6"/>
  <c r="AA26" i="6"/>
  <c r="AC26" i="6"/>
  <c r="AC25" i="6"/>
  <c r="AB25" i="6"/>
  <c r="AA25" i="6"/>
  <c r="AB24" i="6"/>
  <c r="AA24" i="6"/>
  <c r="AC24" i="6"/>
  <c r="AB23" i="6"/>
  <c r="AA23" i="6"/>
  <c r="AC23" i="6"/>
  <c r="AB22" i="6"/>
  <c r="AA22" i="6"/>
  <c r="AC22" i="6"/>
  <c r="AC21" i="6"/>
  <c r="AB21" i="6"/>
  <c r="AA21" i="6"/>
  <c r="AB20" i="6"/>
  <c r="AA20" i="6"/>
  <c r="AC20" i="6"/>
  <c r="AB19" i="6"/>
  <c r="AA19" i="6"/>
  <c r="AB18" i="6"/>
  <c r="AA18" i="6"/>
  <c r="AC18" i="6"/>
  <c r="AC17" i="6"/>
  <c r="AB17" i="6"/>
  <c r="AA17" i="6"/>
  <c r="AB16" i="6"/>
  <c r="AA16" i="6"/>
  <c r="AC16" i="6"/>
  <c r="AB15" i="6"/>
  <c r="AA15" i="6"/>
  <c r="AC15" i="6"/>
  <c r="AB14" i="6"/>
  <c r="AA14" i="6"/>
  <c r="AC14" i="6"/>
  <c r="AC13" i="6"/>
  <c r="AB13" i="6"/>
  <c r="AA13" i="6"/>
  <c r="AB12" i="6"/>
  <c r="AA12" i="6"/>
  <c r="AC12" i="6"/>
  <c r="AB11" i="6"/>
  <c r="AA11" i="6"/>
  <c r="AC11" i="6"/>
  <c r="AB10" i="6"/>
  <c r="AA10" i="6"/>
  <c r="AC10" i="6"/>
  <c r="AC9" i="6"/>
  <c r="AB9" i="6"/>
  <c r="AA9" i="6"/>
  <c r="AB8" i="6"/>
  <c r="AA8" i="6"/>
  <c r="AC8" i="6"/>
  <c r="AB7" i="6"/>
  <c r="AA7" i="6"/>
  <c r="AC7" i="6"/>
  <c r="AB6" i="6"/>
  <c r="AA6" i="6"/>
  <c r="AC6" i="6"/>
  <c r="AC5" i="6"/>
  <c r="AB5" i="6"/>
  <c r="AA5" i="6"/>
  <c r="AB4" i="6"/>
  <c r="AA4" i="6"/>
  <c r="AC4" i="6"/>
  <c r="AB3" i="6"/>
  <c r="AA3" i="6"/>
  <c r="AC3" i="6"/>
  <c r="AB2" i="6"/>
  <c r="AA2" i="6"/>
  <c r="AD1" i="6"/>
  <c r="AC1" i="6"/>
  <c r="AB1" i="6"/>
  <c r="AA1" i="6"/>
  <c r="C34" i="9"/>
  <c r="C50" i="9" s="1"/>
  <c r="C109" i="9" s="1"/>
  <c r="AC7" i="2"/>
  <c r="AC8" i="2"/>
  <c r="AC18" i="2"/>
  <c r="AC19" i="2"/>
  <c r="AC23" i="2"/>
  <c r="AC24" i="2"/>
  <c r="AC34" i="2"/>
  <c r="AC35" i="2"/>
  <c r="AC39" i="2"/>
  <c r="AC40" i="2"/>
  <c r="AC50" i="2"/>
  <c r="AC51" i="2"/>
  <c r="AC55" i="2"/>
  <c r="AC56" i="2"/>
  <c r="AC66" i="2"/>
  <c r="AC67" i="2"/>
  <c r="AC71" i="2"/>
  <c r="AC72" i="2"/>
  <c r="AC82" i="2"/>
  <c r="AC83" i="2"/>
  <c r="AC87" i="2"/>
  <c r="AC88" i="2"/>
  <c r="AC98" i="2"/>
  <c r="AC99" i="2"/>
  <c r="AC103" i="2"/>
  <c r="AC104" i="2"/>
  <c r="AC114" i="2"/>
  <c r="AC115" i="2"/>
  <c r="AC119" i="2"/>
  <c r="AC120" i="2"/>
  <c r="AC130" i="2"/>
  <c r="AC131" i="2"/>
  <c r="AC135" i="2"/>
  <c r="AC136" i="2"/>
  <c r="AC146" i="2"/>
  <c r="AC147" i="2"/>
  <c r="AC151" i="2"/>
  <c r="AC152" i="2"/>
  <c r="AC162" i="2"/>
  <c r="AC163" i="2"/>
  <c r="AC167" i="2"/>
  <c r="AC168" i="2"/>
  <c r="AC178" i="2"/>
  <c r="AC179" i="2"/>
  <c r="AD183" i="2"/>
  <c r="AD1" i="2"/>
  <c r="AC1" i="2"/>
  <c r="AC3" i="2"/>
  <c r="AC4" i="2"/>
  <c r="AC5" i="2"/>
  <c r="AC6" i="2"/>
  <c r="AC9" i="2"/>
  <c r="AC10" i="2"/>
  <c r="AC11" i="2"/>
  <c r="AC12" i="2"/>
  <c r="AC13" i="2"/>
  <c r="AC14" i="2"/>
  <c r="AC15" i="2"/>
  <c r="AC16" i="2"/>
  <c r="AC17" i="2"/>
  <c r="AC20" i="2"/>
  <c r="AC21" i="2"/>
  <c r="AC22" i="2"/>
  <c r="AC25" i="2"/>
  <c r="AC26" i="2"/>
  <c r="AC27" i="2"/>
  <c r="AC28" i="2"/>
  <c r="AC29" i="2"/>
  <c r="AC30" i="2"/>
  <c r="AC31" i="2"/>
  <c r="AC32" i="2"/>
  <c r="AC33" i="2"/>
  <c r="AC36" i="2"/>
  <c r="AC37" i="2"/>
  <c r="AC38" i="2"/>
  <c r="AC41" i="2"/>
  <c r="AC42" i="2"/>
  <c r="AC43" i="2"/>
  <c r="AC44" i="2"/>
  <c r="AC45" i="2"/>
  <c r="AC46" i="2"/>
  <c r="AC47" i="2"/>
  <c r="AC48" i="2"/>
  <c r="AC49" i="2"/>
  <c r="AC52" i="2"/>
  <c r="AC53" i="2"/>
  <c r="AC54" i="2"/>
  <c r="AC57" i="2"/>
  <c r="AC58" i="2"/>
  <c r="AC59" i="2"/>
  <c r="AC60" i="2"/>
  <c r="AC61" i="2"/>
  <c r="AC62" i="2"/>
  <c r="AC63" i="2"/>
  <c r="AC64" i="2"/>
  <c r="AC65" i="2"/>
  <c r="AC68" i="2"/>
  <c r="AC69" i="2"/>
  <c r="AC70" i="2"/>
  <c r="AC73" i="2"/>
  <c r="AC74" i="2"/>
  <c r="AC75" i="2"/>
  <c r="AC76" i="2"/>
  <c r="AC77" i="2"/>
  <c r="AC78" i="2"/>
  <c r="AC79" i="2"/>
  <c r="AC80" i="2"/>
  <c r="AC81" i="2"/>
  <c r="AC84" i="2"/>
  <c r="AC85" i="2"/>
  <c r="AC86" i="2"/>
  <c r="AC89" i="2"/>
  <c r="AC90" i="2"/>
  <c r="AC91" i="2"/>
  <c r="AC92" i="2"/>
  <c r="AC93" i="2"/>
  <c r="AC94" i="2"/>
  <c r="AC95" i="2"/>
  <c r="AC96" i="2"/>
  <c r="AC97" i="2"/>
  <c r="AC100" i="2"/>
  <c r="AC101" i="2"/>
  <c r="AC102" i="2"/>
  <c r="AC105" i="2"/>
  <c r="AC106" i="2"/>
  <c r="AC107" i="2"/>
  <c r="AC108" i="2"/>
  <c r="AC109" i="2"/>
  <c r="AC110" i="2"/>
  <c r="AC111" i="2"/>
  <c r="AC112" i="2"/>
  <c r="AC113" i="2"/>
  <c r="AC116" i="2"/>
  <c r="AC117" i="2"/>
  <c r="AC118" i="2"/>
  <c r="AC121" i="2"/>
  <c r="AC122" i="2"/>
  <c r="AC123" i="2"/>
  <c r="AC124" i="2"/>
  <c r="AC125" i="2"/>
  <c r="AC126" i="2"/>
  <c r="AC127" i="2"/>
  <c r="AC128" i="2"/>
  <c r="AC129" i="2"/>
  <c r="AC132" i="2"/>
  <c r="AC133" i="2"/>
  <c r="AC134" i="2"/>
  <c r="AC137" i="2"/>
  <c r="AC138" i="2"/>
  <c r="AC139" i="2"/>
  <c r="AC140" i="2"/>
  <c r="AC141" i="2"/>
  <c r="AC142" i="2"/>
  <c r="AC143" i="2"/>
  <c r="AC144" i="2"/>
  <c r="AC145" i="2"/>
  <c r="AC148" i="2"/>
  <c r="AC149" i="2"/>
  <c r="AC150" i="2"/>
  <c r="AC153" i="2"/>
  <c r="AC154" i="2"/>
  <c r="AC155" i="2"/>
  <c r="AC156" i="2"/>
  <c r="AC157" i="2"/>
  <c r="AC158" i="2"/>
  <c r="AC159" i="2"/>
  <c r="AC160" i="2"/>
  <c r="AC161" i="2"/>
  <c r="AC164" i="2"/>
  <c r="AC165" i="2"/>
  <c r="AC166" i="2"/>
  <c r="AC169" i="2"/>
  <c r="AC170" i="2"/>
  <c r="AC171" i="2"/>
  <c r="AC172" i="2"/>
  <c r="AC173" i="2"/>
  <c r="AC174" i="2"/>
  <c r="AC175" i="2"/>
  <c r="AC176" i="2"/>
  <c r="AC177" i="2"/>
  <c r="AC180" i="2"/>
  <c r="AC181" i="2"/>
  <c r="AD182" i="2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" i="2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" i="2"/>
  <c r="C6" i="10" l="1"/>
  <c r="D5" i="10"/>
  <c r="C48" i="9"/>
  <c r="B5" i="9"/>
  <c r="D67" i="9"/>
  <c r="B6" i="9"/>
  <c r="E67" i="9"/>
  <c r="B7" i="9"/>
  <c r="F67" i="9"/>
  <c r="B8" i="9"/>
  <c r="A107" i="9"/>
  <c r="A119" i="9"/>
  <c r="E126" i="9"/>
  <c r="A115" i="9"/>
  <c r="C107" i="9"/>
  <c r="D107" i="9"/>
  <c r="F2" i="11"/>
  <c r="AF2" i="11" s="1"/>
  <c r="AH187" i="7"/>
  <c r="AH186" i="7"/>
  <c r="A118" i="9"/>
  <c r="A117" i="9"/>
  <c r="A116" i="9"/>
  <c r="A114" i="9"/>
  <c r="E48" i="9"/>
  <c r="A113" i="9"/>
  <c r="D57" i="9"/>
  <c r="D116" i="9" s="1"/>
  <c r="A112" i="9"/>
  <c r="A79" i="9"/>
  <c r="A111" i="9"/>
  <c r="F70" i="9"/>
  <c r="F88" i="9" s="1"/>
  <c r="A110" i="9"/>
  <c r="A109" i="9"/>
  <c r="A108" i="9"/>
  <c r="F107" i="9"/>
  <c r="E107" i="9"/>
  <c r="C3" i="12"/>
  <c r="C4" i="12" s="1"/>
  <c r="C5" i="12" s="1"/>
  <c r="F78" i="9"/>
  <c r="F96" i="9" s="1"/>
  <c r="F74" i="9"/>
  <c r="F92" i="9" s="1"/>
  <c r="E49" i="9"/>
  <c r="E108" i="9" s="1"/>
  <c r="D53" i="9"/>
  <c r="D112" i="9" s="1"/>
  <c r="C4" i="11"/>
  <c r="AF3" i="11"/>
  <c r="AD3" i="10"/>
  <c r="AD4" i="10"/>
  <c r="F48" i="9"/>
  <c r="F49" i="9"/>
  <c r="F108" i="9" s="1"/>
  <c r="A68" i="9"/>
  <c r="D48" i="9"/>
  <c r="D49" i="9"/>
  <c r="A78" i="9"/>
  <c r="E70" i="9"/>
  <c r="E88" i="9" s="1"/>
  <c r="A48" i="9"/>
  <c r="F60" i="9"/>
  <c r="F119" i="9" s="1"/>
  <c r="F56" i="9"/>
  <c r="F115" i="9" s="1"/>
  <c r="F52" i="9"/>
  <c r="F111" i="9" s="1"/>
  <c r="A77" i="9"/>
  <c r="D78" i="9"/>
  <c r="D96" i="9" s="1"/>
  <c r="D74" i="9"/>
  <c r="D92" i="9" s="1"/>
  <c r="D70" i="9"/>
  <c r="D88" i="9" s="1"/>
  <c r="E52" i="9"/>
  <c r="E111" i="9" s="1"/>
  <c r="C67" i="9"/>
  <c r="D60" i="9"/>
  <c r="D119" i="9" s="1"/>
  <c r="D56" i="9"/>
  <c r="D115" i="9" s="1"/>
  <c r="D52" i="9"/>
  <c r="D111" i="9" s="1"/>
  <c r="F77" i="9"/>
  <c r="F95" i="9" s="1"/>
  <c r="F73" i="9"/>
  <c r="F91" i="9" s="1"/>
  <c r="F69" i="9"/>
  <c r="F87" i="9" s="1"/>
  <c r="E69" i="9"/>
  <c r="E87" i="9" s="1"/>
  <c r="A57" i="9"/>
  <c r="D77" i="9"/>
  <c r="D95" i="9" s="1"/>
  <c r="D73" i="9"/>
  <c r="D91" i="9" s="1"/>
  <c r="D69" i="9"/>
  <c r="D87" i="9" s="1"/>
  <c r="A56" i="9"/>
  <c r="C49" i="9"/>
  <c r="C69" i="9"/>
  <c r="C87" i="9" s="1"/>
  <c r="A55" i="9"/>
  <c r="F76" i="9"/>
  <c r="F94" i="9" s="1"/>
  <c r="F72" i="9"/>
  <c r="F90" i="9" s="1"/>
  <c r="A54" i="9"/>
  <c r="A53" i="9"/>
  <c r="A52" i="9"/>
  <c r="A51" i="9"/>
  <c r="A50" i="9"/>
  <c r="AD185" i="8"/>
  <c r="AD184" i="8"/>
  <c r="AD185" i="7"/>
  <c r="AD184" i="7"/>
  <c r="AD183" i="6"/>
  <c r="AD182" i="6"/>
  <c r="C7" i="10" l="1"/>
  <c r="D6" i="10"/>
  <c r="F122" i="9"/>
  <c r="F102" i="9"/>
  <c r="E8" i="9" s="1"/>
  <c r="D102" i="9"/>
  <c r="E6" i="9" s="1"/>
  <c r="AH188" i="7"/>
  <c r="AH189" i="7"/>
  <c r="AF187" i="7"/>
  <c r="AF189" i="7"/>
  <c r="D4" i="12"/>
  <c r="D5" i="12"/>
  <c r="C6" i="12"/>
  <c r="F123" i="9"/>
  <c r="F8" i="9" s="1"/>
  <c r="F81" i="9"/>
  <c r="F82" i="9" s="1"/>
  <c r="D8" i="9" s="1"/>
  <c r="E37" i="9"/>
  <c r="D81" i="9"/>
  <c r="D82" i="9" s="1"/>
  <c r="D6" i="9" s="1"/>
  <c r="D62" i="9"/>
  <c r="D63" i="9" s="1"/>
  <c r="C6" i="9" s="1"/>
  <c r="D108" i="9"/>
  <c r="C108" i="9"/>
  <c r="C35" i="9"/>
  <c r="AD184" i="2"/>
  <c r="D4" i="11"/>
  <c r="F4" i="11" s="1"/>
  <c r="C5" i="11"/>
  <c r="AF4" i="11"/>
  <c r="AD5" i="10"/>
  <c r="F62" i="9"/>
  <c r="F63" i="9" s="1"/>
  <c r="C8" i="9" s="1"/>
  <c r="AD186" i="8"/>
  <c r="AD186" i="7"/>
  <c r="AD184" i="6"/>
  <c r="C8" i="10" l="1"/>
  <c r="D7" i="10"/>
  <c r="D122" i="9"/>
  <c r="D123" i="9" s="1"/>
  <c r="F6" i="9" s="1"/>
  <c r="AH190" i="7"/>
  <c r="AF188" i="7"/>
  <c r="C7" i="12"/>
  <c r="D6" i="12"/>
  <c r="E39" i="9"/>
  <c r="E72" i="9"/>
  <c r="E90" i="9" s="1"/>
  <c r="E53" i="9"/>
  <c r="E38" i="9"/>
  <c r="C51" i="9"/>
  <c r="C70" i="9"/>
  <c r="C88" i="9" s="1"/>
  <c r="C36" i="9"/>
  <c r="AD185" i="2"/>
  <c r="C6" i="11"/>
  <c r="D5" i="11"/>
  <c r="AD6" i="10"/>
  <c r="AD187" i="8"/>
  <c r="AD187" i="7"/>
  <c r="AD185" i="6"/>
  <c r="C9" i="10" l="1"/>
  <c r="D8" i="10"/>
  <c r="AF190" i="7"/>
  <c r="AF191" i="7"/>
  <c r="D7" i="12"/>
  <c r="C8" i="12"/>
  <c r="E40" i="9"/>
  <c r="E54" i="9"/>
  <c r="E113" i="9" s="1"/>
  <c r="E73" i="9"/>
  <c r="E91" i="9" s="1"/>
  <c r="E112" i="9"/>
  <c r="E55" i="9"/>
  <c r="E114" i="9" s="1"/>
  <c r="E74" i="9"/>
  <c r="E92" i="9" s="1"/>
  <c r="C52" i="9"/>
  <c r="C111" i="9" s="1"/>
  <c r="C71" i="9"/>
  <c r="C89" i="9" s="1"/>
  <c r="C37" i="9"/>
  <c r="AD186" i="2"/>
  <c r="C110" i="9"/>
  <c r="F5" i="11"/>
  <c r="AF5" i="11" s="1"/>
  <c r="D6" i="11"/>
  <c r="C7" i="11"/>
  <c r="F6" i="11"/>
  <c r="AF6" i="11" s="1"/>
  <c r="AD7" i="10"/>
  <c r="AD188" i="8"/>
  <c r="AD188" i="7"/>
  <c r="AD186" i="6"/>
  <c r="C10" i="10" l="1"/>
  <c r="D9" i="10"/>
  <c r="D7" i="11"/>
  <c r="AH191" i="7"/>
  <c r="C9" i="12"/>
  <c r="D8" i="12"/>
  <c r="E41" i="9"/>
  <c r="E42" i="9"/>
  <c r="E75" i="9"/>
  <c r="E93" i="9" s="1"/>
  <c r="E56" i="9"/>
  <c r="E115" i="9" s="1"/>
  <c r="C38" i="9"/>
  <c r="AD187" i="2"/>
  <c r="C72" i="9"/>
  <c r="C90" i="9" s="1"/>
  <c r="C53" i="9"/>
  <c r="C8" i="11"/>
  <c r="AD8" i="10"/>
  <c r="AD189" i="8"/>
  <c r="AD189" i="7"/>
  <c r="AD187" i="6"/>
  <c r="C11" i="10" l="1"/>
  <c r="D10" i="10"/>
  <c r="F11" i="12"/>
  <c r="D8" i="11"/>
  <c r="D9" i="11" s="1"/>
  <c r="F7" i="11"/>
  <c r="AF7" i="11" s="1"/>
  <c r="AH193" i="7"/>
  <c r="AH192" i="7"/>
  <c r="AF193" i="7"/>
  <c r="AF192" i="7"/>
  <c r="E43" i="9"/>
  <c r="E59" i="9" s="1"/>
  <c r="E118" i="9" s="1"/>
  <c r="C10" i="12"/>
  <c r="D9" i="12"/>
  <c r="E44" i="9"/>
  <c r="E58" i="9"/>
  <c r="E117" i="9" s="1"/>
  <c r="E77" i="9"/>
  <c r="E95" i="9" s="1"/>
  <c r="E76" i="9"/>
  <c r="E94" i="9" s="1"/>
  <c r="E57" i="9"/>
  <c r="E116" i="9" s="1"/>
  <c r="C112" i="9"/>
  <c r="C39" i="9"/>
  <c r="AD188" i="2"/>
  <c r="C54" i="9"/>
  <c r="C113" i="9" s="1"/>
  <c r="C73" i="9"/>
  <c r="C91" i="9" s="1"/>
  <c r="C9" i="11"/>
  <c r="AD9" i="10"/>
  <c r="AD190" i="8"/>
  <c r="AD190" i="7"/>
  <c r="AD188" i="6"/>
  <c r="C12" i="10" l="1"/>
  <c r="D11" i="10"/>
  <c r="D10" i="11"/>
  <c r="F8" i="11"/>
  <c r="AF8" i="11" s="1"/>
  <c r="E78" i="9"/>
  <c r="E96" i="9" s="1"/>
  <c r="D10" i="12"/>
  <c r="C11" i="12"/>
  <c r="E79" i="9"/>
  <c r="E60" i="9"/>
  <c r="E119" i="9" s="1"/>
  <c r="C55" i="9"/>
  <c r="C114" i="9" s="1"/>
  <c r="C74" i="9"/>
  <c r="C92" i="9" s="1"/>
  <c r="C40" i="9"/>
  <c r="AD189" i="2"/>
  <c r="C10" i="11"/>
  <c r="F9" i="11"/>
  <c r="AF9" i="11" s="1"/>
  <c r="AD10" i="10"/>
  <c r="AD191" i="8"/>
  <c r="AD191" i="7"/>
  <c r="AD189" i="6"/>
  <c r="C13" i="10" l="1"/>
  <c r="D12" i="10"/>
  <c r="E62" i="9"/>
  <c r="E63" i="9" s="1"/>
  <c r="C7" i="9" s="1"/>
  <c r="E122" i="9"/>
  <c r="E123" i="9" s="1"/>
  <c r="F7" i="9" s="1"/>
  <c r="E81" i="9"/>
  <c r="E82" i="9" s="1"/>
  <c r="D7" i="9" s="1"/>
  <c r="E97" i="9"/>
  <c r="E102" i="9" s="1"/>
  <c r="E7" i="9" s="1"/>
  <c r="C12" i="12"/>
  <c r="D11" i="12"/>
  <c r="C56" i="9"/>
  <c r="C75" i="9"/>
  <c r="C93" i="9" s="1"/>
  <c r="C41" i="9"/>
  <c r="AD190" i="2"/>
  <c r="C11" i="11"/>
  <c r="D11" i="11" s="1"/>
  <c r="F10" i="11"/>
  <c r="AF10" i="11" s="1"/>
  <c r="AD11" i="10"/>
  <c r="AD193" i="8"/>
  <c r="AD192" i="8"/>
  <c r="AD193" i="7"/>
  <c r="AD192" i="7"/>
  <c r="AD190" i="6"/>
  <c r="C14" i="10" l="1"/>
  <c r="D13" i="10"/>
  <c r="AG11" i="12"/>
  <c r="G11" i="12"/>
  <c r="F13" i="12"/>
  <c r="C13" i="12"/>
  <c r="D12" i="12"/>
  <c r="C76" i="9"/>
  <c r="C94" i="9" s="1"/>
  <c r="C57" i="9"/>
  <c r="C116" i="9" s="1"/>
  <c r="C42" i="9"/>
  <c r="AD191" i="2"/>
  <c r="C115" i="9"/>
  <c r="C12" i="11"/>
  <c r="D12" i="11" s="1"/>
  <c r="F11" i="11"/>
  <c r="AF11" i="11" s="1"/>
  <c r="AD12" i="10"/>
  <c r="AD191" i="6"/>
  <c r="C15" i="10" l="1"/>
  <c r="D14" i="10"/>
  <c r="G12" i="12"/>
  <c r="AG12" i="12" s="1"/>
  <c r="F14" i="12"/>
  <c r="D13" i="11"/>
  <c r="D13" i="12"/>
  <c r="F15" i="12" s="1"/>
  <c r="C14" i="12"/>
  <c r="C58" i="9"/>
  <c r="C77" i="9"/>
  <c r="C95" i="9" s="1"/>
  <c r="C43" i="9"/>
  <c r="AD192" i="2"/>
  <c r="C13" i="11"/>
  <c r="F12" i="11"/>
  <c r="AF12" i="11" s="1"/>
  <c r="AD13" i="10"/>
  <c r="AD193" i="6"/>
  <c r="AD192" i="6"/>
  <c r="C16" i="10" l="1"/>
  <c r="D15" i="10"/>
  <c r="G14" i="12"/>
  <c r="G13" i="12"/>
  <c r="AG13" i="12" s="1"/>
  <c r="D14" i="11"/>
  <c r="C15" i="12"/>
  <c r="D14" i="12"/>
  <c r="AD193" i="2"/>
  <c r="C44" i="9"/>
  <c r="C59" i="9"/>
  <c r="C118" i="9" s="1"/>
  <c r="C78" i="9"/>
  <c r="C96" i="9" s="1"/>
  <c r="C117" i="9"/>
  <c r="C14" i="11"/>
  <c r="F13" i="11"/>
  <c r="AF13" i="11" s="1"/>
  <c r="AD14" i="10"/>
  <c r="C17" i="10" l="1"/>
  <c r="D16" i="10"/>
  <c r="AG14" i="12"/>
  <c r="F16" i="12"/>
  <c r="D15" i="11"/>
  <c r="D15" i="12"/>
  <c r="C16" i="12"/>
  <c r="C60" i="9"/>
  <c r="C79" i="9"/>
  <c r="C15" i="11"/>
  <c r="F14" i="11"/>
  <c r="AF14" i="11" s="1"/>
  <c r="AD15" i="10"/>
  <c r="C18" i="10" l="1"/>
  <c r="D17" i="10"/>
  <c r="C81" i="9"/>
  <c r="C82" i="9" s="1"/>
  <c r="D5" i="9" s="1"/>
  <c r="D10" i="9" s="1"/>
  <c r="C97" i="9"/>
  <c r="C102" i="9" s="1"/>
  <c r="E5" i="9" s="1"/>
  <c r="E10" i="9" s="1"/>
  <c r="G15" i="12"/>
  <c r="AG15" i="12" s="1"/>
  <c r="F17" i="12"/>
  <c r="D16" i="11"/>
  <c r="C17" i="12"/>
  <c r="D16" i="12"/>
  <c r="C119" i="9"/>
  <c r="C62" i="9"/>
  <c r="C63" i="9" s="1"/>
  <c r="C5" i="9" s="1"/>
  <c r="C10" i="9" s="1" a="1"/>
  <c r="C10" i="9" s="1"/>
  <c r="C16" i="11"/>
  <c r="F15" i="11"/>
  <c r="AF15" i="11" s="1"/>
  <c r="AD16" i="10"/>
  <c r="C19" i="10" l="1"/>
  <c r="D18" i="10"/>
  <c r="C122" i="9"/>
  <c r="C123" i="9" s="1"/>
  <c r="F5" i="9" s="1"/>
  <c r="F10" i="9" s="1"/>
  <c r="G16" i="12"/>
  <c r="AG16" i="12" s="1"/>
  <c r="F18" i="12"/>
  <c r="C18" i="12"/>
  <c r="D17" i="12"/>
  <c r="C17" i="11"/>
  <c r="D17" i="11" s="1"/>
  <c r="F16" i="11"/>
  <c r="AF16" i="11" s="1"/>
  <c r="AD17" i="10"/>
  <c r="C20" i="10" l="1"/>
  <c r="D19" i="10"/>
  <c r="G17" i="12"/>
  <c r="AG17" i="12" s="1"/>
  <c r="F19" i="12"/>
  <c r="D18" i="12"/>
  <c r="C19" i="12"/>
  <c r="C18" i="11"/>
  <c r="D18" i="11" s="1"/>
  <c r="F17" i="11"/>
  <c r="AF17" i="11" s="1"/>
  <c r="AD18" i="10"/>
  <c r="C21" i="10" l="1"/>
  <c r="D20" i="10"/>
  <c r="G18" i="12"/>
  <c r="AG18" i="12" s="1"/>
  <c r="F20" i="12"/>
  <c r="C20" i="12"/>
  <c r="D19" i="12"/>
  <c r="C19" i="11"/>
  <c r="D19" i="11" s="1"/>
  <c r="F18" i="11"/>
  <c r="AF18" i="11" s="1"/>
  <c r="AD19" i="10"/>
  <c r="C22" i="10" l="1"/>
  <c r="D21" i="10"/>
  <c r="G19" i="12"/>
  <c r="AG19" i="12" s="1"/>
  <c r="F21" i="12"/>
  <c r="C21" i="12"/>
  <c r="D20" i="12"/>
  <c r="C20" i="11"/>
  <c r="D20" i="11" s="1"/>
  <c r="F19" i="11"/>
  <c r="AF19" i="11" s="1"/>
  <c r="AD20" i="10"/>
  <c r="C23" i="10" l="1"/>
  <c r="D22" i="10"/>
  <c r="F22" i="12"/>
  <c r="G20" i="12"/>
  <c r="AG20" i="12" s="1"/>
  <c r="D21" i="11"/>
  <c r="D21" i="12"/>
  <c r="G21" i="12" s="1"/>
  <c r="AG21" i="12" s="1"/>
  <c r="C22" i="12"/>
  <c r="C21" i="11"/>
  <c r="F20" i="11"/>
  <c r="AF20" i="11" s="1"/>
  <c r="AD21" i="10"/>
  <c r="C24" i="10" l="1"/>
  <c r="D23" i="10"/>
  <c r="F23" i="12"/>
  <c r="C23" i="12"/>
  <c r="D22" i="12"/>
  <c r="G22" i="12" s="1"/>
  <c r="F21" i="11"/>
  <c r="AF21" i="11" s="1"/>
  <c r="C22" i="11"/>
  <c r="D22" i="11" s="1"/>
  <c r="AD22" i="10"/>
  <c r="C25" i="10" l="1"/>
  <c r="D24" i="10"/>
  <c r="AG22" i="12"/>
  <c r="F24" i="12"/>
  <c r="D23" i="12"/>
  <c r="F25" i="12" s="1"/>
  <c r="C24" i="12"/>
  <c r="C23" i="11"/>
  <c r="D23" i="11" s="1"/>
  <c r="F22" i="11"/>
  <c r="AF22" i="11" s="1"/>
  <c r="AD23" i="10"/>
  <c r="C26" i="10" l="1"/>
  <c r="D25" i="10"/>
  <c r="G23" i="12"/>
  <c r="AG23" i="12" s="1"/>
  <c r="D24" i="11"/>
  <c r="C25" i="12"/>
  <c r="D24" i="12"/>
  <c r="G24" i="12" s="1"/>
  <c r="C24" i="11"/>
  <c r="F23" i="11"/>
  <c r="AF23" i="11" s="1"/>
  <c r="AD24" i="10"/>
  <c r="C27" i="10" l="1"/>
  <c r="D26" i="10"/>
  <c r="AG24" i="12"/>
  <c r="F26" i="12"/>
  <c r="D25" i="11"/>
  <c r="C26" i="12"/>
  <c r="D25" i="12"/>
  <c r="C25" i="11"/>
  <c r="F24" i="11"/>
  <c r="AF24" i="11" s="1"/>
  <c r="AD25" i="10"/>
  <c r="C28" i="10" l="1"/>
  <c r="D27" i="10"/>
  <c r="F27" i="12"/>
  <c r="G25" i="12"/>
  <c r="AG25" i="12" s="1"/>
  <c r="D26" i="11"/>
  <c r="D26" i="12"/>
  <c r="C27" i="12"/>
  <c r="C26" i="11"/>
  <c r="F25" i="11"/>
  <c r="AF25" i="11" s="1"/>
  <c r="AD26" i="10"/>
  <c r="C29" i="10" l="1"/>
  <c r="D28" i="10"/>
  <c r="F28" i="12"/>
  <c r="G26" i="12"/>
  <c r="AG26" i="12" s="1"/>
  <c r="D27" i="11"/>
  <c r="C28" i="12"/>
  <c r="D27" i="12"/>
  <c r="C27" i="11"/>
  <c r="F26" i="11"/>
  <c r="AF26" i="11" s="1"/>
  <c r="AD27" i="10"/>
  <c r="C30" i="10" l="1"/>
  <c r="D29" i="10"/>
  <c r="F29" i="12"/>
  <c r="G27" i="12"/>
  <c r="AG27" i="12" s="1"/>
  <c r="D28" i="11"/>
  <c r="C29" i="12"/>
  <c r="D28" i="12"/>
  <c r="G28" i="12" s="1"/>
  <c r="C28" i="11"/>
  <c r="F27" i="11"/>
  <c r="AF27" i="11" s="1"/>
  <c r="AD28" i="10"/>
  <c r="C31" i="10" l="1"/>
  <c r="D30" i="10"/>
  <c r="AG28" i="12"/>
  <c r="F30" i="12"/>
  <c r="D29" i="11"/>
  <c r="D29" i="12"/>
  <c r="G29" i="12" s="1"/>
  <c r="AG29" i="12" s="1"/>
  <c r="C30" i="12"/>
  <c r="F28" i="11"/>
  <c r="AF28" i="11" s="1"/>
  <c r="C29" i="11"/>
  <c r="AD29" i="10"/>
  <c r="C32" i="10" l="1"/>
  <c r="D31" i="10"/>
  <c r="F31" i="12"/>
  <c r="D30" i="11"/>
  <c r="C31" i="12"/>
  <c r="D30" i="12"/>
  <c r="C30" i="11"/>
  <c r="F29" i="11"/>
  <c r="AF29" i="11" s="1"/>
  <c r="AD30" i="10"/>
  <c r="C33" i="10" l="1"/>
  <c r="D32" i="10"/>
  <c r="G30" i="12"/>
  <c r="AG30" i="12" s="1"/>
  <c r="F32" i="12"/>
  <c r="D31" i="12"/>
  <c r="C32" i="12"/>
  <c r="C31" i="11"/>
  <c r="D31" i="11" s="1"/>
  <c r="F30" i="11"/>
  <c r="AF30" i="11" s="1"/>
  <c r="AD31" i="10"/>
  <c r="C34" i="10" l="1"/>
  <c r="D33" i="10"/>
  <c r="F33" i="12"/>
  <c r="G31" i="12"/>
  <c r="AG31" i="12" s="1"/>
  <c r="C33" i="12"/>
  <c r="D32" i="12"/>
  <c r="C32" i="11"/>
  <c r="D32" i="11" s="1"/>
  <c r="F31" i="11"/>
  <c r="AF31" i="11" s="1"/>
  <c r="AD32" i="10"/>
  <c r="C35" i="10" l="1"/>
  <c r="D34" i="10"/>
  <c r="F34" i="12"/>
  <c r="G32" i="12"/>
  <c r="AG32" i="12" s="1"/>
  <c r="C34" i="12"/>
  <c r="D33" i="12"/>
  <c r="C33" i="11"/>
  <c r="D33" i="11" s="1"/>
  <c r="F32" i="11"/>
  <c r="AF32" i="11" s="1"/>
  <c r="AD33" i="10"/>
  <c r="C36" i="10" l="1"/>
  <c r="D35" i="10"/>
  <c r="F35" i="12"/>
  <c r="G33" i="12"/>
  <c r="AG33" i="12" s="1"/>
  <c r="D34" i="12"/>
  <c r="C35" i="12"/>
  <c r="C34" i="11"/>
  <c r="D34" i="11" s="1"/>
  <c r="F33" i="11"/>
  <c r="AF33" i="11" s="1"/>
  <c r="AD34" i="10"/>
  <c r="C37" i="10" l="1"/>
  <c r="D36" i="10"/>
  <c r="G34" i="12"/>
  <c r="AG34" i="12" s="1"/>
  <c r="F36" i="12"/>
  <c r="C36" i="12"/>
  <c r="D35" i="12"/>
  <c r="C35" i="11"/>
  <c r="D35" i="11" s="1"/>
  <c r="F34" i="11"/>
  <c r="AF34" i="11" s="1"/>
  <c r="AD35" i="10"/>
  <c r="C38" i="10" l="1"/>
  <c r="D37" i="10"/>
  <c r="F37" i="12"/>
  <c r="G35" i="12"/>
  <c r="AG35" i="12" s="1"/>
  <c r="C37" i="12"/>
  <c r="D36" i="12"/>
  <c r="G36" i="12" s="1"/>
  <c r="C36" i="11"/>
  <c r="D36" i="11" s="1"/>
  <c r="F35" i="11"/>
  <c r="AF35" i="11" s="1"/>
  <c r="AD36" i="10"/>
  <c r="C39" i="10" l="1"/>
  <c r="D38" i="10"/>
  <c r="AG36" i="12"/>
  <c r="F38" i="12"/>
  <c r="D37" i="12"/>
  <c r="G37" i="12" s="1"/>
  <c r="AG37" i="12" s="1"/>
  <c r="C38" i="12"/>
  <c r="C37" i="11"/>
  <c r="D37" i="11" s="1"/>
  <c r="F36" i="11"/>
  <c r="AF36" i="11" s="1"/>
  <c r="AD37" i="10"/>
  <c r="C40" i="10" l="1"/>
  <c r="D39" i="10"/>
  <c r="F39" i="12"/>
  <c r="C39" i="12"/>
  <c r="D38" i="12"/>
  <c r="F37" i="11"/>
  <c r="AF37" i="11" s="1"/>
  <c r="C38" i="11"/>
  <c r="D38" i="11" s="1"/>
  <c r="AD38" i="10"/>
  <c r="C41" i="10" l="1"/>
  <c r="D40" i="10"/>
  <c r="G38" i="12"/>
  <c r="AG38" i="12" s="1"/>
  <c r="F40" i="12"/>
  <c r="C40" i="12"/>
  <c r="D39" i="12"/>
  <c r="C39" i="11"/>
  <c r="D39" i="11" s="1"/>
  <c r="F38" i="11"/>
  <c r="AF38" i="11" s="1"/>
  <c r="AD39" i="10"/>
  <c r="C42" i="10" l="1"/>
  <c r="D41" i="10"/>
  <c r="F41" i="12"/>
  <c r="G39" i="12"/>
  <c r="AG39" i="12" s="1"/>
  <c r="C41" i="12"/>
  <c r="D40" i="12"/>
  <c r="C40" i="11"/>
  <c r="D40" i="11" s="1"/>
  <c r="F39" i="11"/>
  <c r="AF39" i="11" s="1"/>
  <c r="AD40" i="10"/>
  <c r="C43" i="10" l="1"/>
  <c r="D42" i="10"/>
  <c r="F42" i="12"/>
  <c r="G40" i="12"/>
  <c r="AG40" i="12" s="1"/>
  <c r="C42" i="12"/>
  <c r="D41" i="12"/>
  <c r="C41" i="11"/>
  <c r="D41" i="11" s="1"/>
  <c r="F40" i="11"/>
  <c r="AF40" i="11" s="1"/>
  <c r="AD41" i="10"/>
  <c r="C44" i="10" l="1"/>
  <c r="D43" i="10"/>
  <c r="F43" i="12"/>
  <c r="G41" i="12"/>
  <c r="AG41" i="12" s="1"/>
  <c r="D42" i="12"/>
  <c r="C43" i="12"/>
  <c r="F41" i="11"/>
  <c r="AF41" i="11" s="1"/>
  <c r="C42" i="11"/>
  <c r="D42" i="11" s="1"/>
  <c r="AD42" i="10"/>
  <c r="C45" i="10" l="1"/>
  <c r="D44" i="10"/>
  <c r="F44" i="12"/>
  <c r="G42" i="12"/>
  <c r="AG42" i="12" s="1"/>
  <c r="C44" i="12"/>
  <c r="D43" i="12"/>
  <c r="C43" i="11"/>
  <c r="D43" i="11" s="1"/>
  <c r="F42" i="11"/>
  <c r="AF42" i="11" s="1"/>
  <c r="AD43" i="10"/>
  <c r="C46" i="10" l="1"/>
  <c r="D45" i="10"/>
  <c r="G43" i="12"/>
  <c r="AG43" i="12" s="1"/>
  <c r="F45" i="12"/>
  <c r="C45" i="12"/>
  <c r="D44" i="12"/>
  <c r="C44" i="11"/>
  <c r="D44" i="11" s="1"/>
  <c r="F43" i="11"/>
  <c r="AF43" i="11" s="1"/>
  <c r="AD44" i="10"/>
  <c r="C47" i="10" l="1"/>
  <c r="D46" i="10"/>
  <c r="G44" i="12"/>
  <c r="AG44" i="12" s="1"/>
  <c r="F46" i="12"/>
  <c r="D45" i="12"/>
  <c r="G45" i="12" s="1"/>
  <c r="AG45" i="12" s="1"/>
  <c r="C46" i="12"/>
  <c r="C45" i="11"/>
  <c r="D45" i="11" s="1"/>
  <c r="F44" i="11"/>
  <c r="AF44" i="11" s="1"/>
  <c r="AD45" i="10"/>
  <c r="C48" i="10" l="1"/>
  <c r="D47" i="10"/>
  <c r="F47" i="12"/>
  <c r="C47" i="12"/>
  <c r="D46" i="12"/>
  <c r="C46" i="11"/>
  <c r="D46" i="11" s="1"/>
  <c r="F45" i="11"/>
  <c r="AF45" i="11" s="1"/>
  <c r="AD46" i="10"/>
  <c r="C49" i="10" l="1"/>
  <c r="D48" i="10"/>
  <c r="F48" i="12"/>
  <c r="G46" i="12"/>
  <c r="AG46" i="12" s="1"/>
  <c r="C48" i="12"/>
  <c r="D47" i="12"/>
  <c r="G47" i="12" s="1"/>
  <c r="AG47" i="12" s="1"/>
  <c r="C47" i="11"/>
  <c r="D47" i="11" s="1"/>
  <c r="F46" i="11"/>
  <c r="AF46" i="11" s="1"/>
  <c r="AD47" i="10"/>
  <c r="C50" i="10" l="1"/>
  <c r="D49" i="10"/>
  <c r="F49" i="12"/>
  <c r="C49" i="12"/>
  <c r="D48" i="12"/>
  <c r="C48" i="11"/>
  <c r="D48" i="11" s="1"/>
  <c r="F47" i="11"/>
  <c r="AF47" i="11" s="1"/>
  <c r="AD48" i="10"/>
  <c r="C51" i="10" l="1"/>
  <c r="D50" i="10"/>
  <c r="F50" i="12"/>
  <c r="G48" i="12"/>
  <c r="AG48" i="12" s="1"/>
  <c r="C50" i="12"/>
  <c r="D49" i="12"/>
  <c r="C49" i="11"/>
  <c r="D49" i="11" s="1"/>
  <c r="F48" i="11"/>
  <c r="AF48" i="11" s="1"/>
  <c r="AD49" i="10"/>
  <c r="C52" i="10" l="1"/>
  <c r="D51" i="10"/>
  <c r="F51" i="12"/>
  <c r="G49" i="12"/>
  <c r="AG49" i="12" s="1"/>
  <c r="D50" i="12"/>
  <c r="G50" i="12" s="1"/>
  <c r="C51" i="12"/>
  <c r="C50" i="11"/>
  <c r="D50" i="11" s="1"/>
  <c r="F49" i="11"/>
  <c r="AF49" i="11" s="1"/>
  <c r="AD50" i="10"/>
  <c r="C53" i="10" l="1"/>
  <c r="D52" i="10"/>
  <c r="F52" i="12"/>
  <c r="AG50" i="12"/>
  <c r="C52" i="12"/>
  <c r="D51" i="12"/>
  <c r="F53" i="12" s="1"/>
  <c r="C51" i="11"/>
  <c r="D51" i="11" s="1"/>
  <c r="F50" i="11"/>
  <c r="AF50" i="11" s="1"/>
  <c r="AD51" i="10"/>
  <c r="C54" i="10" l="1"/>
  <c r="D53" i="10"/>
  <c r="G51" i="12"/>
  <c r="AG51" i="12" s="1"/>
  <c r="C53" i="12"/>
  <c r="D52" i="12"/>
  <c r="G52" i="12" s="1"/>
  <c r="C52" i="11"/>
  <c r="D52" i="11" s="1"/>
  <c r="F51" i="11"/>
  <c r="AF51" i="11" s="1"/>
  <c r="AD52" i="10"/>
  <c r="C55" i="10" l="1"/>
  <c r="D54" i="10"/>
  <c r="AG52" i="12"/>
  <c r="F54" i="12"/>
  <c r="D53" i="12"/>
  <c r="G53" i="12" s="1"/>
  <c r="AG53" i="12" s="1"/>
  <c r="C54" i="12"/>
  <c r="C53" i="11"/>
  <c r="D53" i="11" s="1"/>
  <c r="F52" i="11"/>
  <c r="AF52" i="11" s="1"/>
  <c r="AD53" i="10"/>
  <c r="C56" i="10" l="1"/>
  <c r="D55" i="10"/>
  <c r="F55" i="12"/>
  <c r="C55" i="12"/>
  <c r="D54" i="12"/>
  <c r="C54" i="11"/>
  <c r="D54" i="11" s="1"/>
  <c r="F53" i="11"/>
  <c r="AF53" i="11" s="1"/>
  <c r="AD54" i="10"/>
  <c r="C57" i="10" l="1"/>
  <c r="D56" i="10"/>
  <c r="F56" i="12"/>
  <c r="G54" i="12"/>
  <c r="AG54" i="12" s="1"/>
  <c r="D55" i="12"/>
  <c r="C56" i="12"/>
  <c r="C55" i="11"/>
  <c r="D55" i="11" s="1"/>
  <c r="F54" i="11"/>
  <c r="AF54" i="11" s="1"/>
  <c r="AD55" i="10"/>
  <c r="C58" i="10" l="1"/>
  <c r="D57" i="10"/>
  <c r="F57" i="12"/>
  <c r="G55" i="12"/>
  <c r="AG55" i="12" s="1"/>
  <c r="C57" i="12"/>
  <c r="D56" i="12"/>
  <c r="C56" i="11"/>
  <c r="D56" i="11" s="1"/>
  <c r="F55" i="11"/>
  <c r="AF55" i="11" s="1"/>
  <c r="AD56" i="10"/>
  <c r="C59" i="10" l="1"/>
  <c r="D58" i="10"/>
  <c r="F58" i="12"/>
  <c r="G56" i="12"/>
  <c r="AG56" i="12" s="1"/>
  <c r="C58" i="12"/>
  <c r="D57" i="12"/>
  <c r="C57" i="11"/>
  <c r="D57" i="11" s="1"/>
  <c r="F56" i="11"/>
  <c r="AF56" i="11" s="1"/>
  <c r="AD57" i="10"/>
  <c r="C60" i="10" l="1"/>
  <c r="D59" i="10"/>
  <c r="F59" i="12"/>
  <c r="G57" i="12"/>
  <c r="AG57" i="12" s="1"/>
  <c r="D58" i="12"/>
  <c r="C59" i="12"/>
  <c r="C58" i="11"/>
  <c r="D58" i="11" s="1"/>
  <c r="F57" i="11"/>
  <c r="AF57" i="11" s="1"/>
  <c r="AD58" i="10"/>
  <c r="C61" i="10" l="1"/>
  <c r="D60" i="10"/>
  <c r="F60" i="12"/>
  <c r="G58" i="12"/>
  <c r="AG58" i="12" s="1"/>
  <c r="C60" i="12"/>
  <c r="D59" i="12"/>
  <c r="C59" i="11"/>
  <c r="D59" i="11" s="1"/>
  <c r="F58" i="11"/>
  <c r="AF58" i="11" s="1"/>
  <c r="AD59" i="10"/>
  <c r="C62" i="10" l="1"/>
  <c r="D61" i="10"/>
  <c r="F61" i="12"/>
  <c r="G59" i="12"/>
  <c r="AG59" i="12" s="1"/>
  <c r="C61" i="12"/>
  <c r="D60" i="12"/>
  <c r="C60" i="11"/>
  <c r="D60" i="11" s="1"/>
  <c r="F59" i="11"/>
  <c r="AF59" i="11" s="1"/>
  <c r="AD60" i="10"/>
  <c r="C63" i="10" l="1"/>
  <c r="D62" i="10"/>
  <c r="F62" i="12"/>
  <c r="G60" i="12"/>
  <c r="AG60" i="12" s="1"/>
  <c r="D61" i="12"/>
  <c r="G61" i="12" s="1"/>
  <c r="AG61" i="12" s="1"/>
  <c r="C62" i="12"/>
  <c r="C61" i="11"/>
  <c r="D61" i="11" s="1"/>
  <c r="F60" i="11"/>
  <c r="AF60" i="11" s="1"/>
  <c r="AD61" i="10"/>
  <c r="C64" i="10" l="1"/>
  <c r="D63" i="10"/>
  <c r="F63" i="12"/>
  <c r="C63" i="12"/>
  <c r="D62" i="12"/>
  <c r="F61" i="11"/>
  <c r="AF61" i="11" s="1"/>
  <c r="C62" i="11"/>
  <c r="D62" i="11" s="1"/>
  <c r="AD62" i="10"/>
  <c r="C65" i="10" l="1"/>
  <c r="D64" i="10"/>
  <c r="F64" i="12"/>
  <c r="G62" i="12"/>
  <c r="AG62" i="12" s="1"/>
  <c r="C64" i="12"/>
  <c r="D63" i="12"/>
  <c r="C63" i="11"/>
  <c r="D63" i="11" s="1"/>
  <c r="F62" i="11"/>
  <c r="AF62" i="11" s="1"/>
  <c r="AD63" i="10"/>
  <c r="C66" i="10" l="1"/>
  <c r="D65" i="10"/>
  <c r="F65" i="12"/>
  <c r="G63" i="12"/>
  <c r="AG63" i="12" s="1"/>
  <c r="C65" i="12"/>
  <c r="D64" i="12"/>
  <c r="C64" i="11"/>
  <c r="D64" i="11" s="1"/>
  <c r="F63" i="11"/>
  <c r="AF63" i="11" s="1"/>
  <c r="AD64" i="10"/>
  <c r="C67" i="10" l="1"/>
  <c r="D66" i="10"/>
  <c r="F66" i="12"/>
  <c r="G64" i="12"/>
  <c r="AG64" i="12" s="1"/>
  <c r="C66" i="12"/>
  <c r="D65" i="12"/>
  <c r="C65" i="11"/>
  <c r="D65" i="11" s="1"/>
  <c r="F64" i="11"/>
  <c r="AF64" i="11" s="1"/>
  <c r="AD65" i="10"/>
  <c r="C68" i="10" l="1"/>
  <c r="D67" i="10"/>
  <c r="F67" i="12"/>
  <c r="G65" i="12"/>
  <c r="AG65" i="12" s="1"/>
  <c r="D66" i="12"/>
  <c r="G66" i="12" s="1"/>
  <c r="C67" i="12"/>
  <c r="C66" i="11"/>
  <c r="D66" i="11" s="1"/>
  <c r="F65" i="11"/>
  <c r="AF65" i="11" s="1"/>
  <c r="AD66" i="10"/>
  <c r="C69" i="10" l="1"/>
  <c r="D68" i="10"/>
  <c r="AG66" i="12"/>
  <c r="F68" i="12"/>
  <c r="C68" i="12"/>
  <c r="D67" i="12"/>
  <c r="C67" i="11"/>
  <c r="D67" i="11" s="1"/>
  <c r="F66" i="11"/>
  <c r="AF66" i="11" s="1"/>
  <c r="AD67" i="10"/>
  <c r="C70" i="10" l="1"/>
  <c r="D69" i="10"/>
  <c r="F69" i="12"/>
  <c r="G67" i="12"/>
  <c r="AG67" i="12" s="1"/>
  <c r="C69" i="12"/>
  <c r="D68" i="12"/>
  <c r="C68" i="11"/>
  <c r="D68" i="11" s="1"/>
  <c r="F67" i="11"/>
  <c r="AF67" i="11" s="1"/>
  <c r="AD68" i="10"/>
  <c r="C71" i="10" l="1"/>
  <c r="D70" i="10"/>
  <c r="F70" i="12"/>
  <c r="G68" i="12"/>
  <c r="AG68" i="12" s="1"/>
  <c r="D69" i="12"/>
  <c r="G69" i="12" s="1"/>
  <c r="AG69" i="12" s="1"/>
  <c r="C70" i="12"/>
  <c r="C69" i="11"/>
  <c r="D69" i="11" s="1"/>
  <c r="F68" i="11"/>
  <c r="AF68" i="11" s="1"/>
  <c r="AD69" i="10"/>
  <c r="C72" i="10" l="1"/>
  <c r="D71" i="10"/>
  <c r="F71" i="12"/>
  <c r="C71" i="12"/>
  <c r="D70" i="12"/>
  <c r="C70" i="11"/>
  <c r="D70" i="11" s="1"/>
  <c r="F69" i="11"/>
  <c r="AF69" i="11" s="1"/>
  <c r="AD70" i="10"/>
  <c r="C73" i="10" l="1"/>
  <c r="D72" i="10"/>
  <c r="F72" i="12"/>
  <c r="G70" i="12"/>
  <c r="AG70" i="12" s="1"/>
  <c r="C72" i="12"/>
  <c r="D71" i="12"/>
  <c r="C71" i="11"/>
  <c r="D71" i="11" s="1"/>
  <c r="F70" i="11"/>
  <c r="AF70" i="11" s="1"/>
  <c r="AD71" i="10"/>
  <c r="C74" i="10" l="1"/>
  <c r="D73" i="10"/>
  <c r="F73" i="12"/>
  <c r="G71" i="12"/>
  <c r="AG71" i="12" s="1"/>
  <c r="C73" i="12"/>
  <c r="D72" i="12"/>
  <c r="C72" i="11"/>
  <c r="D72" i="11" s="1"/>
  <c r="F71" i="11"/>
  <c r="AF71" i="11" s="1"/>
  <c r="AD72" i="10"/>
  <c r="C75" i="10" l="1"/>
  <c r="D74" i="10"/>
  <c r="F74" i="12"/>
  <c r="G72" i="12"/>
  <c r="AG72" i="12" s="1"/>
  <c r="C74" i="12"/>
  <c r="D73" i="12"/>
  <c r="F72" i="11"/>
  <c r="AF72" i="11" s="1"/>
  <c r="C73" i="11"/>
  <c r="D73" i="11" s="1"/>
  <c r="AD73" i="10"/>
  <c r="C76" i="10" l="1"/>
  <c r="D75" i="10"/>
  <c r="G73" i="12"/>
  <c r="AG73" i="12" s="1"/>
  <c r="F75" i="12"/>
  <c r="D74" i="12"/>
  <c r="C75" i="12"/>
  <c r="C74" i="11"/>
  <c r="D74" i="11" s="1"/>
  <c r="F73" i="11"/>
  <c r="AF73" i="11" s="1"/>
  <c r="AD74" i="10"/>
  <c r="C77" i="10" l="1"/>
  <c r="D76" i="10"/>
  <c r="F76" i="12"/>
  <c r="G74" i="12"/>
  <c r="AG74" i="12" s="1"/>
  <c r="C76" i="12"/>
  <c r="D75" i="12"/>
  <c r="C75" i="11"/>
  <c r="D75" i="11" s="1"/>
  <c r="F74" i="11"/>
  <c r="AF74" i="11" s="1"/>
  <c r="AD75" i="10"/>
  <c r="C78" i="10" l="1"/>
  <c r="D77" i="10"/>
  <c r="F77" i="12"/>
  <c r="G75" i="12"/>
  <c r="AG75" i="12" s="1"/>
  <c r="C77" i="12"/>
  <c r="D76" i="12"/>
  <c r="C76" i="11"/>
  <c r="D76" i="11" s="1"/>
  <c r="F75" i="11"/>
  <c r="AF75" i="11" s="1"/>
  <c r="AD76" i="10"/>
  <c r="C79" i="10" l="1"/>
  <c r="D78" i="10"/>
  <c r="F78" i="12"/>
  <c r="G76" i="12"/>
  <c r="AG76" i="12" s="1"/>
  <c r="D77" i="12"/>
  <c r="G77" i="12" s="1"/>
  <c r="AG77" i="12" s="1"/>
  <c r="C78" i="12"/>
  <c r="C77" i="11"/>
  <c r="D77" i="11" s="1"/>
  <c r="F76" i="11"/>
  <c r="AF76" i="11" s="1"/>
  <c r="AD77" i="10"/>
  <c r="C80" i="10" l="1"/>
  <c r="D79" i="10"/>
  <c r="F79" i="12"/>
  <c r="C79" i="12"/>
  <c r="D78" i="12"/>
  <c r="C78" i="11"/>
  <c r="D78" i="11" s="1"/>
  <c r="F77" i="11"/>
  <c r="AF77" i="11" s="1"/>
  <c r="AD78" i="10"/>
  <c r="C81" i="10" l="1"/>
  <c r="D80" i="10"/>
  <c r="F80" i="12"/>
  <c r="G78" i="12"/>
  <c r="AG78" i="12" s="1"/>
  <c r="D79" i="12"/>
  <c r="C80" i="12"/>
  <c r="F78" i="11"/>
  <c r="AF78" i="11" s="1"/>
  <c r="C79" i="11"/>
  <c r="D79" i="11" s="1"/>
  <c r="AD79" i="10"/>
  <c r="C82" i="10" l="1"/>
  <c r="D81" i="10"/>
  <c r="G79" i="12"/>
  <c r="AG79" i="12" s="1"/>
  <c r="F81" i="12"/>
  <c r="C81" i="12"/>
  <c r="D80" i="12"/>
  <c r="C80" i="11"/>
  <c r="D80" i="11" s="1"/>
  <c r="F79" i="11"/>
  <c r="AF79" i="11" s="1"/>
  <c r="AD80" i="10"/>
  <c r="C83" i="10" l="1"/>
  <c r="D82" i="10"/>
  <c r="F82" i="12"/>
  <c r="G80" i="12"/>
  <c r="AG80" i="12" s="1"/>
  <c r="C82" i="12"/>
  <c r="D81" i="12"/>
  <c r="C81" i="11"/>
  <c r="D81" i="11" s="1"/>
  <c r="F80" i="11"/>
  <c r="AF80" i="11" s="1"/>
  <c r="AD81" i="10"/>
  <c r="C84" i="10" l="1"/>
  <c r="D83" i="10"/>
  <c r="F83" i="12"/>
  <c r="G81" i="12"/>
  <c r="AG81" i="12" s="1"/>
  <c r="D82" i="12"/>
  <c r="C83" i="12"/>
  <c r="C82" i="11"/>
  <c r="D82" i="11" s="1"/>
  <c r="F81" i="11"/>
  <c r="AF81" i="11" s="1"/>
  <c r="AD82" i="10"/>
  <c r="C85" i="10" l="1"/>
  <c r="D84" i="10"/>
  <c r="F84" i="12"/>
  <c r="G82" i="12"/>
  <c r="AG82" i="12" s="1"/>
  <c r="C84" i="12"/>
  <c r="D83" i="12"/>
  <c r="C83" i="11"/>
  <c r="D83" i="11" s="1"/>
  <c r="F82" i="11"/>
  <c r="AF82" i="11" s="1"/>
  <c r="AD83" i="10"/>
  <c r="C86" i="10" l="1"/>
  <c r="D85" i="10"/>
  <c r="F85" i="12"/>
  <c r="G83" i="12"/>
  <c r="AG83" i="12" s="1"/>
  <c r="C85" i="12"/>
  <c r="D84" i="12"/>
  <c r="C84" i="11"/>
  <c r="D84" i="11" s="1"/>
  <c r="F83" i="11"/>
  <c r="AF83" i="11" s="1"/>
  <c r="AD84" i="10"/>
  <c r="C87" i="10" l="1"/>
  <c r="D86" i="10"/>
  <c r="G84" i="12"/>
  <c r="AG84" i="12" s="1"/>
  <c r="F86" i="12"/>
  <c r="D85" i="12"/>
  <c r="G85" i="12" s="1"/>
  <c r="AG85" i="12" s="1"/>
  <c r="C86" i="12"/>
  <c r="F84" i="11"/>
  <c r="AF84" i="11" s="1"/>
  <c r="C85" i="11"/>
  <c r="D85" i="11" s="1"/>
  <c r="AD85" i="10"/>
  <c r="C88" i="10" l="1"/>
  <c r="D87" i="10"/>
  <c r="F87" i="12"/>
  <c r="C87" i="12"/>
  <c r="D86" i="12"/>
  <c r="G86" i="12" s="1"/>
  <c r="AG86" i="12" s="1"/>
  <c r="C86" i="11"/>
  <c r="D86" i="11" s="1"/>
  <c r="F85" i="11"/>
  <c r="AF85" i="11" s="1"/>
  <c r="AD86" i="10"/>
  <c r="C89" i="10" l="1"/>
  <c r="D88" i="10"/>
  <c r="F88" i="12"/>
  <c r="D87" i="12"/>
  <c r="C88" i="12"/>
  <c r="C87" i="11"/>
  <c r="D87" i="11" s="1"/>
  <c r="F86" i="11"/>
  <c r="AF86" i="11" s="1"/>
  <c r="AD87" i="10"/>
  <c r="C90" i="10" l="1"/>
  <c r="D89" i="10"/>
  <c r="F89" i="12"/>
  <c r="G87" i="12"/>
  <c r="AG87" i="12" s="1"/>
  <c r="C89" i="12"/>
  <c r="D88" i="12"/>
  <c r="C88" i="11"/>
  <c r="D88" i="11" s="1"/>
  <c r="F87" i="11"/>
  <c r="AF87" i="11" s="1"/>
  <c r="AD88" i="10"/>
  <c r="C91" i="10" l="1"/>
  <c r="D90" i="10"/>
  <c r="F90" i="12"/>
  <c r="G88" i="12"/>
  <c r="AG88" i="12" s="1"/>
  <c r="C90" i="12"/>
  <c r="D89" i="12"/>
  <c r="C89" i="11"/>
  <c r="D89" i="11" s="1"/>
  <c r="F88" i="11"/>
  <c r="AF88" i="11" s="1"/>
  <c r="AD89" i="10"/>
  <c r="C92" i="10" l="1"/>
  <c r="D91" i="10"/>
  <c r="F91" i="12"/>
  <c r="G89" i="12"/>
  <c r="AG89" i="12" s="1"/>
  <c r="D90" i="12"/>
  <c r="C91" i="12"/>
  <c r="F89" i="11"/>
  <c r="AF89" i="11" s="1"/>
  <c r="C90" i="11"/>
  <c r="D90" i="11" s="1"/>
  <c r="AD90" i="10"/>
  <c r="C93" i="10" l="1"/>
  <c r="D92" i="10"/>
  <c r="F92" i="12"/>
  <c r="G90" i="12"/>
  <c r="AG90" i="12" s="1"/>
  <c r="C92" i="12"/>
  <c r="D91" i="12"/>
  <c r="F90" i="11"/>
  <c r="AF90" i="11" s="1"/>
  <c r="C91" i="11"/>
  <c r="D91" i="11" s="1"/>
  <c r="AD91" i="10"/>
  <c r="C94" i="10" l="1"/>
  <c r="D93" i="10"/>
  <c r="F93" i="12"/>
  <c r="G91" i="12"/>
  <c r="AG91" i="12" s="1"/>
  <c r="C93" i="12"/>
  <c r="D92" i="12"/>
  <c r="F91" i="11"/>
  <c r="AF91" i="11" s="1"/>
  <c r="C92" i="11"/>
  <c r="D92" i="11" s="1"/>
  <c r="AD92" i="10"/>
  <c r="C95" i="10" l="1"/>
  <c r="D94" i="10"/>
  <c r="F94" i="12"/>
  <c r="G92" i="12"/>
  <c r="AG92" i="12" s="1"/>
  <c r="D93" i="12"/>
  <c r="G93" i="12" s="1"/>
  <c r="AG93" i="12" s="1"/>
  <c r="C94" i="12"/>
  <c r="C93" i="11"/>
  <c r="D93" i="11" s="1"/>
  <c r="F92" i="11"/>
  <c r="AF92" i="11" s="1"/>
  <c r="AD93" i="10"/>
  <c r="C96" i="10" l="1"/>
  <c r="D95" i="10"/>
  <c r="F95" i="12"/>
  <c r="C95" i="12"/>
  <c r="D94" i="12"/>
  <c r="C94" i="11"/>
  <c r="D94" i="11" s="1"/>
  <c r="F93" i="11"/>
  <c r="AF93" i="11" s="1"/>
  <c r="AD94" i="10"/>
  <c r="C97" i="10" l="1"/>
  <c r="D96" i="10"/>
  <c r="F96" i="12"/>
  <c r="G94" i="12"/>
  <c r="AG94" i="12" s="1"/>
  <c r="D95" i="12"/>
  <c r="C96" i="12"/>
  <c r="C95" i="11"/>
  <c r="D95" i="11" s="1"/>
  <c r="F94" i="11"/>
  <c r="AF94" i="11" s="1"/>
  <c r="AD95" i="10"/>
  <c r="C98" i="10" l="1"/>
  <c r="D97" i="10"/>
  <c r="F97" i="12"/>
  <c r="G95" i="12"/>
  <c r="AG95" i="12" s="1"/>
  <c r="C97" i="12"/>
  <c r="D96" i="12"/>
  <c r="C96" i="11"/>
  <c r="D96" i="11" s="1"/>
  <c r="F95" i="11"/>
  <c r="AF95" i="11" s="1"/>
  <c r="AD96" i="10"/>
  <c r="C99" i="10" l="1"/>
  <c r="D98" i="10"/>
  <c r="F98" i="12"/>
  <c r="G96" i="12"/>
  <c r="AG96" i="12" s="1"/>
  <c r="C98" i="12"/>
  <c r="D97" i="12"/>
  <c r="F96" i="11"/>
  <c r="AF96" i="11" s="1"/>
  <c r="C97" i="11"/>
  <c r="D97" i="11" s="1"/>
  <c r="AD97" i="10"/>
  <c r="C100" i="10" l="1"/>
  <c r="D99" i="10"/>
  <c r="F99" i="12"/>
  <c r="G97" i="12"/>
  <c r="AG97" i="12" s="1"/>
  <c r="D98" i="12"/>
  <c r="G98" i="12" s="1"/>
  <c r="C99" i="12"/>
  <c r="C98" i="11"/>
  <c r="D98" i="11" s="1"/>
  <c r="F97" i="11"/>
  <c r="AF97" i="11" s="1"/>
  <c r="AD98" i="10"/>
  <c r="C101" i="10" l="1"/>
  <c r="D100" i="10"/>
  <c r="AG98" i="12"/>
  <c r="F100" i="12"/>
  <c r="C100" i="12"/>
  <c r="D99" i="12"/>
  <c r="C99" i="11"/>
  <c r="D99" i="11" s="1"/>
  <c r="F98" i="11"/>
  <c r="AF98" i="11" s="1"/>
  <c r="AD99" i="10"/>
  <c r="C102" i="10" l="1"/>
  <c r="D101" i="10"/>
  <c r="F101" i="12"/>
  <c r="G99" i="12"/>
  <c r="AG99" i="12" s="1"/>
  <c r="C101" i="12"/>
  <c r="D100" i="12"/>
  <c r="C100" i="11"/>
  <c r="D100" i="11" s="1"/>
  <c r="F99" i="11"/>
  <c r="AF99" i="11" s="1"/>
  <c r="AD100" i="10"/>
  <c r="C103" i="10" l="1"/>
  <c r="D102" i="10"/>
  <c r="G100" i="12"/>
  <c r="AG100" i="12" s="1"/>
  <c r="F102" i="12"/>
  <c r="D101" i="12"/>
  <c r="G101" i="12" s="1"/>
  <c r="AG101" i="12" s="1"/>
  <c r="C102" i="12"/>
  <c r="C101" i="11"/>
  <c r="D101" i="11" s="1"/>
  <c r="F100" i="11"/>
  <c r="AF100" i="11" s="1"/>
  <c r="AD101" i="10"/>
  <c r="C104" i="10" l="1"/>
  <c r="D103" i="10"/>
  <c r="F103" i="12"/>
  <c r="C103" i="12"/>
  <c r="D102" i="12"/>
  <c r="C102" i="11"/>
  <c r="D102" i="11" s="1"/>
  <c r="F101" i="11"/>
  <c r="AF101" i="11" s="1"/>
  <c r="AD102" i="10"/>
  <c r="C105" i="10" l="1"/>
  <c r="D104" i="10"/>
  <c r="F104" i="12"/>
  <c r="G102" i="12"/>
  <c r="AG102" i="12" s="1"/>
  <c r="D103" i="12"/>
  <c r="C104" i="12"/>
  <c r="F102" i="11"/>
  <c r="AF102" i="11" s="1"/>
  <c r="C103" i="11"/>
  <c r="D103" i="11" s="1"/>
  <c r="AD103" i="10"/>
  <c r="C106" i="10" l="1"/>
  <c r="D105" i="10"/>
  <c r="F105" i="12"/>
  <c r="G103" i="12"/>
  <c r="AG103" i="12" s="1"/>
  <c r="C105" i="12"/>
  <c r="D104" i="12"/>
  <c r="F106" i="12" s="1"/>
  <c r="C104" i="11"/>
  <c r="D104" i="11" s="1"/>
  <c r="F103" i="11"/>
  <c r="AF103" i="11" s="1"/>
  <c r="AD104" i="10"/>
  <c r="C107" i="10" l="1"/>
  <c r="D106" i="10"/>
  <c r="G104" i="12"/>
  <c r="AG104" i="12" s="1"/>
  <c r="C106" i="12"/>
  <c r="D105" i="12"/>
  <c r="C105" i="11"/>
  <c r="D105" i="11" s="1"/>
  <c r="F104" i="11"/>
  <c r="AF104" i="11" s="1"/>
  <c r="AD105" i="10"/>
  <c r="C108" i="10" l="1"/>
  <c r="D107" i="10"/>
  <c r="F107" i="12"/>
  <c r="G105" i="12"/>
  <c r="AG105" i="12" s="1"/>
  <c r="D106" i="12"/>
  <c r="C107" i="12"/>
  <c r="C106" i="11"/>
  <c r="D106" i="11" s="1"/>
  <c r="F105" i="11"/>
  <c r="AF105" i="11" s="1"/>
  <c r="AD106" i="10"/>
  <c r="C109" i="10" l="1"/>
  <c r="D108" i="10"/>
  <c r="F108" i="12"/>
  <c r="G106" i="12"/>
  <c r="AG106" i="12" s="1"/>
  <c r="C108" i="12"/>
  <c r="D107" i="12"/>
  <c r="C107" i="11"/>
  <c r="D107" i="11" s="1"/>
  <c r="F106" i="11"/>
  <c r="AF106" i="11" s="1"/>
  <c r="AD107" i="10"/>
  <c r="C110" i="10" l="1"/>
  <c r="D109" i="10"/>
  <c r="F109" i="12"/>
  <c r="G107" i="12"/>
  <c r="AG107" i="12" s="1"/>
  <c r="C109" i="12"/>
  <c r="D108" i="12"/>
  <c r="C108" i="11"/>
  <c r="D108" i="11" s="1"/>
  <c r="F107" i="11"/>
  <c r="AF107" i="11" s="1"/>
  <c r="AD108" i="10"/>
  <c r="C111" i="10" l="1"/>
  <c r="D110" i="10"/>
  <c r="F110" i="12"/>
  <c r="G108" i="12"/>
  <c r="AG108" i="12" s="1"/>
  <c r="D109" i="12"/>
  <c r="G109" i="12" s="1"/>
  <c r="AG109" i="12" s="1"/>
  <c r="C110" i="12"/>
  <c r="F108" i="11"/>
  <c r="AF108" i="11" s="1"/>
  <c r="C109" i="11"/>
  <c r="D109" i="11" s="1"/>
  <c r="AD109" i="10"/>
  <c r="C112" i="10" l="1"/>
  <c r="D111" i="10"/>
  <c r="F111" i="12"/>
  <c r="C111" i="12"/>
  <c r="D110" i="12"/>
  <c r="C110" i="11"/>
  <c r="D110" i="11" s="1"/>
  <c r="F109" i="11"/>
  <c r="AF109" i="11" s="1"/>
  <c r="AD110" i="10"/>
  <c r="C113" i="10" l="1"/>
  <c r="D112" i="10"/>
  <c r="F112" i="12"/>
  <c r="G110" i="12"/>
  <c r="AG110" i="12" s="1"/>
  <c r="C112" i="12"/>
  <c r="D111" i="12"/>
  <c r="G111" i="12" s="1"/>
  <c r="C111" i="11"/>
  <c r="D111" i="11" s="1"/>
  <c r="F110" i="11"/>
  <c r="AF110" i="11" s="1"/>
  <c r="AD111" i="10"/>
  <c r="C114" i="10" l="1"/>
  <c r="D113" i="10"/>
  <c r="AG111" i="12"/>
  <c r="F113" i="12"/>
  <c r="C113" i="12"/>
  <c r="D112" i="12"/>
  <c r="C112" i="11"/>
  <c r="D112" i="11" s="1"/>
  <c r="F111" i="11"/>
  <c r="AF111" i="11" s="1"/>
  <c r="AD112" i="10"/>
  <c r="C115" i="10" l="1"/>
  <c r="D114" i="10"/>
  <c r="F114" i="12"/>
  <c r="G112" i="12"/>
  <c r="AG112" i="12" s="1"/>
  <c r="C114" i="12"/>
  <c r="D113" i="12"/>
  <c r="C113" i="11"/>
  <c r="D113" i="11" s="1"/>
  <c r="F112" i="11"/>
  <c r="AF112" i="11" s="1"/>
  <c r="AD113" i="10"/>
  <c r="C116" i="10" l="1"/>
  <c r="D115" i="10"/>
  <c r="F115" i="12"/>
  <c r="G113" i="12"/>
  <c r="AG113" i="12" s="1"/>
  <c r="D114" i="12"/>
  <c r="C115" i="12"/>
  <c r="C114" i="11"/>
  <c r="D114" i="11" s="1"/>
  <c r="F113" i="11"/>
  <c r="AF113" i="11" s="1"/>
  <c r="AD114" i="10"/>
  <c r="C117" i="10" l="1"/>
  <c r="D116" i="10"/>
  <c r="F116" i="12"/>
  <c r="G114" i="12"/>
  <c r="AG114" i="12" s="1"/>
  <c r="C116" i="12"/>
  <c r="D115" i="12"/>
  <c r="C115" i="11"/>
  <c r="D115" i="11" s="1"/>
  <c r="F114" i="11"/>
  <c r="AF114" i="11" s="1"/>
  <c r="AD115" i="10"/>
  <c r="C118" i="10" l="1"/>
  <c r="D117" i="10"/>
  <c r="F117" i="12"/>
  <c r="G115" i="12"/>
  <c r="AG115" i="12" s="1"/>
  <c r="C117" i="12"/>
  <c r="D116" i="12"/>
  <c r="C116" i="11"/>
  <c r="D116" i="11" s="1"/>
  <c r="F115" i="11"/>
  <c r="AF115" i="11" s="1"/>
  <c r="AD116" i="10"/>
  <c r="C119" i="10" l="1"/>
  <c r="D118" i="10"/>
  <c r="F118" i="12"/>
  <c r="G116" i="12"/>
  <c r="AG116" i="12" s="1"/>
  <c r="D117" i="12"/>
  <c r="G117" i="12" s="1"/>
  <c r="AG117" i="12" s="1"/>
  <c r="C118" i="12"/>
  <c r="C117" i="11"/>
  <c r="D117" i="11" s="1"/>
  <c r="F116" i="11"/>
  <c r="AF116" i="11" s="1"/>
  <c r="AD117" i="10"/>
  <c r="C120" i="10" l="1"/>
  <c r="D119" i="10"/>
  <c r="F119" i="12"/>
  <c r="C119" i="12"/>
  <c r="D118" i="12"/>
  <c r="C118" i="11"/>
  <c r="D118" i="11" s="1"/>
  <c r="F117" i="11"/>
  <c r="AF117" i="11" s="1"/>
  <c r="AD118" i="10"/>
  <c r="C121" i="10" l="1"/>
  <c r="D120" i="10"/>
  <c r="G118" i="12"/>
  <c r="AG118" i="12" s="1"/>
  <c r="F120" i="12"/>
  <c r="D119" i="12"/>
  <c r="F121" i="12" s="1"/>
  <c r="C120" i="12"/>
  <c r="C119" i="11"/>
  <c r="D119" i="11" s="1"/>
  <c r="F118" i="11"/>
  <c r="AF118" i="11" s="1"/>
  <c r="AD119" i="10"/>
  <c r="C122" i="10" l="1"/>
  <c r="D121" i="10"/>
  <c r="G119" i="12"/>
  <c r="AG119" i="12" s="1"/>
  <c r="C121" i="12"/>
  <c r="D120" i="12"/>
  <c r="C120" i="11"/>
  <c r="D120" i="11" s="1"/>
  <c r="F119" i="11"/>
  <c r="AF119" i="11" s="1"/>
  <c r="AD120" i="10"/>
  <c r="C123" i="10" l="1"/>
  <c r="D122" i="10"/>
  <c r="G120" i="12"/>
  <c r="AG120" i="12" s="1"/>
  <c r="F122" i="12"/>
  <c r="C122" i="12"/>
  <c r="D121" i="12"/>
  <c r="C121" i="11"/>
  <c r="D121" i="11" s="1"/>
  <c r="F120" i="11"/>
  <c r="AF120" i="11" s="1"/>
  <c r="AD121" i="10"/>
  <c r="C124" i="10" l="1"/>
  <c r="D123" i="10"/>
  <c r="G121" i="12"/>
  <c r="AG121" i="12" s="1"/>
  <c r="F123" i="12"/>
  <c r="D122" i="12"/>
  <c r="C123" i="12"/>
  <c r="F121" i="11"/>
  <c r="AF121" i="11" s="1"/>
  <c r="C122" i="11"/>
  <c r="D122" i="11" s="1"/>
  <c r="AD122" i="10"/>
  <c r="C125" i="10" l="1"/>
  <c r="D124" i="10"/>
  <c r="F124" i="12"/>
  <c r="G122" i="12"/>
  <c r="AG122" i="12" s="1"/>
  <c r="C124" i="12"/>
  <c r="D123" i="12"/>
  <c r="G123" i="12" s="1"/>
  <c r="F122" i="11"/>
  <c r="AF122" i="11" s="1"/>
  <c r="C123" i="11"/>
  <c r="D123" i="11" s="1"/>
  <c r="AD123" i="10"/>
  <c r="C126" i="10" l="1"/>
  <c r="D125" i="10"/>
  <c r="AG123" i="12"/>
  <c r="F125" i="12"/>
  <c r="C125" i="12"/>
  <c r="D124" i="12"/>
  <c r="C124" i="11"/>
  <c r="D124" i="11" s="1"/>
  <c r="F123" i="11"/>
  <c r="AF123" i="11" s="1"/>
  <c r="AD124" i="10"/>
  <c r="C127" i="10" l="1"/>
  <c r="D126" i="10"/>
  <c r="F126" i="12"/>
  <c r="G124" i="12"/>
  <c r="AG124" i="12" s="1"/>
  <c r="D125" i="12"/>
  <c r="G125" i="12" s="1"/>
  <c r="AG125" i="12" s="1"/>
  <c r="C126" i="12"/>
  <c r="F124" i="11"/>
  <c r="AF124" i="11" s="1"/>
  <c r="C125" i="11"/>
  <c r="D125" i="11" s="1"/>
  <c r="AD125" i="10"/>
  <c r="C128" i="10" l="1"/>
  <c r="D127" i="10"/>
  <c r="F127" i="12"/>
  <c r="C127" i="12"/>
  <c r="D126" i="12"/>
  <c r="G126" i="12" s="1"/>
  <c r="AG126" i="12" s="1"/>
  <c r="C126" i="11"/>
  <c r="D126" i="11" s="1"/>
  <c r="F125" i="11"/>
  <c r="AF125" i="11" s="1"/>
  <c r="AD126" i="10"/>
  <c r="C129" i="10" l="1"/>
  <c r="D128" i="10"/>
  <c r="F128" i="12"/>
  <c r="C128" i="12"/>
  <c r="D127" i="12"/>
  <c r="C127" i="11"/>
  <c r="D127" i="11" s="1"/>
  <c r="F126" i="11"/>
  <c r="AF126" i="11" s="1"/>
  <c r="AD127" i="10"/>
  <c r="C130" i="10" l="1"/>
  <c r="D129" i="10"/>
  <c r="F129" i="12"/>
  <c r="G127" i="12"/>
  <c r="AG127" i="12" s="1"/>
  <c r="C129" i="12"/>
  <c r="D128" i="12"/>
  <c r="F127" i="11"/>
  <c r="AF127" i="11" s="1"/>
  <c r="C128" i="11"/>
  <c r="D128" i="11" s="1"/>
  <c r="AD128" i="10"/>
  <c r="C131" i="10" l="1"/>
  <c r="D130" i="10"/>
  <c r="F130" i="12"/>
  <c r="G128" i="12"/>
  <c r="AG128" i="12" s="1"/>
  <c r="C130" i="12"/>
  <c r="D129" i="12"/>
  <c r="C129" i="11"/>
  <c r="D129" i="11" s="1"/>
  <c r="F128" i="11"/>
  <c r="AF128" i="11" s="1"/>
  <c r="AD129" i="10"/>
  <c r="C132" i="10" l="1"/>
  <c r="D131" i="10"/>
  <c r="F131" i="12"/>
  <c r="G129" i="12"/>
  <c r="AG129" i="12" s="1"/>
  <c r="D130" i="12"/>
  <c r="C131" i="12"/>
  <c r="F129" i="11"/>
  <c r="AF129" i="11" s="1"/>
  <c r="C130" i="11"/>
  <c r="D130" i="11" s="1"/>
  <c r="AD130" i="10"/>
  <c r="C133" i="10" l="1"/>
  <c r="D132" i="10"/>
  <c r="F132" i="12"/>
  <c r="G130" i="12"/>
  <c r="AG130" i="12" s="1"/>
  <c r="C132" i="12"/>
  <c r="D131" i="12"/>
  <c r="C131" i="11"/>
  <c r="D131" i="11" s="1"/>
  <c r="F130" i="11"/>
  <c r="AF130" i="11" s="1"/>
  <c r="AD131" i="10"/>
  <c r="C134" i="10" l="1"/>
  <c r="D133" i="10"/>
  <c r="F133" i="12"/>
  <c r="G131" i="12"/>
  <c r="AG131" i="12" s="1"/>
  <c r="C133" i="12"/>
  <c r="D132" i="12"/>
  <c r="C132" i="11"/>
  <c r="D132" i="11" s="1"/>
  <c r="F131" i="11"/>
  <c r="AF131" i="11" s="1"/>
  <c r="AD132" i="10"/>
  <c r="C135" i="10" l="1"/>
  <c r="D134" i="10"/>
  <c r="F134" i="12"/>
  <c r="G132" i="12"/>
  <c r="AG132" i="12" s="1"/>
  <c r="D133" i="12"/>
  <c r="G133" i="12" s="1"/>
  <c r="AG133" i="12" s="1"/>
  <c r="C134" i="12"/>
  <c r="C133" i="11"/>
  <c r="D133" i="11" s="1"/>
  <c r="F132" i="11"/>
  <c r="AF132" i="11" s="1"/>
  <c r="AD133" i="10"/>
  <c r="C136" i="10" l="1"/>
  <c r="D135" i="10"/>
  <c r="F135" i="12"/>
  <c r="C135" i="12"/>
  <c r="D134" i="12"/>
  <c r="C134" i="11"/>
  <c r="D134" i="11" s="1"/>
  <c r="F133" i="11"/>
  <c r="AF133" i="11" s="1"/>
  <c r="AD134" i="10"/>
  <c r="C137" i="10" l="1"/>
  <c r="D136" i="10"/>
  <c r="F136" i="12"/>
  <c r="G134" i="12"/>
  <c r="AG134" i="12" s="1"/>
  <c r="C136" i="12"/>
  <c r="D135" i="12"/>
  <c r="C135" i="11"/>
  <c r="D135" i="11" s="1"/>
  <c r="F134" i="11"/>
  <c r="AF134" i="11" s="1"/>
  <c r="AD135" i="10"/>
  <c r="C138" i="10" l="1"/>
  <c r="D137" i="10"/>
  <c r="F137" i="12"/>
  <c r="G135" i="12"/>
  <c r="AG135" i="12" s="1"/>
  <c r="C137" i="12"/>
  <c r="D136" i="12"/>
  <c r="F135" i="11"/>
  <c r="AF135" i="11" s="1"/>
  <c r="C136" i="11"/>
  <c r="D136" i="11" s="1"/>
  <c r="AD136" i="10"/>
  <c r="C139" i="10" l="1"/>
  <c r="D138" i="10"/>
  <c r="F138" i="12"/>
  <c r="G136" i="12"/>
  <c r="AG136" i="12" s="1"/>
  <c r="C138" i="12"/>
  <c r="D137" i="12"/>
  <c r="F136" i="11"/>
  <c r="AF136" i="11" s="1"/>
  <c r="C137" i="11"/>
  <c r="D137" i="11" s="1"/>
  <c r="AD137" i="10"/>
  <c r="C140" i="10" l="1"/>
  <c r="D139" i="10"/>
  <c r="F139" i="12"/>
  <c r="G137" i="12"/>
  <c r="AG137" i="12" s="1"/>
  <c r="D138" i="12"/>
  <c r="C139" i="12"/>
  <c r="C138" i="11"/>
  <c r="D138" i="11" s="1"/>
  <c r="F137" i="11"/>
  <c r="AF137" i="11" s="1"/>
  <c r="AD138" i="10"/>
  <c r="C141" i="10" l="1"/>
  <c r="D140" i="10"/>
  <c r="F140" i="12"/>
  <c r="G138" i="12"/>
  <c r="AG138" i="12" s="1"/>
  <c r="C140" i="12"/>
  <c r="D139" i="12"/>
  <c r="C139" i="11"/>
  <c r="D139" i="11" s="1"/>
  <c r="F138" i="11"/>
  <c r="AF138" i="11" s="1"/>
  <c r="AD139" i="10"/>
  <c r="C142" i="10" l="1"/>
  <c r="D141" i="10"/>
  <c r="F141" i="12"/>
  <c r="G139" i="12"/>
  <c r="AG139" i="12" s="1"/>
  <c r="C141" i="12"/>
  <c r="D140" i="12"/>
  <c r="F139" i="11"/>
  <c r="AF139" i="11" s="1"/>
  <c r="C140" i="11"/>
  <c r="D140" i="11" s="1"/>
  <c r="AD140" i="10"/>
  <c r="C143" i="10" l="1"/>
  <c r="D142" i="10"/>
  <c r="F142" i="12"/>
  <c r="G140" i="12"/>
  <c r="AG140" i="12" s="1"/>
  <c r="D141" i="12"/>
  <c r="G141" i="12" s="1"/>
  <c r="AG141" i="12" s="1"/>
  <c r="C142" i="12"/>
  <c r="C141" i="11"/>
  <c r="D141" i="11" s="1"/>
  <c r="F140" i="11"/>
  <c r="AF140" i="11" s="1"/>
  <c r="AD141" i="10"/>
  <c r="C144" i="10" l="1"/>
  <c r="D143" i="10"/>
  <c r="F143" i="12"/>
  <c r="C143" i="12"/>
  <c r="D142" i="12"/>
  <c r="C142" i="11"/>
  <c r="D142" i="11" s="1"/>
  <c r="F141" i="11"/>
  <c r="AF141" i="11" s="1"/>
  <c r="AD142" i="10"/>
  <c r="C145" i="10" l="1"/>
  <c r="D144" i="10"/>
  <c r="F144" i="12"/>
  <c r="G142" i="12"/>
  <c r="AG142" i="12" s="1"/>
  <c r="C144" i="12"/>
  <c r="D143" i="12"/>
  <c r="C143" i="11"/>
  <c r="D143" i="11" s="1"/>
  <c r="F142" i="11"/>
  <c r="AF142" i="11" s="1"/>
  <c r="AD143" i="10"/>
  <c r="C146" i="10" l="1"/>
  <c r="D145" i="10"/>
  <c r="F145" i="12"/>
  <c r="G143" i="12"/>
  <c r="AG143" i="12" s="1"/>
  <c r="C145" i="12"/>
  <c r="D144" i="12"/>
  <c r="C144" i="11"/>
  <c r="D144" i="11" s="1"/>
  <c r="F143" i="11"/>
  <c r="AF143" i="11" s="1"/>
  <c r="AD144" i="10"/>
  <c r="C147" i="10" l="1"/>
  <c r="D146" i="10"/>
  <c r="F146" i="12"/>
  <c r="G144" i="12"/>
  <c r="AG144" i="12" s="1"/>
  <c r="C146" i="12"/>
  <c r="D145" i="12"/>
  <c r="F144" i="11"/>
  <c r="AF144" i="11" s="1"/>
  <c r="C145" i="11"/>
  <c r="D145" i="11" s="1"/>
  <c r="AD145" i="10"/>
  <c r="C148" i="10" l="1"/>
  <c r="D147" i="10"/>
  <c r="F147" i="12"/>
  <c r="G145" i="12"/>
  <c r="AG145" i="12" s="1"/>
  <c r="D146" i="12"/>
  <c r="C147" i="12"/>
  <c r="F145" i="11"/>
  <c r="AF145" i="11" s="1"/>
  <c r="C146" i="11"/>
  <c r="D146" i="11" s="1"/>
  <c r="AD146" i="10"/>
  <c r="C149" i="10" l="1"/>
  <c r="D148" i="10"/>
  <c r="F148" i="12"/>
  <c r="G146" i="12"/>
  <c r="AG146" i="12" s="1"/>
  <c r="C148" i="12"/>
  <c r="D147" i="12"/>
  <c r="C147" i="11"/>
  <c r="D147" i="11" s="1"/>
  <c r="F146" i="11"/>
  <c r="AF146" i="11" s="1"/>
  <c r="AD147" i="10"/>
  <c r="C150" i="10" l="1"/>
  <c r="D149" i="10"/>
  <c r="F149" i="12"/>
  <c r="G147" i="12"/>
  <c r="AG147" i="12" s="1"/>
  <c r="C149" i="12"/>
  <c r="D148" i="12"/>
  <c r="F147" i="11"/>
  <c r="AF147" i="11" s="1"/>
  <c r="C148" i="11"/>
  <c r="D148" i="11" s="1"/>
  <c r="AD148" i="10"/>
  <c r="C151" i="10" l="1"/>
  <c r="D150" i="10"/>
  <c r="F150" i="12"/>
  <c r="G148" i="12"/>
  <c r="AG148" i="12" s="1"/>
  <c r="D149" i="12"/>
  <c r="F151" i="12" s="1"/>
  <c r="C150" i="12"/>
  <c r="C149" i="11"/>
  <c r="D149" i="11" s="1"/>
  <c r="F148" i="11"/>
  <c r="AF148" i="11" s="1"/>
  <c r="AD149" i="10"/>
  <c r="C152" i="10" l="1"/>
  <c r="D151" i="10"/>
  <c r="G149" i="12"/>
  <c r="AG149" i="12" s="1"/>
  <c r="C151" i="12"/>
  <c r="D150" i="12"/>
  <c r="C150" i="11"/>
  <c r="D150" i="11" s="1"/>
  <c r="F149" i="11"/>
  <c r="AF149" i="11" s="1"/>
  <c r="AD150" i="10"/>
  <c r="C153" i="10" l="1"/>
  <c r="D152" i="10"/>
  <c r="F152" i="12"/>
  <c r="G150" i="12"/>
  <c r="AG150" i="12" s="1"/>
  <c r="C152" i="12"/>
  <c r="D151" i="12"/>
  <c r="C151" i="11"/>
  <c r="D151" i="11" s="1"/>
  <c r="F150" i="11"/>
  <c r="AF150" i="11" s="1"/>
  <c r="AD151" i="10"/>
  <c r="C154" i="10" l="1"/>
  <c r="D153" i="10"/>
  <c r="F153" i="12"/>
  <c r="G151" i="12"/>
  <c r="AG151" i="12" s="1"/>
  <c r="C153" i="12"/>
  <c r="D152" i="12"/>
  <c r="C152" i="11"/>
  <c r="D152" i="11" s="1"/>
  <c r="F151" i="11"/>
  <c r="AF151" i="11" s="1"/>
  <c r="AD152" i="10"/>
  <c r="C155" i="10" l="1"/>
  <c r="D154" i="10"/>
  <c r="G152" i="12"/>
  <c r="AG152" i="12" s="1"/>
  <c r="F154" i="12"/>
  <c r="C154" i="12"/>
  <c r="D153" i="12"/>
  <c r="F152" i="11"/>
  <c r="AF152" i="11" s="1"/>
  <c r="C153" i="11"/>
  <c r="D153" i="11" s="1"/>
  <c r="AD153" i="10"/>
  <c r="C156" i="10" l="1"/>
  <c r="D155" i="10"/>
  <c r="F155" i="12"/>
  <c r="G153" i="12"/>
  <c r="AG153" i="12" s="1"/>
  <c r="D154" i="12"/>
  <c r="C155" i="12"/>
  <c r="C154" i="11"/>
  <c r="D154" i="11" s="1"/>
  <c r="F153" i="11"/>
  <c r="AF153" i="11" s="1"/>
  <c r="AD154" i="10"/>
  <c r="C157" i="10" l="1"/>
  <c r="D156" i="10"/>
  <c r="F156" i="12"/>
  <c r="G154" i="12"/>
  <c r="AG154" i="12" s="1"/>
  <c r="C156" i="12"/>
  <c r="D155" i="12"/>
  <c r="C155" i="11"/>
  <c r="D155" i="11" s="1"/>
  <c r="F154" i="11"/>
  <c r="AF154" i="11" s="1"/>
  <c r="AD155" i="10"/>
  <c r="C158" i="10" l="1"/>
  <c r="D157" i="10"/>
  <c r="F157" i="12"/>
  <c r="G155" i="12"/>
  <c r="AG155" i="12" s="1"/>
  <c r="C157" i="12"/>
  <c r="D156" i="12"/>
  <c r="C156" i="11"/>
  <c r="D156" i="11" s="1"/>
  <c r="F155" i="11"/>
  <c r="AF155" i="11" s="1"/>
  <c r="AD156" i="10"/>
  <c r="C159" i="10" l="1"/>
  <c r="D158" i="10"/>
  <c r="F158" i="12"/>
  <c r="G156" i="12"/>
  <c r="AG156" i="12" s="1"/>
  <c r="D157" i="12"/>
  <c r="G157" i="12" s="1"/>
  <c r="AG157" i="12" s="1"/>
  <c r="C158" i="12"/>
  <c r="C157" i="11"/>
  <c r="D157" i="11" s="1"/>
  <c r="F156" i="11"/>
  <c r="AF156" i="11" s="1"/>
  <c r="AD157" i="10"/>
  <c r="C160" i="10" l="1"/>
  <c r="D159" i="10"/>
  <c r="F159" i="12"/>
  <c r="C159" i="12"/>
  <c r="D158" i="12"/>
  <c r="F157" i="11"/>
  <c r="AF157" i="11" s="1"/>
  <c r="C158" i="11"/>
  <c r="D158" i="11" s="1"/>
  <c r="AD158" i="10"/>
  <c r="C161" i="10" l="1"/>
  <c r="D160" i="10"/>
  <c r="F160" i="12"/>
  <c r="G158" i="12"/>
  <c r="AG158" i="12" s="1"/>
  <c r="C160" i="12"/>
  <c r="D159" i="12"/>
  <c r="F161" i="12" s="1"/>
  <c r="F158" i="11"/>
  <c r="AF158" i="11" s="1"/>
  <c r="C159" i="11"/>
  <c r="D159" i="11" s="1"/>
  <c r="AD159" i="10"/>
  <c r="C162" i="10" l="1"/>
  <c r="D161" i="10"/>
  <c r="G159" i="12"/>
  <c r="AG159" i="12" s="1"/>
  <c r="C161" i="12"/>
  <c r="D160" i="12"/>
  <c r="C160" i="11"/>
  <c r="D160" i="11" s="1"/>
  <c r="F159" i="11"/>
  <c r="AF159" i="11" s="1"/>
  <c r="AD160" i="10"/>
  <c r="C163" i="10" l="1"/>
  <c r="D162" i="10"/>
  <c r="F162" i="12"/>
  <c r="G160" i="12"/>
  <c r="AG160" i="12" s="1"/>
  <c r="C162" i="12"/>
  <c r="D161" i="12"/>
  <c r="G161" i="12" s="1"/>
  <c r="C161" i="11"/>
  <c r="D161" i="11" s="1"/>
  <c r="F160" i="11"/>
  <c r="AF160" i="11" s="1"/>
  <c r="AD161" i="10"/>
  <c r="C164" i="10" l="1"/>
  <c r="D163" i="10"/>
  <c r="AG161" i="12"/>
  <c r="F163" i="12"/>
  <c r="D162" i="12"/>
  <c r="F164" i="12" s="1"/>
  <c r="C163" i="12"/>
  <c r="C162" i="11"/>
  <c r="D162" i="11" s="1"/>
  <c r="F161" i="11"/>
  <c r="AF161" i="11" s="1"/>
  <c r="AD162" i="10"/>
  <c r="C165" i="10" l="1"/>
  <c r="D164" i="10"/>
  <c r="G162" i="12"/>
  <c r="AG162" i="12" s="1"/>
  <c r="C164" i="12"/>
  <c r="D163" i="12"/>
  <c r="C163" i="11"/>
  <c r="D163" i="11" s="1"/>
  <c r="F162" i="11"/>
  <c r="AF162" i="11" s="1"/>
  <c r="AD163" i="10"/>
  <c r="C166" i="10" l="1"/>
  <c r="D165" i="10"/>
  <c r="F165" i="12"/>
  <c r="G163" i="12"/>
  <c r="AG163" i="12" s="1"/>
  <c r="C165" i="12"/>
  <c r="D164" i="12"/>
  <c r="C164" i="11"/>
  <c r="D164" i="11" s="1"/>
  <c r="F163" i="11"/>
  <c r="AF163" i="11" s="1"/>
  <c r="AD164" i="10"/>
  <c r="C167" i="10" l="1"/>
  <c r="D166" i="10"/>
  <c r="F166" i="12"/>
  <c r="G164" i="12"/>
  <c r="AG164" i="12" s="1"/>
  <c r="D165" i="12"/>
  <c r="G165" i="12" s="1"/>
  <c r="AG165" i="12" s="1"/>
  <c r="C166" i="12"/>
  <c r="C165" i="11"/>
  <c r="D165" i="11" s="1"/>
  <c r="F164" i="11"/>
  <c r="AF164" i="11" s="1"/>
  <c r="AD165" i="10"/>
  <c r="C168" i="10" l="1"/>
  <c r="D167" i="10"/>
  <c r="F167" i="12"/>
  <c r="C167" i="12"/>
  <c r="D166" i="12"/>
  <c r="C166" i="11"/>
  <c r="D166" i="11" s="1"/>
  <c r="F165" i="11"/>
  <c r="AF165" i="11" s="1"/>
  <c r="AD166" i="10"/>
  <c r="C169" i="10" l="1"/>
  <c r="D168" i="10"/>
  <c r="F168" i="12"/>
  <c r="G166" i="12"/>
  <c r="AG166" i="12" s="1"/>
  <c r="D167" i="12"/>
  <c r="C168" i="12"/>
  <c r="C167" i="11"/>
  <c r="D167" i="11" s="1"/>
  <c r="F166" i="11"/>
  <c r="AF166" i="11" s="1"/>
  <c r="AD167" i="10"/>
  <c r="C170" i="10" l="1"/>
  <c r="D169" i="10"/>
  <c r="G167" i="12"/>
  <c r="AG167" i="12" s="1"/>
  <c r="F169" i="12"/>
  <c r="C169" i="12"/>
  <c r="D168" i="12"/>
  <c r="C168" i="11"/>
  <c r="D168" i="11" s="1"/>
  <c r="F167" i="11"/>
  <c r="AF167" i="11" s="1"/>
  <c r="AD168" i="10"/>
  <c r="C171" i="10" l="1"/>
  <c r="D170" i="10"/>
  <c r="F170" i="12"/>
  <c r="G168" i="12"/>
  <c r="AG168" i="12" s="1"/>
  <c r="C170" i="12"/>
  <c r="D169" i="12"/>
  <c r="F168" i="11"/>
  <c r="AF168" i="11" s="1"/>
  <c r="C169" i="11"/>
  <c r="D169" i="11" s="1"/>
  <c r="AD169" i="10"/>
  <c r="C172" i="10" l="1"/>
  <c r="D171" i="10"/>
  <c r="F171" i="12"/>
  <c r="G169" i="12"/>
  <c r="AG169" i="12" s="1"/>
  <c r="D170" i="12"/>
  <c r="C171" i="12"/>
  <c r="C170" i="11"/>
  <c r="D170" i="11" s="1"/>
  <c r="F169" i="11"/>
  <c r="AF169" i="11" s="1"/>
  <c r="AD170" i="10"/>
  <c r="C173" i="10" l="1"/>
  <c r="D172" i="10"/>
  <c r="F172" i="12"/>
  <c r="G170" i="12"/>
  <c r="AG170" i="12" s="1"/>
  <c r="C172" i="12"/>
  <c r="D171" i="12"/>
  <c r="C171" i="11"/>
  <c r="D171" i="11" s="1"/>
  <c r="F170" i="11"/>
  <c r="AF170" i="11" s="1"/>
  <c r="AD171" i="10"/>
  <c r="C174" i="10" l="1"/>
  <c r="D173" i="10"/>
  <c r="F173" i="12"/>
  <c r="G171" i="12"/>
  <c r="AG171" i="12" s="1"/>
  <c r="C173" i="12"/>
  <c r="D172" i="12"/>
  <c r="C172" i="11"/>
  <c r="D172" i="11" s="1"/>
  <c r="F171" i="11"/>
  <c r="AF171" i="11" s="1"/>
  <c r="AD172" i="10"/>
  <c r="C175" i="10" l="1"/>
  <c r="D174" i="10"/>
  <c r="F174" i="12"/>
  <c r="G172" i="12"/>
  <c r="AG172" i="12" s="1"/>
  <c r="D173" i="12"/>
  <c r="G173" i="12" s="1"/>
  <c r="AG173" i="12" s="1"/>
  <c r="C174" i="12"/>
  <c r="F172" i="11"/>
  <c r="AF172" i="11" s="1"/>
  <c r="C173" i="11"/>
  <c r="D173" i="11" s="1"/>
  <c r="AD173" i="10"/>
  <c r="C176" i="10" l="1"/>
  <c r="D175" i="10"/>
  <c r="F175" i="12"/>
  <c r="C175" i="12"/>
  <c r="D174" i="12"/>
  <c r="F173" i="11"/>
  <c r="AF173" i="11" s="1"/>
  <c r="C174" i="11"/>
  <c r="D174" i="11" s="1"/>
  <c r="AD174" i="10"/>
  <c r="C177" i="10" l="1"/>
  <c r="D176" i="10"/>
  <c r="F176" i="12"/>
  <c r="F185" i="12" s="1"/>
  <c r="G174" i="12"/>
  <c r="AG174" i="12" s="1"/>
  <c r="D175" i="12"/>
  <c r="C176" i="12"/>
  <c r="F174" i="11"/>
  <c r="AF174" i="11" s="1"/>
  <c r="C175" i="11"/>
  <c r="D175" i="11" s="1"/>
  <c r="AD175" i="10"/>
  <c r="C178" i="10" l="1"/>
  <c r="D177" i="10"/>
  <c r="F177" i="12"/>
  <c r="F186" i="12" s="1"/>
  <c r="G175" i="12"/>
  <c r="AG175" i="12" s="1"/>
  <c r="C177" i="12"/>
  <c r="D176" i="12"/>
  <c r="F175" i="11"/>
  <c r="AF175" i="11" s="1"/>
  <c r="C176" i="11"/>
  <c r="D176" i="11" s="1"/>
  <c r="AD176" i="10"/>
  <c r="C179" i="10" l="1"/>
  <c r="D178" i="10"/>
  <c r="G176" i="12"/>
  <c r="AG176" i="12" s="1"/>
  <c r="F178" i="12"/>
  <c r="F187" i="12" s="1"/>
  <c r="C178" i="12"/>
  <c r="D177" i="12"/>
  <c r="C177" i="11"/>
  <c r="D177" i="11" s="1"/>
  <c r="F176" i="11"/>
  <c r="AF176" i="11" s="1"/>
  <c r="AD177" i="10"/>
  <c r="C180" i="10" l="1"/>
  <c r="D179" i="10"/>
  <c r="F179" i="12"/>
  <c r="F188" i="12" s="1"/>
  <c r="G177" i="12"/>
  <c r="AG177" i="12" s="1"/>
  <c r="D178" i="12"/>
  <c r="C179" i="12"/>
  <c r="C178" i="11"/>
  <c r="D178" i="11" s="1"/>
  <c r="F177" i="11"/>
  <c r="AF177" i="11" s="1"/>
  <c r="AD178" i="10"/>
  <c r="C181" i="10" l="1"/>
  <c r="D180" i="10"/>
  <c r="F180" i="12"/>
  <c r="F189" i="12" s="1"/>
  <c r="G178" i="12"/>
  <c r="AG178" i="12" s="1"/>
  <c r="C180" i="12"/>
  <c r="D179" i="12"/>
  <c r="C179" i="11"/>
  <c r="D179" i="11" s="1"/>
  <c r="F178" i="11"/>
  <c r="AF178" i="11" s="1"/>
  <c r="AD179" i="10"/>
  <c r="C182" i="10" l="1"/>
  <c r="D181" i="10"/>
  <c r="F181" i="12"/>
  <c r="F190" i="12" s="1"/>
  <c r="G179" i="12"/>
  <c r="AG179" i="12" s="1"/>
  <c r="C181" i="12"/>
  <c r="D180" i="12"/>
  <c r="C180" i="11"/>
  <c r="D180" i="11" s="1"/>
  <c r="F179" i="11"/>
  <c r="AF179" i="11" s="1"/>
  <c r="AD180" i="10"/>
  <c r="F182" i="12" l="1"/>
  <c r="F191" i="12" s="1"/>
  <c r="G180" i="12"/>
  <c r="AG180" i="12" s="1"/>
  <c r="D181" i="12"/>
  <c r="F183" i="12" s="1"/>
  <c r="F192" i="12" s="1"/>
  <c r="C182" i="12"/>
  <c r="C181" i="11"/>
  <c r="D181" i="11" s="1"/>
  <c r="F180" i="11"/>
  <c r="AF180" i="11" s="1"/>
  <c r="AD181" i="10"/>
  <c r="G181" i="12" l="1"/>
  <c r="AG181" i="12" s="1"/>
  <c r="D182" i="12"/>
  <c r="F184" i="12" s="1"/>
  <c r="F193" i="12" s="1"/>
  <c r="C182" i="11"/>
  <c r="F181" i="11"/>
  <c r="AF181" i="11" s="1"/>
  <c r="AE182" i="10"/>
  <c r="G190" i="12" l="1"/>
  <c r="G187" i="12"/>
  <c r="G188" i="12"/>
  <c r="G189" i="12"/>
  <c r="G186" i="12"/>
  <c r="G185" i="12"/>
  <c r="G184" i="12"/>
  <c r="G183" i="12"/>
  <c r="AH183" i="12" s="1"/>
  <c r="AH182" i="12"/>
  <c r="G193" i="12"/>
  <c r="G192" i="12"/>
  <c r="G191" i="12"/>
  <c r="D182" i="11"/>
  <c r="AE183" i="10"/>
  <c r="AG183" i="11" l="1"/>
  <c r="AG182" i="11"/>
  <c r="AH184" i="12"/>
  <c r="AE184" i="10"/>
  <c r="AH185" i="12" l="1"/>
  <c r="AG184" i="11"/>
  <c r="AE185" i="10"/>
  <c r="AH186" i="12" l="1"/>
  <c r="AG185" i="11"/>
  <c r="AE186" i="10"/>
  <c r="AH187" i="12" l="1"/>
  <c r="AG186" i="11"/>
  <c r="AE187" i="10"/>
  <c r="AH188" i="12" l="1"/>
  <c r="AG187" i="11"/>
  <c r="AE188" i="10"/>
  <c r="AH189" i="12" l="1"/>
  <c r="AG188" i="11"/>
  <c r="AE189" i="10"/>
  <c r="AH190" i="12" l="1"/>
  <c r="AG189" i="11"/>
  <c r="AE190" i="10"/>
  <c r="AH191" i="12" l="1"/>
  <c r="AG190" i="11"/>
  <c r="AE191" i="10"/>
  <c r="AH192" i="12" l="1"/>
  <c r="AG191" i="11"/>
  <c r="AE193" i="10"/>
  <c r="AE192" i="10"/>
  <c r="AH193" i="12" l="1"/>
  <c r="AG192" i="11"/>
  <c r="AG193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<sst xmlns="http://schemas.openxmlformats.org/spreadsheetml/2006/main" count="201" uniqueCount="92">
  <si>
    <t>Electrical_EU</t>
  </si>
  <si>
    <t>Datum</t>
  </si>
  <si>
    <t>Naive</t>
  </si>
  <si>
    <t>Forecast</t>
  </si>
  <si>
    <t>Fit model</t>
  </si>
  <si>
    <t>Average</t>
  </si>
  <si>
    <t>Moving Average</t>
  </si>
  <si>
    <t>Seasonal Naive</t>
  </si>
  <si>
    <t>MA3</t>
  </si>
  <si>
    <t>MA12</t>
  </si>
  <si>
    <t>Forecasting models</t>
  </si>
  <si>
    <t>Testset</t>
  </si>
  <si>
    <t>Forecast Error</t>
  </si>
  <si>
    <t>SOM</t>
  </si>
  <si>
    <t>BIAS</t>
  </si>
  <si>
    <t>MAD</t>
  </si>
  <si>
    <t>Absolute Forecast Error</t>
  </si>
  <si>
    <t>MAPE</t>
  </si>
  <si>
    <t>Lagged_actual</t>
  </si>
  <si>
    <t>Noemer RMSSE op basis van training data:</t>
  </si>
  <si>
    <t>RMSSE</t>
  </si>
  <si>
    <t>Squared Forecast Error</t>
  </si>
  <si>
    <t>SES</t>
  </si>
  <si>
    <t>alfa:</t>
  </si>
  <si>
    <t>Level</t>
  </si>
  <si>
    <t>Trend</t>
  </si>
  <si>
    <t>Parameters</t>
  </si>
  <si>
    <t xml:space="preserve">beta: </t>
  </si>
  <si>
    <t>Holt</t>
  </si>
  <si>
    <t>HoltWinters</t>
  </si>
  <si>
    <t>Seizoenaliteit</t>
  </si>
  <si>
    <t>gamma:</t>
  </si>
  <si>
    <t>h</t>
  </si>
  <si>
    <t>Consumption</t>
  </si>
  <si>
    <t>Income</t>
  </si>
  <si>
    <t>Production</t>
  </si>
  <si>
    <t>Savings</t>
  </si>
  <si>
    <t>Unemployment</t>
  </si>
  <si>
    <t>Correlatie (Consumption versus Income):</t>
  </si>
  <si>
    <t>Scatterplot</t>
  </si>
  <si>
    <t>Lineaire regressie (Consumption via Income)</t>
  </si>
  <si>
    <t>Multiple regressie (Consumption via alle variabelen)</t>
  </si>
  <si>
    <t>SAMENVATTING UITVOER</t>
  </si>
  <si>
    <t>Gegevens voor de regressie</t>
  </si>
  <si>
    <t>Meervoudige correlatiecoëfficiënt R</t>
  </si>
  <si>
    <t>R-kwadraat</t>
  </si>
  <si>
    <t>Aangepaste kleinste kwadraat</t>
  </si>
  <si>
    <t>Standaardfout</t>
  </si>
  <si>
    <t>Waarnemingen</t>
  </si>
  <si>
    <t>Variantie-analyse</t>
  </si>
  <si>
    <t>Vrijheidsgraden</t>
  </si>
  <si>
    <t>Kwadratensom</t>
  </si>
  <si>
    <t>Gemiddelde kwadraten</t>
  </si>
  <si>
    <t>F</t>
  </si>
  <si>
    <t>Significantie F</t>
  </si>
  <si>
    <t>Regressie</t>
  </si>
  <si>
    <t>Storing</t>
  </si>
  <si>
    <t>Totaal</t>
  </si>
  <si>
    <t>Coëfficiënten</t>
  </si>
  <si>
    <t>T- statistische gegevens</t>
  </si>
  <si>
    <t>P-waarde</t>
  </si>
  <si>
    <t>Laagste 95%</t>
  </si>
  <si>
    <t>Hoogste 95%</t>
  </si>
  <si>
    <t>Laagste 95,0%</t>
  </si>
  <si>
    <t>Hoogste 95,0%</t>
  </si>
  <si>
    <t>Snijpunt</t>
  </si>
  <si>
    <t xml:space="preserve">Output regressie: </t>
  </si>
  <si>
    <t>Coefficienten:</t>
  </si>
  <si>
    <t>Q1</t>
  </si>
  <si>
    <t>Q2</t>
  </si>
  <si>
    <t>Q3</t>
  </si>
  <si>
    <t>Q4</t>
  </si>
  <si>
    <t>Forecasting oefenfile</t>
  </si>
  <si>
    <t>Modellen</t>
  </si>
  <si>
    <t>Simple Exponential Smoothing</t>
  </si>
  <si>
    <t>Holt's linear model</t>
  </si>
  <si>
    <t>Holt-Winters linear model</t>
  </si>
  <si>
    <t>Simple Lineaire regressie</t>
  </si>
  <si>
    <t>Multiple Lineaire regressie</t>
  </si>
  <si>
    <t>Multiple Lineaire regressie met dummy variabelen</t>
  </si>
  <si>
    <t>Naive_Forecast</t>
  </si>
  <si>
    <t>Average_Forecast</t>
  </si>
  <si>
    <t>Moving Average_Forecast</t>
  </si>
  <si>
    <t>Seasonal Naive_Forecast</t>
  </si>
  <si>
    <t>GEM</t>
  </si>
  <si>
    <t>Absolute Percentage Forecast Error</t>
  </si>
  <si>
    <t>Actuals</t>
  </si>
  <si>
    <t>Error</t>
  </si>
  <si>
    <t>Squared_Error</t>
  </si>
  <si>
    <t>Forecast horizon</t>
  </si>
  <si>
    <t>Results</t>
  </si>
  <si>
    <t>Best performing: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</si>
</sst>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8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3" fillId="0" borderId="0" xfId="0" applyFont="1"/>
    <xf numFmtId="14" fontId="3" fillId="0" borderId="0" xfId="0" applyNumberFormat="1" applyFont="1"/>
    <xf numFmtId="14" fontId="0" fillId="6" borderId="0" xfId="0" applyNumberFormat="1" applyFill="1"/>
    <xf numFmtId="2" fontId="0" fillId="0" borderId="0" xfId="0" applyNumberFormat="1"/>
    <xf numFmtId="0" fontId="0" fillId="0" borderId="2" xfId="0" applyBorder="1"/>
    <xf numFmtId="0" fontId="2" fillId="3" borderId="1" xfId="2"/>
    <xf numFmtId="2" fontId="2" fillId="3" borderId="1" xfId="2" applyNumberFormat="1"/>
    <xf numFmtId="164" fontId="2" fillId="3" borderId="1" xfId="2" applyNumberFormat="1"/>
    <xf numFmtId="2" fontId="0" fillId="5" borderId="0" xfId="0" applyNumberFormat="1" applyFill="1"/>
    <xf numFmtId="0" fontId="1" fillId="2" borderId="1" xfId="1"/>
    <xf numFmtId="2" fontId="0" fillId="6" borderId="0" xfId="0" applyNumberFormat="1" applyFill="1"/>
    <xf numFmtId="0" fontId="4" fillId="0" borderId="6" xfId="0" applyFont="1" applyBorder="1" applyAlignment="1">
      <alignment horizontal="centerContinuous"/>
    </xf>
    <xf numFmtId="0" fontId="0" fillId="0" borderId="7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 applyAlignment="1"/>
    <xf numFmtId="0" fontId="0" fillId="0" borderId="7" xfId="0" applyFill="1" applyBorder="1" applyAlignment="1"/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Continuous"/>
    </xf>
    <xf numFmtId="0" fontId="5" fillId="0" borderId="0" xfId="0" applyFont="1"/>
    <xf numFmtId="2" fontId="0" fillId="0" borderId="0" xfId="0" applyNumberFormat="1" applyFill="1"/>
    <xf numFmtId="164" fontId="0" fillId="6" borderId="0" xfId="0" applyNumberFormat="1" applyFill="1"/>
    <xf numFmtId="0" fontId="0" fillId="0" borderId="8" xfId="0" applyBorder="1"/>
    <xf numFmtId="0" fontId="7" fillId="0" borderId="0" xfId="0" applyFont="1"/>
    <xf numFmtId="0" fontId="8" fillId="7" borderId="0" xfId="3" applyAlignment="1">
      <alignment horizontal="center"/>
    </xf>
    <xf numFmtId="0" fontId="6" fillId="9" borderId="0" xfId="5" applyAlignment="1">
      <alignment horizontal="right"/>
    </xf>
    <xf numFmtId="2" fontId="6" fillId="8" borderId="0" xfId="4" applyNumberFormat="1" applyAlignment="1">
      <alignment horizontal="center"/>
    </xf>
    <xf numFmtId="164" fontId="6" fillId="8" borderId="0" xfId="4" applyNumberFormat="1" applyAlignment="1">
      <alignment horizontal="center"/>
    </xf>
    <xf numFmtId="0" fontId="8" fillId="0" borderId="0" xfId="0" applyFont="1" applyAlignment="1">
      <alignment horizontal="right"/>
    </xf>
    <xf numFmtId="2" fontId="8" fillId="0" borderId="0" xfId="0" applyNumberFormat="1" applyFont="1"/>
    <xf numFmtId="164" fontId="8" fillId="0" borderId="0" xfId="0" applyNumberFormat="1" applyFont="1"/>
    <xf numFmtId="0" fontId="0" fillId="0" borderId="2" xfId="0" applyBorder="1" applyAlignment="1">
      <alignment horizontal="center"/>
    </xf>
    <xf numFmtId="0" fontId="2" fillId="3" borderId="3" xfId="2" applyBorder="1" applyAlignment="1">
      <alignment horizontal="left"/>
    </xf>
    <xf numFmtId="0" fontId="2" fillId="3" borderId="4" xfId="2" applyBorder="1" applyAlignment="1">
      <alignment horizontal="left"/>
    </xf>
    <xf numFmtId="0" fontId="2" fillId="3" borderId="5" xfId="2" applyBorder="1" applyAlignment="1">
      <alignment horizontal="left"/>
    </xf>
  </cellXfs>
  <cellStyles count="6">
    <cellStyle name="20% - Accent2" xfId="4" builtinId="34"/>
    <cellStyle name="60% - Accent2" xfId="5" builtinId="36"/>
    <cellStyle name="Accent2" xfId="3" builtinId="33"/>
    <cellStyle name="Berekening" xfId="2" builtinId="22"/>
    <cellStyle name="Invoer" xfId="1" builtinId="20"/>
    <cellStyle name="Standaard" xfId="0" builtinId="0"/>
  </cellStyles>
  <dxfs count="4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Electrical</a:t>
            </a:r>
            <a:r>
              <a:rPr lang="nl-BE" baseline="0"/>
              <a:t> EU - Forecast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Model1_naive!$AB$1</c:f>
              <c:strCache>
                <c:ptCount val="1"/>
                <c:pt idx="0">
                  <c:v>Electrical_EU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Model1_naive!$AA$2:$AA$193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Model1_naive!$AB$2:$AB$193</c:f>
              <c:numCache>
                <c:formatCode>General</c:formatCode>
                <c:ptCount val="192"/>
                <c:pt idx="0">
                  <c:v>79.349999999999994</c:v>
                </c:pt>
                <c:pt idx="1">
                  <c:v>75.78</c:v>
                </c:pt>
                <c:pt idx="2">
                  <c:v>86.32</c:v>
                </c:pt>
                <c:pt idx="3">
                  <c:v>72.599999999999994</c:v>
                </c:pt>
                <c:pt idx="4">
                  <c:v>74.86</c:v>
                </c:pt>
                <c:pt idx="5">
                  <c:v>83.81</c:v>
                </c:pt>
                <c:pt idx="6">
                  <c:v>79.8</c:v>
                </c:pt>
                <c:pt idx="7">
                  <c:v>62.41</c:v>
                </c:pt>
                <c:pt idx="8">
                  <c:v>85.41</c:v>
                </c:pt>
                <c:pt idx="9">
                  <c:v>83.11</c:v>
                </c:pt>
                <c:pt idx="10">
                  <c:v>84.21</c:v>
                </c:pt>
                <c:pt idx="11">
                  <c:v>89.7</c:v>
                </c:pt>
                <c:pt idx="12">
                  <c:v>78.64</c:v>
                </c:pt>
                <c:pt idx="13">
                  <c:v>77.42</c:v>
                </c:pt>
                <c:pt idx="14">
                  <c:v>89.86</c:v>
                </c:pt>
                <c:pt idx="15">
                  <c:v>81.27</c:v>
                </c:pt>
                <c:pt idx="16">
                  <c:v>78.680000000000007</c:v>
                </c:pt>
                <c:pt idx="17">
                  <c:v>89.51</c:v>
                </c:pt>
                <c:pt idx="18">
                  <c:v>83.67</c:v>
                </c:pt>
                <c:pt idx="19">
                  <c:v>69.8</c:v>
                </c:pt>
                <c:pt idx="20">
                  <c:v>91.09</c:v>
                </c:pt>
                <c:pt idx="21">
                  <c:v>89.43</c:v>
                </c:pt>
                <c:pt idx="22">
                  <c:v>91.04</c:v>
                </c:pt>
                <c:pt idx="23">
                  <c:v>92.87</c:v>
                </c:pt>
                <c:pt idx="24">
                  <c:v>81.87</c:v>
                </c:pt>
                <c:pt idx="25">
                  <c:v>85.36</c:v>
                </c:pt>
                <c:pt idx="26">
                  <c:v>92.98</c:v>
                </c:pt>
                <c:pt idx="27">
                  <c:v>81.09</c:v>
                </c:pt>
                <c:pt idx="28">
                  <c:v>85.64</c:v>
                </c:pt>
                <c:pt idx="29">
                  <c:v>91.14</c:v>
                </c:pt>
                <c:pt idx="30">
                  <c:v>83.46</c:v>
                </c:pt>
                <c:pt idx="31">
                  <c:v>66.37</c:v>
                </c:pt>
                <c:pt idx="32">
                  <c:v>93.34</c:v>
                </c:pt>
                <c:pt idx="33">
                  <c:v>85.93</c:v>
                </c:pt>
                <c:pt idx="34">
                  <c:v>86.81</c:v>
                </c:pt>
                <c:pt idx="35">
                  <c:v>93.3</c:v>
                </c:pt>
                <c:pt idx="36">
                  <c:v>81.59</c:v>
                </c:pt>
                <c:pt idx="37">
                  <c:v>81.77</c:v>
                </c:pt>
                <c:pt idx="38">
                  <c:v>91.24</c:v>
                </c:pt>
                <c:pt idx="39">
                  <c:v>79.45</c:v>
                </c:pt>
                <c:pt idx="40">
                  <c:v>86.99</c:v>
                </c:pt>
                <c:pt idx="41">
                  <c:v>96.6</c:v>
                </c:pt>
                <c:pt idx="42">
                  <c:v>97.99</c:v>
                </c:pt>
                <c:pt idx="43">
                  <c:v>79.13</c:v>
                </c:pt>
                <c:pt idx="44">
                  <c:v>103.56</c:v>
                </c:pt>
                <c:pt idx="45">
                  <c:v>100.89</c:v>
                </c:pt>
                <c:pt idx="46">
                  <c:v>99.4</c:v>
                </c:pt>
                <c:pt idx="47">
                  <c:v>111.8</c:v>
                </c:pt>
                <c:pt idx="48">
                  <c:v>95.3</c:v>
                </c:pt>
                <c:pt idx="49">
                  <c:v>97.77</c:v>
                </c:pt>
                <c:pt idx="50">
                  <c:v>116.23</c:v>
                </c:pt>
                <c:pt idx="51">
                  <c:v>100.98</c:v>
                </c:pt>
                <c:pt idx="52">
                  <c:v>104.07</c:v>
                </c:pt>
                <c:pt idx="53">
                  <c:v>114.64</c:v>
                </c:pt>
                <c:pt idx="54">
                  <c:v>107.62</c:v>
                </c:pt>
                <c:pt idx="55">
                  <c:v>96.12</c:v>
                </c:pt>
                <c:pt idx="56">
                  <c:v>123.5</c:v>
                </c:pt>
                <c:pt idx="57">
                  <c:v>116.12</c:v>
                </c:pt>
                <c:pt idx="58">
                  <c:v>116.86</c:v>
                </c:pt>
                <c:pt idx="59">
                  <c:v>128.61000000000001</c:v>
                </c:pt>
                <c:pt idx="60">
                  <c:v>100.56</c:v>
                </c:pt>
                <c:pt idx="61">
                  <c:v>103.05</c:v>
                </c:pt>
                <c:pt idx="62">
                  <c:v>119.06</c:v>
                </c:pt>
                <c:pt idx="63">
                  <c:v>92.46</c:v>
                </c:pt>
                <c:pt idx="64">
                  <c:v>98.75</c:v>
                </c:pt>
                <c:pt idx="65">
                  <c:v>111.14</c:v>
                </c:pt>
                <c:pt idx="66">
                  <c:v>96.13</c:v>
                </c:pt>
                <c:pt idx="67">
                  <c:v>79.72</c:v>
                </c:pt>
                <c:pt idx="68">
                  <c:v>102.07</c:v>
                </c:pt>
                <c:pt idx="69">
                  <c:v>96.18</c:v>
                </c:pt>
                <c:pt idx="70">
                  <c:v>101.26</c:v>
                </c:pt>
                <c:pt idx="71">
                  <c:v>109.85</c:v>
                </c:pt>
                <c:pt idx="72">
                  <c:v>89.52</c:v>
                </c:pt>
                <c:pt idx="73">
                  <c:v>89.27</c:v>
                </c:pt>
                <c:pt idx="74">
                  <c:v>104.35</c:v>
                </c:pt>
                <c:pt idx="75">
                  <c:v>87.05</c:v>
                </c:pt>
                <c:pt idx="76">
                  <c:v>89.33</c:v>
                </c:pt>
                <c:pt idx="77">
                  <c:v>102.2</c:v>
                </c:pt>
                <c:pt idx="78">
                  <c:v>88.13</c:v>
                </c:pt>
                <c:pt idx="79">
                  <c:v>75.680000000000007</c:v>
                </c:pt>
                <c:pt idx="80">
                  <c:v>99.48</c:v>
                </c:pt>
                <c:pt idx="81">
                  <c:v>96.4</c:v>
                </c:pt>
                <c:pt idx="82">
                  <c:v>96.16</c:v>
                </c:pt>
                <c:pt idx="83">
                  <c:v>101</c:v>
                </c:pt>
                <c:pt idx="84">
                  <c:v>89.34</c:v>
                </c:pt>
                <c:pt idx="85">
                  <c:v>86.91</c:v>
                </c:pt>
                <c:pt idx="86">
                  <c:v>98.9</c:v>
                </c:pt>
                <c:pt idx="87">
                  <c:v>85.54</c:v>
                </c:pt>
                <c:pt idx="88">
                  <c:v>85.25</c:v>
                </c:pt>
                <c:pt idx="89">
                  <c:v>101.14</c:v>
                </c:pt>
                <c:pt idx="90">
                  <c:v>91.8</c:v>
                </c:pt>
                <c:pt idx="91">
                  <c:v>76.98</c:v>
                </c:pt>
                <c:pt idx="92">
                  <c:v>104.33</c:v>
                </c:pt>
                <c:pt idx="93">
                  <c:v>99.72</c:v>
                </c:pt>
                <c:pt idx="94">
                  <c:v>101.06</c:v>
                </c:pt>
                <c:pt idx="95">
                  <c:v>109</c:v>
                </c:pt>
                <c:pt idx="96">
                  <c:v>89.88</c:v>
                </c:pt>
                <c:pt idx="97">
                  <c:v>92.27</c:v>
                </c:pt>
                <c:pt idx="98">
                  <c:v>105.11</c:v>
                </c:pt>
                <c:pt idx="99">
                  <c:v>91.5</c:v>
                </c:pt>
                <c:pt idx="100">
                  <c:v>92.56</c:v>
                </c:pt>
                <c:pt idx="101">
                  <c:v>104.35</c:v>
                </c:pt>
                <c:pt idx="102">
                  <c:v>96.21</c:v>
                </c:pt>
                <c:pt idx="103">
                  <c:v>79.58</c:v>
                </c:pt>
                <c:pt idx="104">
                  <c:v>105.43</c:v>
                </c:pt>
                <c:pt idx="105">
                  <c:v>99.18</c:v>
                </c:pt>
                <c:pt idx="106">
                  <c:v>99.77</c:v>
                </c:pt>
                <c:pt idx="107">
                  <c:v>113.55</c:v>
                </c:pt>
                <c:pt idx="108">
                  <c:v>91.65</c:v>
                </c:pt>
                <c:pt idx="109">
                  <c:v>90.56</c:v>
                </c:pt>
                <c:pt idx="110">
                  <c:v>105.52</c:v>
                </c:pt>
                <c:pt idx="111">
                  <c:v>92.18</c:v>
                </c:pt>
                <c:pt idx="112">
                  <c:v>91.22</c:v>
                </c:pt>
                <c:pt idx="113">
                  <c:v>109.04</c:v>
                </c:pt>
                <c:pt idx="114">
                  <c:v>99.26</c:v>
                </c:pt>
                <c:pt idx="115">
                  <c:v>83.36</c:v>
                </c:pt>
                <c:pt idx="116">
                  <c:v>110.8</c:v>
                </c:pt>
                <c:pt idx="117">
                  <c:v>104.95</c:v>
                </c:pt>
                <c:pt idx="118">
                  <c:v>107.07</c:v>
                </c:pt>
                <c:pt idx="119">
                  <c:v>114.4</c:v>
                </c:pt>
                <c:pt idx="120">
                  <c:v>99.16</c:v>
                </c:pt>
                <c:pt idx="121">
                  <c:v>99.86</c:v>
                </c:pt>
                <c:pt idx="122">
                  <c:v>116.14</c:v>
                </c:pt>
                <c:pt idx="123">
                  <c:v>103.48</c:v>
                </c:pt>
                <c:pt idx="124">
                  <c:v>103.07</c:v>
                </c:pt>
                <c:pt idx="125">
                  <c:v>119.32</c:v>
                </c:pt>
                <c:pt idx="126">
                  <c:v>107.94</c:v>
                </c:pt>
                <c:pt idx="127">
                  <c:v>90.59</c:v>
                </c:pt>
                <c:pt idx="128">
                  <c:v>121.8</c:v>
                </c:pt>
                <c:pt idx="129">
                  <c:v>117.11</c:v>
                </c:pt>
                <c:pt idx="130">
                  <c:v>113.71</c:v>
                </c:pt>
                <c:pt idx="131">
                  <c:v>120.37</c:v>
                </c:pt>
                <c:pt idx="132">
                  <c:v>103.93</c:v>
                </c:pt>
                <c:pt idx="133">
                  <c:v>104.1</c:v>
                </c:pt>
                <c:pt idx="134">
                  <c:v>125.72</c:v>
                </c:pt>
                <c:pt idx="135">
                  <c:v>104.7</c:v>
                </c:pt>
                <c:pt idx="136">
                  <c:v>108.45</c:v>
                </c:pt>
                <c:pt idx="137">
                  <c:v>123.11</c:v>
                </c:pt>
                <c:pt idx="138">
                  <c:v>108.89</c:v>
                </c:pt>
                <c:pt idx="139">
                  <c:v>94.07</c:v>
                </c:pt>
                <c:pt idx="140">
                  <c:v>121.88</c:v>
                </c:pt>
                <c:pt idx="141">
                  <c:v>116.81</c:v>
                </c:pt>
                <c:pt idx="142">
                  <c:v>115.87</c:v>
                </c:pt>
                <c:pt idx="143">
                  <c:v>127.14</c:v>
                </c:pt>
                <c:pt idx="144">
                  <c:v>109.45</c:v>
                </c:pt>
                <c:pt idx="145">
                  <c:v>105.23</c:v>
                </c:pt>
                <c:pt idx="146">
                  <c:v>121.32</c:v>
                </c:pt>
                <c:pt idx="147">
                  <c:v>108.78</c:v>
                </c:pt>
                <c:pt idx="148">
                  <c:v>103.2</c:v>
                </c:pt>
                <c:pt idx="149">
                  <c:v>117.93</c:v>
                </c:pt>
                <c:pt idx="150">
                  <c:v>103.76</c:v>
                </c:pt>
                <c:pt idx="151">
                  <c:v>89.27</c:v>
                </c:pt>
                <c:pt idx="152">
                  <c:v>109.5</c:v>
                </c:pt>
                <c:pt idx="153">
                  <c:v>104.02</c:v>
                </c:pt>
                <c:pt idx="154">
                  <c:v>100.12</c:v>
                </c:pt>
                <c:pt idx="155">
                  <c:v>101.18</c:v>
                </c:pt>
                <c:pt idx="156">
                  <c:v>77.38</c:v>
                </c:pt>
                <c:pt idx="157">
                  <c:v>75.19</c:v>
                </c:pt>
                <c:pt idx="158">
                  <c:v>86.4</c:v>
                </c:pt>
                <c:pt idx="159">
                  <c:v>74.13</c:v>
                </c:pt>
                <c:pt idx="160">
                  <c:v>74.099999999999994</c:v>
                </c:pt>
                <c:pt idx="161">
                  <c:v>85.61</c:v>
                </c:pt>
                <c:pt idx="162">
                  <c:v>79.900000000000006</c:v>
                </c:pt>
                <c:pt idx="163">
                  <c:v>65.36</c:v>
                </c:pt>
                <c:pt idx="164">
                  <c:v>88.09</c:v>
                </c:pt>
                <c:pt idx="165">
                  <c:v>84.6</c:v>
                </c:pt>
                <c:pt idx="166">
                  <c:v>88.09</c:v>
                </c:pt>
                <c:pt idx="167">
                  <c:v>102.52</c:v>
                </c:pt>
                <c:pt idx="168">
                  <c:v>79.28</c:v>
                </c:pt>
                <c:pt idx="169">
                  <c:v>78.739999999999995</c:v>
                </c:pt>
                <c:pt idx="170">
                  <c:v>94.62</c:v>
                </c:pt>
                <c:pt idx="171">
                  <c:v>84.66</c:v>
                </c:pt>
                <c:pt idx="172">
                  <c:v>85.2</c:v>
                </c:pt>
                <c:pt idx="173">
                  <c:v>103.94</c:v>
                </c:pt>
                <c:pt idx="174">
                  <c:v>89.87</c:v>
                </c:pt>
                <c:pt idx="175">
                  <c:v>78.14</c:v>
                </c:pt>
                <c:pt idx="176">
                  <c:v>96.5</c:v>
                </c:pt>
                <c:pt idx="177">
                  <c:v>94.68</c:v>
                </c:pt>
                <c:pt idx="178">
                  <c:v>101.77</c:v>
                </c:pt>
                <c:pt idx="179">
                  <c:v>103.48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2-4569-947A-A9F32D07D925}"/>
            </c:ext>
          </c:extLst>
        </c:ser>
        <c:ser>
          <c:idx val="1"/>
          <c:order val="1"/>
          <c:tx>
            <c:strRef>
              <c:f>Model1_naive!$AC$1</c:f>
              <c:strCache>
                <c:ptCount val="1"/>
                <c:pt idx="0">
                  <c:v>Naive_Fit model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Model1_naive!$AA$2:$AA$193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Model1_naive!$AC$2:$AC$193</c:f>
              <c:numCache>
                <c:formatCode>General</c:formatCode>
                <c:ptCount val="192"/>
                <c:pt idx="1">
                  <c:v>79.349999999999994</c:v>
                </c:pt>
                <c:pt idx="2">
                  <c:v>75.78</c:v>
                </c:pt>
                <c:pt idx="3">
                  <c:v>86.32</c:v>
                </c:pt>
                <c:pt idx="4">
                  <c:v>72.599999999999994</c:v>
                </c:pt>
                <c:pt idx="5">
                  <c:v>74.86</c:v>
                </c:pt>
                <c:pt idx="6">
                  <c:v>83.81</c:v>
                </c:pt>
                <c:pt idx="7">
                  <c:v>79.8</c:v>
                </c:pt>
                <c:pt idx="8">
                  <c:v>62.41</c:v>
                </c:pt>
                <c:pt idx="9">
                  <c:v>85.41</c:v>
                </c:pt>
                <c:pt idx="10">
                  <c:v>83.11</c:v>
                </c:pt>
                <c:pt idx="11">
                  <c:v>84.21</c:v>
                </c:pt>
                <c:pt idx="12">
                  <c:v>89.7</c:v>
                </c:pt>
                <c:pt idx="13">
                  <c:v>78.64</c:v>
                </c:pt>
                <c:pt idx="14">
                  <c:v>77.42</c:v>
                </c:pt>
                <c:pt idx="15">
                  <c:v>89.86</c:v>
                </c:pt>
                <c:pt idx="16">
                  <c:v>81.27</c:v>
                </c:pt>
                <c:pt idx="17">
                  <c:v>78.680000000000007</c:v>
                </c:pt>
                <c:pt idx="18">
                  <c:v>89.51</c:v>
                </c:pt>
                <c:pt idx="19">
                  <c:v>83.67</c:v>
                </c:pt>
                <c:pt idx="20">
                  <c:v>69.8</c:v>
                </c:pt>
                <c:pt idx="21">
                  <c:v>91.09</c:v>
                </c:pt>
                <c:pt idx="22">
                  <c:v>89.43</c:v>
                </c:pt>
                <c:pt idx="23">
                  <c:v>91.04</c:v>
                </c:pt>
                <c:pt idx="24">
                  <c:v>92.87</c:v>
                </c:pt>
                <c:pt idx="25">
                  <c:v>81.87</c:v>
                </c:pt>
                <c:pt idx="26">
                  <c:v>85.36</c:v>
                </c:pt>
                <c:pt idx="27">
                  <c:v>92.98</c:v>
                </c:pt>
                <c:pt idx="28">
                  <c:v>81.09</c:v>
                </c:pt>
                <c:pt idx="29">
                  <c:v>85.64</c:v>
                </c:pt>
                <c:pt idx="30">
                  <c:v>91.14</c:v>
                </c:pt>
                <c:pt idx="31">
                  <c:v>83.46</c:v>
                </c:pt>
                <c:pt idx="32">
                  <c:v>66.37</c:v>
                </c:pt>
                <c:pt idx="33">
                  <c:v>93.34</c:v>
                </c:pt>
                <c:pt idx="34">
                  <c:v>85.93</c:v>
                </c:pt>
                <c:pt idx="35">
                  <c:v>86.81</c:v>
                </c:pt>
                <c:pt idx="36">
                  <c:v>93.3</c:v>
                </c:pt>
                <c:pt idx="37">
                  <c:v>81.59</c:v>
                </c:pt>
                <c:pt idx="38">
                  <c:v>81.77</c:v>
                </c:pt>
                <c:pt idx="39">
                  <c:v>91.24</c:v>
                </c:pt>
                <c:pt idx="40">
                  <c:v>79.45</c:v>
                </c:pt>
                <c:pt idx="41">
                  <c:v>86.99</c:v>
                </c:pt>
                <c:pt idx="42">
                  <c:v>96.6</c:v>
                </c:pt>
                <c:pt idx="43">
                  <c:v>97.99</c:v>
                </c:pt>
                <c:pt idx="44">
                  <c:v>79.13</c:v>
                </c:pt>
                <c:pt idx="45">
                  <c:v>103.56</c:v>
                </c:pt>
                <c:pt idx="46">
                  <c:v>100.89</c:v>
                </c:pt>
                <c:pt idx="47">
                  <c:v>99.4</c:v>
                </c:pt>
                <c:pt idx="48">
                  <c:v>111.8</c:v>
                </c:pt>
                <c:pt idx="49">
                  <c:v>95.3</c:v>
                </c:pt>
                <c:pt idx="50">
                  <c:v>97.77</c:v>
                </c:pt>
                <c:pt idx="51">
                  <c:v>116.23</c:v>
                </c:pt>
                <c:pt idx="52">
                  <c:v>100.98</c:v>
                </c:pt>
                <c:pt idx="53">
                  <c:v>104.07</c:v>
                </c:pt>
                <c:pt idx="54">
                  <c:v>114.64</c:v>
                </c:pt>
                <c:pt idx="55">
                  <c:v>107.62</c:v>
                </c:pt>
                <c:pt idx="56">
                  <c:v>96.12</c:v>
                </c:pt>
                <c:pt idx="57">
                  <c:v>123.5</c:v>
                </c:pt>
                <c:pt idx="58">
                  <c:v>116.12</c:v>
                </c:pt>
                <c:pt idx="59">
                  <c:v>116.86</c:v>
                </c:pt>
                <c:pt idx="60">
                  <c:v>128.61000000000001</c:v>
                </c:pt>
                <c:pt idx="61">
                  <c:v>100.56</c:v>
                </c:pt>
                <c:pt idx="62">
                  <c:v>103.05</c:v>
                </c:pt>
                <c:pt idx="63">
                  <c:v>119.06</c:v>
                </c:pt>
                <c:pt idx="64">
                  <c:v>92.46</c:v>
                </c:pt>
                <c:pt idx="65">
                  <c:v>98.75</c:v>
                </c:pt>
                <c:pt idx="66">
                  <c:v>111.14</c:v>
                </c:pt>
                <c:pt idx="67">
                  <c:v>96.13</c:v>
                </c:pt>
                <c:pt idx="68">
                  <c:v>79.72</c:v>
                </c:pt>
                <c:pt idx="69">
                  <c:v>102.07</c:v>
                </c:pt>
                <c:pt idx="70">
                  <c:v>96.18</c:v>
                </c:pt>
                <c:pt idx="71">
                  <c:v>101.26</c:v>
                </c:pt>
                <c:pt idx="72">
                  <c:v>109.85</c:v>
                </c:pt>
                <c:pt idx="73">
                  <c:v>89.52</c:v>
                </c:pt>
                <c:pt idx="74">
                  <c:v>89.27</c:v>
                </c:pt>
                <c:pt idx="75">
                  <c:v>104.35</c:v>
                </c:pt>
                <c:pt idx="76">
                  <c:v>87.05</c:v>
                </c:pt>
                <c:pt idx="77">
                  <c:v>89.33</c:v>
                </c:pt>
                <c:pt idx="78">
                  <c:v>102.2</c:v>
                </c:pt>
                <c:pt idx="79">
                  <c:v>88.13</c:v>
                </c:pt>
                <c:pt idx="80">
                  <c:v>75.680000000000007</c:v>
                </c:pt>
                <c:pt idx="81">
                  <c:v>99.48</c:v>
                </c:pt>
                <c:pt idx="82">
                  <c:v>96.4</c:v>
                </c:pt>
                <c:pt idx="83">
                  <c:v>96.16</c:v>
                </c:pt>
                <c:pt idx="84">
                  <c:v>101</c:v>
                </c:pt>
                <c:pt idx="85">
                  <c:v>89.34</c:v>
                </c:pt>
                <c:pt idx="86">
                  <c:v>86.91</c:v>
                </c:pt>
                <c:pt idx="87">
                  <c:v>98.9</c:v>
                </c:pt>
                <c:pt idx="88">
                  <c:v>85.54</c:v>
                </c:pt>
                <c:pt idx="89">
                  <c:v>85.25</c:v>
                </c:pt>
                <c:pt idx="90">
                  <c:v>101.14</c:v>
                </c:pt>
                <c:pt idx="91">
                  <c:v>91.8</c:v>
                </c:pt>
                <c:pt idx="92">
                  <c:v>76.98</c:v>
                </c:pt>
                <c:pt idx="93">
                  <c:v>104.33</c:v>
                </c:pt>
                <c:pt idx="94">
                  <c:v>99.72</c:v>
                </c:pt>
                <c:pt idx="95">
                  <c:v>101.06</c:v>
                </c:pt>
                <c:pt idx="96">
                  <c:v>109</c:v>
                </c:pt>
                <c:pt idx="97">
                  <c:v>89.88</c:v>
                </c:pt>
                <c:pt idx="98">
                  <c:v>92.27</c:v>
                </c:pt>
                <c:pt idx="99">
                  <c:v>105.11</c:v>
                </c:pt>
                <c:pt idx="100">
                  <c:v>91.5</c:v>
                </c:pt>
                <c:pt idx="101">
                  <c:v>92.56</c:v>
                </c:pt>
                <c:pt idx="102">
                  <c:v>104.35</c:v>
                </c:pt>
                <c:pt idx="103">
                  <c:v>96.21</c:v>
                </c:pt>
                <c:pt idx="104">
                  <c:v>79.58</c:v>
                </c:pt>
                <c:pt idx="105">
                  <c:v>105.43</c:v>
                </c:pt>
                <c:pt idx="106">
                  <c:v>99.18</c:v>
                </c:pt>
                <c:pt idx="107">
                  <c:v>99.77</c:v>
                </c:pt>
                <c:pt idx="108">
                  <c:v>113.55</c:v>
                </c:pt>
                <c:pt idx="109">
                  <c:v>91.65</c:v>
                </c:pt>
                <c:pt idx="110">
                  <c:v>90.56</c:v>
                </c:pt>
                <c:pt idx="111">
                  <c:v>105.52</c:v>
                </c:pt>
                <c:pt idx="112">
                  <c:v>92.18</c:v>
                </c:pt>
                <c:pt idx="113">
                  <c:v>91.22</c:v>
                </c:pt>
                <c:pt idx="114">
                  <c:v>109.04</c:v>
                </c:pt>
                <c:pt idx="115">
                  <c:v>99.26</c:v>
                </c:pt>
                <c:pt idx="116">
                  <c:v>83.36</c:v>
                </c:pt>
                <c:pt idx="117">
                  <c:v>110.8</c:v>
                </c:pt>
                <c:pt idx="118">
                  <c:v>104.95</c:v>
                </c:pt>
                <c:pt idx="119">
                  <c:v>107.07</c:v>
                </c:pt>
                <c:pt idx="120">
                  <c:v>114.4</c:v>
                </c:pt>
                <c:pt idx="121">
                  <c:v>99.16</c:v>
                </c:pt>
                <c:pt idx="122">
                  <c:v>99.86</c:v>
                </c:pt>
                <c:pt idx="123">
                  <c:v>116.14</c:v>
                </c:pt>
                <c:pt idx="124">
                  <c:v>103.48</c:v>
                </c:pt>
                <c:pt idx="125">
                  <c:v>103.07</c:v>
                </c:pt>
                <c:pt idx="126">
                  <c:v>119.32</c:v>
                </c:pt>
                <c:pt idx="127">
                  <c:v>107.94</c:v>
                </c:pt>
                <c:pt idx="128">
                  <c:v>90.59</c:v>
                </c:pt>
                <c:pt idx="129">
                  <c:v>121.8</c:v>
                </c:pt>
                <c:pt idx="130">
                  <c:v>117.11</c:v>
                </c:pt>
                <c:pt idx="131">
                  <c:v>113.71</c:v>
                </c:pt>
                <c:pt idx="132">
                  <c:v>120.37</c:v>
                </c:pt>
                <c:pt idx="133">
                  <c:v>103.93</c:v>
                </c:pt>
                <c:pt idx="134">
                  <c:v>104.1</c:v>
                </c:pt>
                <c:pt idx="135">
                  <c:v>125.72</c:v>
                </c:pt>
                <c:pt idx="136">
                  <c:v>104.7</c:v>
                </c:pt>
                <c:pt idx="137">
                  <c:v>108.45</c:v>
                </c:pt>
                <c:pt idx="138">
                  <c:v>123.11</c:v>
                </c:pt>
                <c:pt idx="139">
                  <c:v>108.89</c:v>
                </c:pt>
                <c:pt idx="140">
                  <c:v>94.07</c:v>
                </c:pt>
                <c:pt idx="141">
                  <c:v>121.88</c:v>
                </c:pt>
                <c:pt idx="142">
                  <c:v>116.81</c:v>
                </c:pt>
                <c:pt idx="143">
                  <c:v>115.87</c:v>
                </c:pt>
                <c:pt idx="144">
                  <c:v>127.14</c:v>
                </c:pt>
                <c:pt idx="145">
                  <c:v>109.45</c:v>
                </c:pt>
                <c:pt idx="146">
                  <c:v>105.23</c:v>
                </c:pt>
                <c:pt idx="147">
                  <c:v>121.32</c:v>
                </c:pt>
                <c:pt idx="148">
                  <c:v>108.78</c:v>
                </c:pt>
                <c:pt idx="149">
                  <c:v>103.2</c:v>
                </c:pt>
                <c:pt idx="150">
                  <c:v>117.93</c:v>
                </c:pt>
                <c:pt idx="151">
                  <c:v>103.76</c:v>
                </c:pt>
                <c:pt idx="152">
                  <c:v>89.27</c:v>
                </c:pt>
                <c:pt idx="153">
                  <c:v>109.5</c:v>
                </c:pt>
                <c:pt idx="154">
                  <c:v>104.02</c:v>
                </c:pt>
                <c:pt idx="155">
                  <c:v>100.12</c:v>
                </c:pt>
                <c:pt idx="156">
                  <c:v>101.18</c:v>
                </c:pt>
                <c:pt idx="157">
                  <c:v>77.38</c:v>
                </c:pt>
                <c:pt idx="158">
                  <c:v>75.19</c:v>
                </c:pt>
                <c:pt idx="159">
                  <c:v>86.4</c:v>
                </c:pt>
                <c:pt idx="160">
                  <c:v>74.13</c:v>
                </c:pt>
                <c:pt idx="161">
                  <c:v>74.099999999999994</c:v>
                </c:pt>
                <c:pt idx="162">
                  <c:v>85.61</c:v>
                </c:pt>
                <c:pt idx="163">
                  <c:v>79.900000000000006</c:v>
                </c:pt>
                <c:pt idx="164">
                  <c:v>65.36</c:v>
                </c:pt>
                <c:pt idx="165">
                  <c:v>88.09</c:v>
                </c:pt>
                <c:pt idx="166">
                  <c:v>84.6</c:v>
                </c:pt>
                <c:pt idx="167">
                  <c:v>88.09</c:v>
                </c:pt>
                <c:pt idx="168">
                  <c:v>102.52</c:v>
                </c:pt>
                <c:pt idx="169">
                  <c:v>79.28</c:v>
                </c:pt>
                <c:pt idx="170">
                  <c:v>78.739999999999995</c:v>
                </c:pt>
                <c:pt idx="171">
                  <c:v>94.62</c:v>
                </c:pt>
                <c:pt idx="172">
                  <c:v>84.66</c:v>
                </c:pt>
                <c:pt idx="173">
                  <c:v>85.2</c:v>
                </c:pt>
                <c:pt idx="174">
                  <c:v>103.94</c:v>
                </c:pt>
                <c:pt idx="175">
                  <c:v>89.87</c:v>
                </c:pt>
                <c:pt idx="176">
                  <c:v>78.14</c:v>
                </c:pt>
                <c:pt idx="177">
                  <c:v>96.5</c:v>
                </c:pt>
                <c:pt idx="178">
                  <c:v>94.68</c:v>
                </c:pt>
                <c:pt idx="179">
                  <c:v>101.77</c:v>
                </c:pt>
                <c:pt idx="180">
                  <c:v>0</c:v>
                </c:pt>
                <c:pt idx="1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2-4569-947A-A9F32D07D925}"/>
            </c:ext>
          </c:extLst>
        </c:ser>
        <c:ser>
          <c:idx val="2"/>
          <c:order val="2"/>
          <c:tx>
            <c:strRef>
              <c:f>Model1_naive!$AD$1</c:f>
              <c:strCache>
                <c:ptCount val="1"/>
                <c:pt idx="0">
                  <c:v>Naive_Forecast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Model1_naive!$AA$2:$AA$193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Model1_naive!$AD$2:$AD$193</c:f>
              <c:numCache>
                <c:formatCode>General</c:formatCode>
                <c:ptCount val="192"/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22-4569-947A-A9F32D07D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374928"/>
        <c:axId val="1609477728"/>
      </c:lineChart>
      <c:dateAx>
        <c:axId val="1762374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09477728"/>
        <c:crosses val="autoZero"/>
        <c:auto val="1"/>
        <c:lblOffset val="100"/>
        <c:baseTimeUnit val="months"/>
      </c:dateAx>
      <c:valAx>
        <c:axId val="160947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6237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Electrical</a:t>
            </a:r>
            <a:r>
              <a:rPr lang="nl-BE" baseline="0"/>
              <a:t> EU - Forecast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Model2_average!$AB$1</c:f>
              <c:strCache>
                <c:ptCount val="1"/>
                <c:pt idx="0">
                  <c:v>Electrical_EU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Model2_average!$AA$2:$AA$193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Model2_average!$AB$2:$AB$193</c:f>
              <c:numCache>
                <c:formatCode>General</c:formatCode>
                <c:ptCount val="192"/>
                <c:pt idx="0">
                  <c:v>79.349999999999994</c:v>
                </c:pt>
                <c:pt idx="1">
                  <c:v>75.78</c:v>
                </c:pt>
                <c:pt idx="2">
                  <c:v>86.32</c:v>
                </c:pt>
                <c:pt idx="3">
                  <c:v>72.599999999999994</c:v>
                </c:pt>
                <c:pt idx="4">
                  <c:v>74.86</c:v>
                </c:pt>
                <c:pt idx="5">
                  <c:v>83.81</c:v>
                </c:pt>
                <c:pt idx="6">
                  <c:v>79.8</c:v>
                </c:pt>
                <c:pt idx="7">
                  <c:v>62.41</c:v>
                </c:pt>
                <c:pt idx="8">
                  <c:v>85.41</c:v>
                </c:pt>
                <c:pt idx="9">
                  <c:v>83.11</c:v>
                </c:pt>
                <c:pt idx="10">
                  <c:v>84.21</c:v>
                </c:pt>
                <c:pt idx="11">
                  <c:v>89.7</c:v>
                </c:pt>
                <c:pt idx="12">
                  <c:v>78.64</c:v>
                </c:pt>
                <c:pt idx="13">
                  <c:v>77.42</c:v>
                </c:pt>
                <c:pt idx="14">
                  <c:v>89.86</c:v>
                </c:pt>
                <c:pt idx="15">
                  <c:v>81.27</c:v>
                </c:pt>
                <c:pt idx="16">
                  <c:v>78.680000000000007</c:v>
                </c:pt>
                <c:pt idx="17">
                  <c:v>89.51</c:v>
                </c:pt>
                <c:pt idx="18">
                  <c:v>83.67</c:v>
                </c:pt>
                <c:pt idx="19">
                  <c:v>69.8</c:v>
                </c:pt>
                <c:pt idx="20">
                  <c:v>91.09</c:v>
                </c:pt>
                <c:pt idx="21">
                  <c:v>89.43</c:v>
                </c:pt>
                <c:pt idx="22">
                  <c:v>91.04</c:v>
                </c:pt>
                <c:pt idx="23">
                  <c:v>92.87</c:v>
                </c:pt>
                <c:pt idx="24">
                  <c:v>81.87</c:v>
                </c:pt>
                <c:pt idx="25">
                  <c:v>85.36</c:v>
                </c:pt>
                <c:pt idx="26">
                  <c:v>92.98</c:v>
                </c:pt>
                <c:pt idx="27">
                  <c:v>81.09</c:v>
                </c:pt>
                <c:pt idx="28">
                  <c:v>85.64</c:v>
                </c:pt>
                <c:pt idx="29">
                  <c:v>91.14</c:v>
                </c:pt>
                <c:pt idx="30">
                  <c:v>83.46</c:v>
                </c:pt>
                <c:pt idx="31">
                  <c:v>66.37</c:v>
                </c:pt>
                <c:pt idx="32">
                  <c:v>93.34</c:v>
                </c:pt>
                <c:pt idx="33">
                  <c:v>85.93</c:v>
                </c:pt>
                <c:pt idx="34">
                  <c:v>86.81</c:v>
                </c:pt>
                <c:pt idx="35">
                  <c:v>93.3</c:v>
                </c:pt>
                <c:pt idx="36">
                  <c:v>81.59</c:v>
                </c:pt>
                <c:pt idx="37">
                  <c:v>81.77</c:v>
                </c:pt>
                <c:pt idx="38">
                  <c:v>91.24</c:v>
                </c:pt>
                <c:pt idx="39">
                  <c:v>79.45</c:v>
                </c:pt>
                <c:pt idx="40">
                  <c:v>86.99</c:v>
                </c:pt>
                <c:pt idx="41">
                  <c:v>96.6</c:v>
                </c:pt>
                <c:pt idx="42">
                  <c:v>97.99</c:v>
                </c:pt>
                <c:pt idx="43">
                  <c:v>79.13</c:v>
                </c:pt>
                <c:pt idx="44">
                  <c:v>103.56</c:v>
                </c:pt>
                <c:pt idx="45">
                  <c:v>100.89</c:v>
                </c:pt>
                <c:pt idx="46">
                  <c:v>99.4</c:v>
                </c:pt>
                <c:pt idx="47">
                  <c:v>111.8</c:v>
                </c:pt>
                <c:pt idx="48">
                  <c:v>95.3</c:v>
                </c:pt>
                <c:pt idx="49">
                  <c:v>97.77</c:v>
                </c:pt>
                <c:pt idx="50">
                  <c:v>116.23</c:v>
                </c:pt>
                <c:pt idx="51">
                  <c:v>100.98</c:v>
                </c:pt>
                <c:pt idx="52">
                  <c:v>104.07</c:v>
                </c:pt>
                <c:pt idx="53">
                  <c:v>114.64</c:v>
                </c:pt>
                <c:pt idx="54">
                  <c:v>107.62</c:v>
                </c:pt>
                <c:pt idx="55">
                  <c:v>96.12</c:v>
                </c:pt>
                <c:pt idx="56">
                  <c:v>123.5</c:v>
                </c:pt>
                <c:pt idx="57">
                  <c:v>116.12</c:v>
                </c:pt>
                <c:pt idx="58">
                  <c:v>116.86</c:v>
                </c:pt>
                <c:pt idx="59">
                  <c:v>128.61000000000001</c:v>
                </c:pt>
                <c:pt idx="60">
                  <c:v>100.56</c:v>
                </c:pt>
                <c:pt idx="61">
                  <c:v>103.05</c:v>
                </c:pt>
                <c:pt idx="62">
                  <c:v>119.06</c:v>
                </c:pt>
                <c:pt idx="63">
                  <c:v>92.46</c:v>
                </c:pt>
                <c:pt idx="64">
                  <c:v>98.75</c:v>
                </c:pt>
                <c:pt idx="65">
                  <c:v>111.14</c:v>
                </c:pt>
                <c:pt idx="66">
                  <c:v>96.13</c:v>
                </c:pt>
                <c:pt idx="67">
                  <c:v>79.72</c:v>
                </c:pt>
                <c:pt idx="68">
                  <c:v>102.07</c:v>
                </c:pt>
                <c:pt idx="69">
                  <c:v>96.18</c:v>
                </c:pt>
                <c:pt idx="70">
                  <c:v>101.26</c:v>
                </c:pt>
                <c:pt idx="71">
                  <c:v>109.85</c:v>
                </c:pt>
                <c:pt idx="72">
                  <c:v>89.52</c:v>
                </c:pt>
                <c:pt idx="73">
                  <c:v>89.27</c:v>
                </c:pt>
                <c:pt idx="74">
                  <c:v>104.35</c:v>
                </c:pt>
                <c:pt idx="75">
                  <c:v>87.05</c:v>
                </c:pt>
                <c:pt idx="76">
                  <c:v>89.33</c:v>
                </c:pt>
                <c:pt idx="77">
                  <c:v>102.2</c:v>
                </c:pt>
                <c:pt idx="78">
                  <c:v>88.13</c:v>
                </c:pt>
                <c:pt idx="79">
                  <c:v>75.680000000000007</c:v>
                </c:pt>
                <c:pt idx="80">
                  <c:v>99.48</c:v>
                </c:pt>
                <c:pt idx="81">
                  <c:v>96.4</c:v>
                </c:pt>
                <c:pt idx="82">
                  <c:v>96.16</c:v>
                </c:pt>
                <c:pt idx="83">
                  <c:v>101</c:v>
                </c:pt>
                <c:pt idx="84">
                  <c:v>89.34</c:v>
                </c:pt>
                <c:pt idx="85">
                  <c:v>86.91</c:v>
                </c:pt>
                <c:pt idx="86">
                  <c:v>98.9</c:v>
                </c:pt>
                <c:pt idx="87">
                  <c:v>85.54</c:v>
                </c:pt>
                <c:pt idx="88">
                  <c:v>85.25</c:v>
                </c:pt>
                <c:pt idx="89">
                  <c:v>101.14</c:v>
                </c:pt>
                <c:pt idx="90">
                  <c:v>91.8</c:v>
                </c:pt>
                <c:pt idx="91">
                  <c:v>76.98</c:v>
                </c:pt>
                <c:pt idx="92">
                  <c:v>104.33</c:v>
                </c:pt>
                <c:pt idx="93">
                  <c:v>99.72</c:v>
                </c:pt>
                <c:pt idx="94">
                  <c:v>101.06</c:v>
                </c:pt>
                <c:pt idx="95">
                  <c:v>109</c:v>
                </c:pt>
                <c:pt idx="96">
                  <c:v>89.88</c:v>
                </c:pt>
                <c:pt idx="97">
                  <c:v>92.27</c:v>
                </c:pt>
                <c:pt idx="98">
                  <c:v>105.11</c:v>
                </c:pt>
                <c:pt idx="99">
                  <c:v>91.5</c:v>
                </c:pt>
                <c:pt idx="100">
                  <c:v>92.56</c:v>
                </c:pt>
                <c:pt idx="101">
                  <c:v>104.35</c:v>
                </c:pt>
                <c:pt idx="102">
                  <c:v>96.21</c:v>
                </c:pt>
                <c:pt idx="103">
                  <c:v>79.58</c:v>
                </c:pt>
                <c:pt idx="104">
                  <c:v>105.43</c:v>
                </c:pt>
                <c:pt idx="105">
                  <c:v>99.18</c:v>
                </c:pt>
                <c:pt idx="106">
                  <c:v>99.77</c:v>
                </c:pt>
                <c:pt idx="107">
                  <c:v>113.55</c:v>
                </c:pt>
                <c:pt idx="108">
                  <c:v>91.65</c:v>
                </c:pt>
                <c:pt idx="109">
                  <c:v>90.56</c:v>
                </c:pt>
                <c:pt idx="110">
                  <c:v>105.52</c:v>
                </c:pt>
                <c:pt idx="111">
                  <c:v>92.18</c:v>
                </c:pt>
                <c:pt idx="112">
                  <c:v>91.22</c:v>
                </c:pt>
                <c:pt idx="113">
                  <c:v>109.04</c:v>
                </c:pt>
                <c:pt idx="114">
                  <c:v>99.26</c:v>
                </c:pt>
                <c:pt idx="115">
                  <c:v>83.36</c:v>
                </c:pt>
                <c:pt idx="116">
                  <c:v>110.8</c:v>
                </c:pt>
                <c:pt idx="117">
                  <c:v>104.95</c:v>
                </c:pt>
                <c:pt idx="118">
                  <c:v>107.07</c:v>
                </c:pt>
                <c:pt idx="119">
                  <c:v>114.4</c:v>
                </c:pt>
                <c:pt idx="120">
                  <c:v>99.16</c:v>
                </c:pt>
                <c:pt idx="121">
                  <c:v>99.86</c:v>
                </c:pt>
                <c:pt idx="122">
                  <c:v>116.14</c:v>
                </c:pt>
                <c:pt idx="123">
                  <c:v>103.48</c:v>
                </c:pt>
                <c:pt idx="124">
                  <c:v>103.07</c:v>
                </c:pt>
                <c:pt idx="125">
                  <c:v>119.32</c:v>
                </c:pt>
                <c:pt idx="126">
                  <c:v>107.94</c:v>
                </c:pt>
                <c:pt idx="127">
                  <c:v>90.59</c:v>
                </c:pt>
                <c:pt idx="128">
                  <c:v>121.8</c:v>
                </c:pt>
                <c:pt idx="129">
                  <c:v>117.11</c:v>
                </c:pt>
                <c:pt idx="130">
                  <c:v>113.71</c:v>
                </c:pt>
                <c:pt idx="131">
                  <c:v>120.37</c:v>
                </c:pt>
                <c:pt idx="132">
                  <c:v>103.93</c:v>
                </c:pt>
                <c:pt idx="133">
                  <c:v>104.1</c:v>
                </c:pt>
                <c:pt idx="134">
                  <c:v>125.72</c:v>
                </c:pt>
                <c:pt idx="135">
                  <c:v>104.7</c:v>
                </c:pt>
                <c:pt idx="136">
                  <c:v>108.45</c:v>
                </c:pt>
                <c:pt idx="137">
                  <c:v>123.11</c:v>
                </c:pt>
                <c:pt idx="138">
                  <c:v>108.89</c:v>
                </c:pt>
                <c:pt idx="139">
                  <c:v>94.07</c:v>
                </c:pt>
                <c:pt idx="140">
                  <c:v>121.88</c:v>
                </c:pt>
                <c:pt idx="141">
                  <c:v>116.81</c:v>
                </c:pt>
                <c:pt idx="142">
                  <c:v>115.87</c:v>
                </c:pt>
                <c:pt idx="143">
                  <c:v>127.14</c:v>
                </c:pt>
                <c:pt idx="144">
                  <c:v>109.45</c:v>
                </c:pt>
                <c:pt idx="145">
                  <c:v>105.23</c:v>
                </c:pt>
                <c:pt idx="146">
                  <c:v>121.32</c:v>
                </c:pt>
                <c:pt idx="147">
                  <c:v>108.78</c:v>
                </c:pt>
                <c:pt idx="148">
                  <c:v>103.2</c:v>
                </c:pt>
                <c:pt idx="149">
                  <c:v>117.93</c:v>
                </c:pt>
                <c:pt idx="150">
                  <c:v>103.76</c:v>
                </c:pt>
                <c:pt idx="151">
                  <c:v>89.27</c:v>
                </c:pt>
                <c:pt idx="152">
                  <c:v>109.5</c:v>
                </c:pt>
                <c:pt idx="153">
                  <c:v>104.02</c:v>
                </c:pt>
                <c:pt idx="154">
                  <c:v>100.12</c:v>
                </c:pt>
                <c:pt idx="155">
                  <c:v>101.18</c:v>
                </c:pt>
                <c:pt idx="156">
                  <c:v>77.38</c:v>
                </c:pt>
                <c:pt idx="157">
                  <c:v>75.19</c:v>
                </c:pt>
                <c:pt idx="158">
                  <c:v>86.4</c:v>
                </c:pt>
                <c:pt idx="159">
                  <c:v>74.13</c:v>
                </c:pt>
                <c:pt idx="160">
                  <c:v>74.099999999999994</c:v>
                </c:pt>
                <c:pt idx="161">
                  <c:v>85.61</c:v>
                </c:pt>
                <c:pt idx="162">
                  <c:v>79.900000000000006</c:v>
                </c:pt>
                <c:pt idx="163">
                  <c:v>65.36</c:v>
                </c:pt>
                <c:pt idx="164">
                  <c:v>88.09</c:v>
                </c:pt>
                <c:pt idx="165">
                  <c:v>84.6</c:v>
                </c:pt>
                <c:pt idx="166">
                  <c:v>88.09</c:v>
                </c:pt>
                <c:pt idx="167">
                  <c:v>102.52</c:v>
                </c:pt>
                <c:pt idx="168">
                  <c:v>79.28</c:v>
                </c:pt>
                <c:pt idx="169">
                  <c:v>78.739999999999995</c:v>
                </c:pt>
                <c:pt idx="170">
                  <c:v>94.62</c:v>
                </c:pt>
                <c:pt idx="171">
                  <c:v>84.66</c:v>
                </c:pt>
                <c:pt idx="172">
                  <c:v>85.2</c:v>
                </c:pt>
                <c:pt idx="173">
                  <c:v>103.94</c:v>
                </c:pt>
                <c:pt idx="174">
                  <c:v>89.87</c:v>
                </c:pt>
                <c:pt idx="175">
                  <c:v>78.14</c:v>
                </c:pt>
                <c:pt idx="176">
                  <c:v>96.5</c:v>
                </c:pt>
                <c:pt idx="177">
                  <c:v>94.68</c:v>
                </c:pt>
                <c:pt idx="178">
                  <c:v>101.77</c:v>
                </c:pt>
                <c:pt idx="179">
                  <c:v>103.48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96-4F27-A357-0FC247965CE8}"/>
            </c:ext>
          </c:extLst>
        </c:ser>
        <c:ser>
          <c:idx val="1"/>
          <c:order val="1"/>
          <c:tx>
            <c:strRef>
              <c:f>Model2_average!$AC$1</c:f>
              <c:strCache>
                <c:ptCount val="1"/>
                <c:pt idx="0">
                  <c:v>Average_Fit model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Model2_average!$AA$2:$AA$193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Model2_average!$AC$2:$AC$193</c:f>
              <c:numCache>
                <c:formatCode>General</c:formatCode>
                <c:ptCount val="192"/>
                <c:pt idx="1">
                  <c:v>79.349999999999994</c:v>
                </c:pt>
                <c:pt idx="2">
                  <c:v>77.564999999999998</c:v>
                </c:pt>
                <c:pt idx="3">
                  <c:v>80.483333333333334</c:v>
                </c:pt>
                <c:pt idx="4">
                  <c:v>78.512499999999989</c:v>
                </c:pt>
                <c:pt idx="5">
                  <c:v>77.781999999999996</c:v>
                </c:pt>
                <c:pt idx="6">
                  <c:v>78.786666666666662</c:v>
                </c:pt>
                <c:pt idx="7">
                  <c:v>78.931428571428569</c:v>
                </c:pt>
                <c:pt idx="8">
                  <c:v>76.866249999999994</c:v>
                </c:pt>
                <c:pt idx="9">
                  <c:v>77.815555555555548</c:v>
                </c:pt>
                <c:pt idx="10">
                  <c:v>78.344999999999999</c:v>
                </c:pt>
                <c:pt idx="11">
                  <c:v>78.878181818181815</c:v>
                </c:pt>
                <c:pt idx="12">
                  <c:v>79.78</c:v>
                </c:pt>
                <c:pt idx="13">
                  <c:v>79.692307692307693</c:v>
                </c:pt>
                <c:pt idx="14">
                  <c:v>79.53</c:v>
                </c:pt>
                <c:pt idx="15">
                  <c:v>80.218666666666664</c:v>
                </c:pt>
                <c:pt idx="16">
                  <c:v>80.284374999999997</c:v>
                </c:pt>
                <c:pt idx="17">
                  <c:v>80.19</c:v>
                </c:pt>
                <c:pt idx="18">
                  <c:v>80.707777777777778</c:v>
                </c:pt>
                <c:pt idx="19">
                  <c:v>80.863684210526316</c:v>
                </c:pt>
                <c:pt idx="20">
                  <c:v>80.310500000000005</c:v>
                </c:pt>
                <c:pt idx="21">
                  <c:v>80.823809523809516</c:v>
                </c:pt>
                <c:pt idx="22">
                  <c:v>81.215000000000003</c:v>
                </c:pt>
                <c:pt idx="23">
                  <c:v>81.642173913043479</c:v>
                </c:pt>
                <c:pt idx="24">
                  <c:v>82.11</c:v>
                </c:pt>
                <c:pt idx="25">
                  <c:v>82.100399999999993</c:v>
                </c:pt>
                <c:pt idx="26">
                  <c:v>82.225769230769231</c:v>
                </c:pt>
                <c:pt idx="27">
                  <c:v>82.624074074074073</c:v>
                </c:pt>
                <c:pt idx="28">
                  <c:v>82.569285714285712</c:v>
                </c:pt>
                <c:pt idx="29">
                  <c:v>82.675172413793106</c:v>
                </c:pt>
                <c:pt idx="30">
                  <c:v>82.957333333333324</c:v>
                </c:pt>
                <c:pt idx="31">
                  <c:v>82.97354838709677</c:v>
                </c:pt>
                <c:pt idx="32">
                  <c:v>82.454687499999991</c:v>
                </c:pt>
                <c:pt idx="33">
                  <c:v>82.784545454545452</c:v>
                </c:pt>
                <c:pt idx="34">
                  <c:v>82.87705882352941</c:v>
                </c:pt>
                <c:pt idx="35">
                  <c:v>82.989428571428562</c:v>
                </c:pt>
                <c:pt idx="36">
                  <c:v>83.275833333333324</c:v>
                </c:pt>
                <c:pt idx="37">
                  <c:v>83.230270270270267</c:v>
                </c:pt>
                <c:pt idx="38">
                  <c:v>83.191842105263163</c:v>
                </c:pt>
                <c:pt idx="39">
                  <c:v>83.39820512820512</c:v>
                </c:pt>
                <c:pt idx="40">
                  <c:v>83.299499999999995</c:v>
                </c:pt>
                <c:pt idx="41">
                  <c:v>83.389512195121938</c:v>
                </c:pt>
                <c:pt idx="42">
                  <c:v>83.7040476190476</c:v>
                </c:pt>
                <c:pt idx="43">
                  <c:v>84.036279069767417</c:v>
                </c:pt>
                <c:pt idx="44">
                  <c:v>83.92477272727271</c:v>
                </c:pt>
                <c:pt idx="45">
                  <c:v>84.361111111111086</c:v>
                </c:pt>
                <c:pt idx="46">
                  <c:v>84.720434782608677</c:v>
                </c:pt>
                <c:pt idx="47">
                  <c:v>85.032765957446784</c:v>
                </c:pt>
                <c:pt idx="48">
                  <c:v>85.590416666666655</c:v>
                </c:pt>
                <c:pt idx="49">
                  <c:v>85.788571428571416</c:v>
                </c:pt>
                <c:pt idx="50">
                  <c:v>86.028199999999998</c:v>
                </c:pt>
                <c:pt idx="51">
                  <c:v>86.620392156862735</c:v>
                </c:pt>
                <c:pt idx="52">
                  <c:v>86.896538461538441</c:v>
                </c:pt>
                <c:pt idx="53">
                  <c:v>87.220566037735821</c:v>
                </c:pt>
                <c:pt idx="54">
                  <c:v>87.72833333333331</c:v>
                </c:pt>
                <c:pt idx="55">
                  <c:v>88.089999999999975</c:v>
                </c:pt>
                <c:pt idx="56">
                  <c:v>88.233392857142832</c:v>
                </c:pt>
                <c:pt idx="57">
                  <c:v>88.852105263157867</c:v>
                </c:pt>
                <c:pt idx="58">
                  <c:v>89.322241379310327</c:v>
                </c:pt>
                <c:pt idx="59">
                  <c:v>89.788983050847435</c:v>
                </c:pt>
                <c:pt idx="60">
                  <c:v>90.435999999999964</c:v>
                </c:pt>
                <c:pt idx="61">
                  <c:v>90.601967213114733</c:v>
                </c:pt>
                <c:pt idx="62">
                  <c:v>90.802741935483851</c:v>
                </c:pt>
                <c:pt idx="63">
                  <c:v>91.251269841269831</c:v>
                </c:pt>
                <c:pt idx="64">
                  <c:v>91.270156249999985</c:v>
                </c:pt>
                <c:pt idx="65">
                  <c:v>91.385230769230759</c:v>
                </c:pt>
                <c:pt idx="66">
                  <c:v>91.684545454545443</c:v>
                </c:pt>
                <c:pt idx="67">
                  <c:v>91.750895522388049</c:v>
                </c:pt>
                <c:pt idx="68">
                  <c:v>91.573970588235284</c:v>
                </c:pt>
                <c:pt idx="69">
                  <c:v>91.726086956521726</c:v>
                </c:pt>
                <c:pt idx="70">
                  <c:v>91.789714285714282</c:v>
                </c:pt>
                <c:pt idx="71">
                  <c:v>91.923098591549291</c:v>
                </c:pt>
                <c:pt idx="72">
                  <c:v>92.172083333333333</c:v>
                </c:pt>
                <c:pt idx="73">
                  <c:v>92.135753424657551</c:v>
                </c:pt>
                <c:pt idx="74">
                  <c:v>92.097027027027039</c:v>
                </c:pt>
                <c:pt idx="75">
                  <c:v>92.260400000000018</c:v>
                </c:pt>
                <c:pt idx="76">
                  <c:v>92.191842105263177</c:v>
                </c:pt>
                <c:pt idx="77">
                  <c:v>92.154675324675352</c:v>
                </c:pt>
                <c:pt idx="78">
                  <c:v>92.283461538461552</c:v>
                </c:pt>
                <c:pt idx="79">
                  <c:v>92.230886075949385</c:v>
                </c:pt>
                <c:pt idx="80">
                  <c:v>92.024000000000029</c:v>
                </c:pt>
                <c:pt idx="81">
                  <c:v>92.116049382716071</c:v>
                </c:pt>
                <c:pt idx="82">
                  <c:v>92.168292682926847</c:v>
                </c:pt>
                <c:pt idx="83">
                  <c:v>92.21638554216868</c:v>
                </c:pt>
                <c:pt idx="84">
                  <c:v>92.320952380952392</c:v>
                </c:pt>
                <c:pt idx="85">
                  <c:v>92.285882352941186</c:v>
                </c:pt>
                <c:pt idx="86">
                  <c:v>92.223372093023272</c:v>
                </c:pt>
                <c:pt idx="87">
                  <c:v>92.300114942528737</c:v>
                </c:pt>
                <c:pt idx="88">
                  <c:v>92.223295454545465</c:v>
                </c:pt>
                <c:pt idx="89">
                  <c:v>92.144943820224739</c:v>
                </c:pt>
                <c:pt idx="90">
                  <c:v>92.244888888888894</c:v>
                </c:pt>
                <c:pt idx="91">
                  <c:v>92.24</c:v>
                </c:pt>
                <c:pt idx="92">
                  <c:v>92.074130434782603</c:v>
                </c:pt>
                <c:pt idx="93">
                  <c:v>92.205913978494621</c:v>
                </c:pt>
                <c:pt idx="94">
                  <c:v>92.285851063829782</c:v>
                </c:pt>
                <c:pt idx="95">
                  <c:v>92.378210526315769</c:v>
                </c:pt>
                <c:pt idx="96">
                  <c:v>92.551354166666655</c:v>
                </c:pt>
                <c:pt idx="97">
                  <c:v>92.523814432989667</c:v>
                </c:pt>
                <c:pt idx="98">
                  <c:v>92.521224489795898</c:v>
                </c:pt>
                <c:pt idx="99">
                  <c:v>92.648383838383822</c:v>
                </c:pt>
                <c:pt idx="100">
                  <c:v>92.636899999999983</c:v>
                </c:pt>
                <c:pt idx="101">
                  <c:v>92.636138613861363</c:v>
                </c:pt>
                <c:pt idx="102">
                  <c:v>92.750980392156848</c:v>
                </c:pt>
                <c:pt idx="103">
                  <c:v>92.784563106796099</c:v>
                </c:pt>
                <c:pt idx="104">
                  <c:v>92.657596153846129</c:v>
                </c:pt>
                <c:pt idx="105">
                  <c:v>92.779238095238071</c:v>
                </c:pt>
                <c:pt idx="106">
                  <c:v>92.839622641509422</c:v>
                </c:pt>
                <c:pt idx="107">
                  <c:v>92.904392523364479</c:v>
                </c:pt>
                <c:pt idx="108">
                  <c:v>93.095555555555535</c:v>
                </c:pt>
                <c:pt idx="109">
                  <c:v>93.082293577981631</c:v>
                </c:pt>
                <c:pt idx="110">
                  <c:v>93.059363636363614</c:v>
                </c:pt>
                <c:pt idx="111">
                  <c:v>93.171621621621597</c:v>
                </c:pt>
                <c:pt idx="112">
                  <c:v>93.162767857142839</c:v>
                </c:pt>
                <c:pt idx="113">
                  <c:v>93.145575221238914</c:v>
                </c:pt>
                <c:pt idx="114">
                  <c:v>93.284999999999982</c:v>
                </c:pt>
                <c:pt idx="115">
                  <c:v>93.336956521739111</c:v>
                </c:pt>
                <c:pt idx="116">
                  <c:v>93.250948275862058</c:v>
                </c:pt>
                <c:pt idx="117">
                  <c:v>93.40094017094016</c:v>
                </c:pt>
                <c:pt idx="118">
                  <c:v>93.498813559322016</c:v>
                </c:pt>
                <c:pt idx="119">
                  <c:v>93.612857142857123</c:v>
                </c:pt>
                <c:pt idx="120">
                  <c:v>93.786083333333323</c:v>
                </c:pt>
                <c:pt idx="121">
                  <c:v>93.830495867768576</c:v>
                </c:pt>
                <c:pt idx="122">
                  <c:v>93.879918032786875</c:v>
                </c:pt>
                <c:pt idx="123">
                  <c:v>94.060894308943077</c:v>
                </c:pt>
                <c:pt idx="124">
                  <c:v>94.136854838709652</c:v>
                </c:pt>
                <c:pt idx="125">
                  <c:v>94.208319999999972</c:v>
                </c:pt>
                <c:pt idx="126">
                  <c:v>94.407619047619022</c:v>
                </c:pt>
                <c:pt idx="127">
                  <c:v>94.514173228346436</c:v>
                </c:pt>
                <c:pt idx="128">
                  <c:v>94.483515624999981</c:v>
                </c:pt>
                <c:pt idx="129">
                  <c:v>94.695271317829437</c:v>
                </c:pt>
                <c:pt idx="130">
                  <c:v>94.867692307692295</c:v>
                </c:pt>
                <c:pt idx="131">
                  <c:v>95.011526717557231</c:v>
                </c:pt>
                <c:pt idx="132">
                  <c:v>95.203636363636349</c:v>
                </c:pt>
                <c:pt idx="133">
                  <c:v>95.26924812030073</c:v>
                </c:pt>
                <c:pt idx="134">
                  <c:v>95.335149253731331</c:v>
                </c:pt>
                <c:pt idx="135">
                  <c:v>95.560222222222208</c:v>
                </c:pt>
                <c:pt idx="136">
                  <c:v>95.627426470588219</c:v>
                </c:pt>
                <c:pt idx="137">
                  <c:v>95.721021897810203</c:v>
                </c:pt>
                <c:pt idx="138">
                  <c:v>95.919492753623189</c:v>
                </c:pt>
                <c:pt idx="139">
                  <c:v>96.012805755395675</c:v>
                </c:pt>
                <c:pt idx="140">
                  <c:v>95.998928571428564</c:v>
                </c:pt>
                <c:pt idx="141">
                  <c:v>96.182482269503524</c:v>
                </c:pt>
                <c:pt idx="142">
                  <c:v>96.327746478873223</c:v>
                </c:pt>
                <c:pt idx="143">
                  <c:v>96.464405594405576</c:v>
                </c:pt>
                <c:pt idx="144">
                  <c:v>96.677430555555532</c:v>
                </c:pt>
                <c:pt idx="145">
                  <c:v>96.7655172413793</c:v>
                </c:pt>
                <c:pt idx="146">
                  <c:v>96.823493150684911</c:v>
                </c:pt>
                <c:pt idx="147">
                  <c:v>96.990136054421754</c:v>
                </c:pt>
                <c:pt idx="148">
                  <c:v>97.069797297297285</c:v>
                </c:pt>
                <c:pt idx="149">
                  <c:v>97.110939597315422</c:v>
                </c:pt>
                <c:pt idx="150">
                  <c:v>97.249733333333324</c:v>
                </c:pt>
                <c:pt idx="151">
                  <c:v>97.292847682119202</c:v>
                </c:pt>
                <c:pt idx="152">
                  <c:v>97.24006578947369</c:v>
                </c:pt>
                <c:pt idx="153">
                  <c:v>97.320196078431366</c:v>
                </c:pt>
                <c:pt idx="154">
                  <c:v>97.363701298701301</c:v>
                </c:pt>
                <c:pt idx="155">
                  <c:v>97.381483870967742</c:v>
                </c:pt>
                <c:pt idx="156">
                  <c:v>97.405833333333348</c:v>
                </c:pt>
                <c:pt idx="157">
                  <c:v>97.278280254777073</c:v>
                </c:pt>
                <c:pt idx="158">
                  <c:v>97.138481012658232</c:v>
                </c:pt>
                <c:pt idx="159">
                  <c:v>97.070943396226426</c:v>
                </c:pt>
                <c:pt idx="160">
                  <c:v>96.927562499999993</c:v>
                </c:pt>
                <c:pt idx="161">
                  <c:v>96.785776397515534</c:v>
                </c:pt>
                <c:pt idx="162">
                  <c:v>96.716790123456789</c:v>
                </c:pt>
                <c:pt idx="163">
                  <c:v>96.613619631901841</c:v>
                </c:pt>
                <c:pt idx="164">
                  <c:v>96.423048780487818</c:v>
                </c:pt>
                <c:pt idx="165">
                  <c:v>96.37254545454546</c:v>
                </c:pt>
                <c:pt idx="166">
                  <c:v>96.301626506024107</c:v>
                </c:pt>
                <c:pt idx="167">
                  <c:v>96.252455089820373</c:v>
                </c:pt>
                <c:pt idx="168">
                  <c:v>96.289761904761917</c:v>
                </c:pt>
                <c:pt idx="169">
                  <c:v>96.189112426035521</c:v>
                </c:pt>
                <c:pt idx="170">
                  <c:v>96.086470588235315</c:v>
                </c:pt>
                <c:pt idx="171">
                  <c:v>96.077894736842126</c:v>
                </c:pt>
                <c:pt idx="172">
                  <c:v>96.011511627906998</c:v>
                </c:pt>
                <c:pt idx="173">
                  <c:v>95.949017341040488</c:v>
                </c:pt>
                <c:pt idx="174">
                  <c:v>95.994942528735649</c:v>
                </c:pt>
                <c:pt idx="175">
                  <c:v>95.959942857142863</c:v>
                </c:pt>
                <c:pt idx="176">
                  <c:v>95.858693181818182</c:v>
                </c:pt>
                <c:pt idx="177">
                  <c:v>95.862316384180801</c:v>
                </c:pt>
                <c:pt idx="178">
                  <c:v>95.855674157303383</c:v>
                </c:pt>
                <c:pt idx="179">
                  <c:v>95.888715083798886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96-4F27-A357-0FC247965CE8}"/>
            </c:ext>
          </c:extLst>
        </c:ser>
        <c:ser>
          <c:idx val="2"/>
          <c:order val="2"/>
          <c:tx>
            <c:strRef>
              <c:f>Model2_average!$AD$1</c:f>
              <c:strCache>
                <c:ptCount val="1"/>
                <c:pt idx="0">
                  <c:v>Average_Forecast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Model2_average!$AA$2:$AA$193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Model2_average!$AD$2:$AD$193</c:f>
              <c:numCache>
                <c:formatCode>General</c:formatCode>
                <c:ptCount val="192"/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96-4F27-A357-0FC247965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374928"/>
        <c:axId val="1609477728"/>
      </c:lineChart>
      <c:dateAx>
        <c:axId val="1762374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09477728"/>
        <c:crosses val="autoZero"/>
        <c:auto val="1"/>
        <c:lblOffset val="100"/>
        <c:baseTimeUnit val="months"/>
      </c:dateAx>
      <c:valAx>
        <c:axId val="160947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6237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Electrical</a:t>
            </a:r>
            <a:r>
              <a:rPr lang="nl-BE" baseline="0"/>
              <a:t> EU - Forecast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Model3_moving_average!$AB$1</c:f>
              <c:strCache>
                <c:ptCount val="1"/>
                <c:pt idx="0">
                  <c:v>Electrical_EU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Model3_moving_average!$AA$2:$AA$193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Model3_moving_average!$AB$2:$AB$193</c:f>
              <c:numCache>
                <c:formatCode>General</c:formatCode>
                <c:ptCount val="192"/>
                <c:pt idx="0">
                  <c:v>79.349999999999994</c:v>
                </c:pt>
                <c:pt idx="1">
                  <c:v>75.78</c:v>
                </c:pt>
                <c:pt idx="2">
                  <c:v>86.32</c:v>
                </c:pt>
                <c:pt idx="3">
                  <c:v>72.599999999999994</c:v>
                </c:pt>
                <c:pt idx="4">
                  <c:v>74.86</c:v>
                </c:pt>
                <c:pt idx="5">
                  <c:v>83.81</c:v>
                </c:pt>
                <c:pt idx="6">
                  <c:v>79.8</c:v>
                </c:pt>
                <c:pt idx="7">
                  <c:v>62.41</c:v>
                </c:pt>
                <c:pt idx="8">
                  <c:v>85.41</c:v>
                </c:pt>
                <c:pt idx="9">
                  <c:v>83.11</c:v>
                </c:pt>
                <c:pt idx="10">
                  <c:v>84.21</c:v>
                </c:pt>
                <c:pt idx="11">
                  <c:v>89.7</c:v>
                </c:pt>
                <c:pt idx="12">
                  <c:v>78.64</c:v>
                </c:pt>
                <c:pt idx="13">
                  <c:v>77.42</c:v>
                </c:pt>
                <c:pt idx="14">
                  <c:v>89.86</c:v>
                </c:pt>
                <c:pt idx="15">
                  <c:v>81.27</c:v>
                </c:pt>
                <c:pt idx="16">
                  <c:v>78.680000000000007</c:v>
                </c:pt>
                <c:pt idx="17">
                  <c:v>89.51</c:v>
                </c:pt>
                <c:pt idx="18">
                  <c:v>83.67</c:v>
                </c:pt>
                <c:pt idx="19">
                  <c:v>69.8</c:v>
                </c:pt>
                <c:pt idx="20">
                  <c:v>91.09</c:v>
                </c:pt>
                <c:pt idx="21">
                  <c:v>89.43</c:v>
                </c:pt>
                <c:pt idx="22">
                  <c:v>91.04</c:v>
                </c:pt>
                <c:pt idx="23">
                  <c:v>92.87</c:v>
                </c:pt>
                <c:pt idx="24">
                  <c:v>81.87</c:v>
                </c:pt>
                <c:pt idx="25">
                  <c:v>85.36</c:v>
                </c:pt>
                <c:pt idx="26">
                  <c:v>92.98</c:v>
                </c:pt>
                <c:pt idx="27">
                  <c:v>81.09</c:v>
                </c:pt>
                <c:pt idx="28">
                  <c:v>85.64</c:v>
                </c:pt>
                <c:pt idx="29">
                  <c:v>91.14</c:v>
                </c:pt>
                <c:pt idx="30">
                  <c:v>83.46</c:v>
                </c:pt>
                <c:pt idx="31">
                  <c:v>66.37</c:v>
                </c:pt>
                <c:pt idx="32">
                  <c:v>93.34</c:v>
                </c:pt>
                <c:pt idx="33">
                  <c:v>85.93</c:v>
                </c:pt>
                <c:pt idx="34">
                  <c:v>86.81</c:v>
                </c:pt>
                <c:pt idx="35">
                  <c:v>93.3</c:v>
                </c:pt>
                <c:pt idx="36">
                  <c:v>81.59</c:v>
                </c:pt>
                <c:pt idx="37">
                  <c:v>81.77</c:v>
                </c:pt>
                <c:pt idx="38">
                  <c:v>91.24</c:v>
                </c:pt>
                <c:pt idx="39">
                  <c:v>79.45</c:v>
                </c:pt>
                <c:pt idx="40">
                  <c:v>86.99</c:v>
                </c:pt>
                <c:pt idx="41">
                  <c:v>96.6</c:v>
                </c:pt>
                <c:pt idx="42">
                  <c:v>97.99</c:v>
                </c:pt>
                <c:pt idx="43">
                  <c:v>79.13</c:v>
                </c:pt>
                <c:pt idx="44">
                  <c:v>103.56</c:v>
                </c:pt>
                <c:pt idx="45">
                  <c:v>100.89</c:v>
                </c:pt>
                <c:pt idx="46">
                  <c:v>99.4</c:v>
                </c:pt>
                <c:pt idx="47">
                  <c:v>111.8</c:v>
                </c:pt>
                <c:pt idx="48">
                  <c:v>95.3</c:v>
                </c:pt>
                <c:pt idx="49">
                  <c:v>97.77</c:v>
                </c:pt>
                <c:pt idx="50">
                  <c:v>116.23</c:v>
                </c:pt>
                <c:pt idx="51">
                  <c:v>100.98</c:v>
                </c:pt>
                <c:pt idx="52">
                  <c:v>104.07</c:v>
                </c:pt>
                <c:pt idx="53">
                  <c:v>114.64</c:v>
                </c:pt>
                <c:pt idx="54">
                  <c:v>107.62</c:v>
                </c:pt>
                <c:pt idx="55">
                  <c:v>96.12</c:v>
                </c:pt>
                <c:pt idx="56">
                  <c:v>123.5</c:v>
                </c:pt>
                <c:pt idx="57">
                  <c:v>116.12</c:v>
                </c:pt>
                <c:pt idx="58">
                  <c:v>116.86</c:v>
                </c:pt>
                <c:pt idx="59">
                  <c:v>128.61000000000001</c:v>
                </c:pt>
                <c:pt idx="60">
                  <c:v>100.56</c:v>
                </c:pt>
                <c:pt idx="61">
                  <c:v>103.05</c:v>
                </c:pt>
                <c:pt idx="62">
                  <c:v>119.06</c:v>
                </c:pt>
                <c:pt idx="63">
                  <c:v>92.46</c:v>
                </c:pt>
                <c:pt idx="64">
                  <c:v>98.75</c:v>
                </c:pt>
                <c:pt idx="65">
                  <c:v>111.14</c:v>
                </c:pt>
                <c:pt idx="66">
                  <c:v>96.13</c:v>
                </c:pt>
                <c:pt idx="67">
                  <c:v>79.72</c:v>
                </c:pt>
                <c:pt idx="68">
                  <c:v>102.07</c:v>
                </c:pt>
                <c:pt idx="69">
                  <c:v>96.18</c:v>
                </c:pt>
                <c:pt idx="70">
                  <c:v>101.26</c:v>
                </c:pt>
                <c:pt idx="71">
                  <c:v>109.85</c:v>
                </c:pt>
                <c:pt idx="72">
                  <c:v>89.52</c:v>
                </c:pt>
                <c:pt idx="73">
                  <c:v>89.27</c:v>
                </c:pt>
                <c:pt idx="74">
                  <c:v>104.35</c:v>
                </c:pt>
                <c:pt idx="75">
                  <c:v>87.05</c:v>
                </c:pt>
                <c:pt idx="76">
                  <c:v>89.33</c:v>
                </c:pt>
                <c:pt idx="77">
                  <c:v>102.2</c:v>
                </c:pt>
                <c:pt idx="78">
                  <c:v>88.13</c:v>
                </c:pt>
                <c:pt idx="79">
                  <c:v>75.680000000000007</c:v>
                </c:pt>
                <c:pt idx="80">
                  <c:v>99.48</c:v>
                </c:pt>
                <c:pt idx="81">
                  <c:v>96.4</c:v>
                </c:pt>
                <c:pt idx="82">
                  <c:v>96.16</c:v>
                </c:pt>
                <c:pt idx="83">
                  <c:v>101</c:v>
                </c:pt>
                <c:pt idx="84">
                  <c:v>89.34</c:v>
                </c:pt>
                <c:pt idx="85">
                  <c:v>86.91</c:v>
                </c:pt>
                <c:pt idx="86">
                  <c:v>98.9</c:v>
                </c:pt>
                <c:pt idx="87">
                  <c:v>85.54</c:v>
                </c:pt>
                <c:pt idx="88">
                  <c:v>85.25</c:v>
                </c:pt>
                <c:pt idx="89">
                  <c:v>101.14</c:v>
                </c:pt>
                <c:pt idx="90">
                  <c:v>91.8</c:v>
                </c:pt>
                <c:pt idx="91">
                  <c:v>76.98</c:v>
                </c:pt>
                <c:pt idx="92">
                  <c:v>104.33</c:v>
                </c:pt>
                <c:pt idx="93">
                  <c:v>99.72</c:v>
                </c:pt>
                <c:pt idx="94">
                  <c:v>101.06</c:v>
                </c:pt>
                <c:pt idx="95">
                  <c:v>109</c:v>
                </c:pt>
                <c:pt idx="96">
                  <c:v>89.88</c:v>
                </c:pt>
                <c:pt idx="97">
                  <c:v>92.27</c:v>
                </c:pt>
                <c:pt idx="98">
                  <c:v>105.11</c:v>
                </c:pt>
                <c:pt idx="99">
                  <c:v>91.5</c:v>
                </c:pt>
                <c:pt idx="100">
                  <c:v>92.56</c:v>
                </c:pt>
                <c:pt idx="101">
                  <c:v>104.35</c:v>
                </c:pt>
                <c:pt idx="102">
                  <c:v>96.21</c:v>
                </c:pt>
                <c:pt idx="103">
                  <c:v>79.58</c:v>
                </c:pt>
                <c:pt idx="104">
                  <c:v>105.43</c:v>
                </c:pt>
                <c:pt idx="105">
                  <c:v>99.18</c:v>
                </c:pt>
                <c:pt idx="106">
                  <c:v>99.77</c:v>
                </c:pt>
                <c:pt idx="107">
                  <c:v>113.55</c:v>
                </c:pt>
                <c:pt idx="108">
                  <c:v>91.65</c:v>
                </c:pt>
                <c:pt idx="109">
                  <c:v>90.56</c:v>
                </c:pt>
                <c:pt idx="110">
                  <c:v>105.52</c:v>
                </c:pt>
                <c:pt idx="111">
                  <c:v>92.18</c:v>
                </c:pt>
                <c:pt idx="112">
                  <c:v>91.22</c:v>
                </c:pt>
                <c:pt idx="113">
                  <c:v>109.04</c:v>
                </c:pt>
                <c:pt idx="114">
                  <c:v>99.26</c:v>
                </c:pt>
                <c:pt idx="115">
                  <c:v>83.36</c:v>
                </c:pt>
                <c:pt idx="116">
                  <c:v>110.8</c:v>
                </c:pt>
                <c:pt idx="117">
                  <c:v>104.95</c:v>
                </c:pt>
                <c:pt idx="118">
                  <c:v>107.07</c:v>
                </c:pt>
                <c:pt idx="119">
                  <c:v>114.4</c:v>
                </c:pt>
                <c:pt idx="120">
                  <c:v>99.16</c:v>
                </c:pt>
                <c:pt idx="121">
                  <c:v>99.86</c:v>
                </c:pt>
                <c:pt idx="122">
                  <c:v>116.14</c:v>
                </c:pt>
                <c:pt idx="123">
                  <c:v>103.48</c:v>
                </c:pt>
                <c:pt idx="124">
                  <c:v>103.07</c:v>
                </c:pt>
                <c:pt idx="125">
                  <c:v>119.32</c:v>
                </c:pt>
                <c:pt idx="126">
                  <c:v>107.94</c:v>
                </c:pt>
                <c:pt idx="127">
                  <c:v>90.59</c:v>
                </c:pt>
                <c:pt idx="128">
                  <c:v>121.8</c:v>
                </c:pt>
                <c:pt idx="129">
                  <c:v>117.11</c:v>
                </c:pt>
                <c:pt idx="130">
                  <c:v>113.71</c:v>
                </c:pt>
                <c:pt idx="131">
                  <c:v>120.37</c:v>
                </c:pt>
                <c:pt idx="132">
                  <c:v>103.93</c:v>
                </c:pt>
                <c:pt idx="133">
                  <c:v>104.1</c:v>
                </c:pt>
                <c:pt idx="134">
                  <c:v>125.72</c:v>
                </c:pt>
                <c:pt idx="135">
                  <c:v>104.7</c:v>
                </c:pt>
                <c:pt idx="136">
                  <c:v>108.45</c:v>
                </c:pt>
                <c:pt idx="137">
                  <c:v>123.11</c:v>
                </c:pt>
                <c:pt idx="138">
                  <c:v>108.89</c:v>
                </c:pt>
                <c:pt idx="139">
                  <c:v>94.07</c:v>
                </c:pt>
                <c:pt idx="140">
                  <c:v>121.88</c:v>
                </c:pt>
                <c:pt idx="141">
                  <c:v>116.81</c:v>
                </c:pt>
                <c:pt idx="142">
                  <c:v>115.87</c:v>
                </c:pt>
                <c:pt idx="143">
                  <c:v>127.14</c:v>
                </c:pt>
                <c:pt idx="144">
                  <c:v>109.45</c:v>
                </c:pt>
                <c:pt idx="145">
                  <c:v>105.23</c:v>
                </c:pt>
                <c:pt idx="146">
                  <c:v>121.32</c:v>
                </c:pt>
                <c:pt idx="147">
                  <c:v>108.78</c:v>
                </c:pt>
                <c:pt idx="148">
                  <c:v>103.2</c:v>
                </c:pt>
                <c:pt idx="149">
                  <c:v>117.93</c:v>
                </c:pt>
                <c:pt idx="150">
                  <c:v>103.76</c:v>
                </c:pt>
                <c:pt idx="151">
                  <c:v>89.27</c:v>
                </c:pt>
                <c:pt idx="152">
                  <c:v>109.5</c:v>
                </c:pt>
                <c:pt idx="153">
                  <c:v>104.02</c:v>
                </c:pt>
                <c:pt idx="154">
                  <c:v>100.12</c:v>
                </c:pt>
                <c:pt idx="155">
                  <c:v>101.18</c:v>
                </c:pt>
                <c:pt idx="156">
                  <c:v>77.38</c:v>
                </c:pt>
                <c:pt idx="157">
                  <c:v>75.19</c:v>
                </c:pt>
                <c:pt idx="158">
                  <c:v>86.4</c:v>
                </c:pt>
                <c:pt idx="159">
                  <c:v>74.13</c:v>
                </c:pt>
                <c:pt idx="160">
                  <c:v>74.099999999999994</c:v>
                </c:pt>
                <c:pt idx="161">
                  <c:v>85.61</c:v>
                </c:pt>
                <c:pt idx="162">
                  <c:v>79.900000000000006</c:v>
                </c:pt>
                <c:pt idx="163">
                  <c:v>65.36</c:v>
                </c:pt>
                <c:pt idx="164">
                  <c:v>88.09</c:v>
                </c:pt>
                <c:pt idx="165">
                  <c:v>84.6</c:v>
                </c:pt>
                <c:pt idx="166">
                  <c:v>88.09</c:v>
                </c:pt>
                <c:pt idx="167">
                  <c:v>102.52</c:v>
                </c:pt>
                <c:pt idx="168">
                  <c:v>79.28</c:v>
                </c:pt>
                <c:pt idx="169">
                  <c:v>78.739999999999995</c:v>
                </c:pt>
                <c:pt idx="170">
                  <c:v>94.62</c:v>
                </c:pt>
                <c:pt idx="171">
                  <c:v>84.66</c:v>
                </c:pt>
                <c:pt idx="172">
                  <c:v>85.2</c:v>
                </c:pt>
                <c:pt idx="173">
                  <c:v>103.94</c:v>
                </c:pt>
                <c:pt idx="174">
                  <c:v>89.87</c:v>
                </c:pt>
                <c:pt idx="175">
                  <c:v>78.14</c:v>
                </c:pt>
                <c:pt idx="176">
                  <c:v>96.5</c:v>
                </c:pt>
                <c:pt idx="177">
                  <c:v>94.68</c:v>
                </c:pt>
                <c:pt idx="178">
                  <c:v>101.77</c:v>
                </c:pt>
                <c:pt idx="179">
                  <c:v>103.48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3-4C36-9200-AD10C7B501F5}"/>
            </c:ext>
          </c:extLst>
        </c:ser>
        <c:ser>
          <c:idx val="1"/>
          <c:order val="1"/>
          <c:tx>
            <c:strRef>
              <c:f>Model3_moving_average!$AC$1</c:f>
              <c:strCache>
                <c:ptCount val="1"/>
                <c:pt idx="0">
                  <c:v>Moving Average_Fit model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Model3_moving_average!$AA$2:$AA$193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Model3_moving_average!$AC$2:$AC$193</c:f>
              <c:numCache>
                <c:formatCode>General</c:formatCode>
                <c:ptCount val="192"/>
                <c:pt idx="3">
                  <c:v>80.483333333333334</c:v>
                </c:pt>
                <c:pt idx="4">
                  <c:v>78.233333333333334</c:v>
                </c:pt>
                <c:pt idx="5">
                  <c:v>77.926666666666662</c:v>
                </c:pt>
                <c:pt idx="6">
                  <c:v>77.089999999999989</c:v>
                </c:pt>
                <c:pt idx="7">
                  <c:v>79.490000000000009</c:v>
                </c:pt>
                <c:pt idx="8">
                  <c:v>75.34</c:v>
                </c:pt>
                <c:pt idx="9">
                  <c:v>75.873333333333321</c:v>
                </c:pt>
                <c:pt idx="10">
                  <c:v>76.976666666666674</c:v>
                </c:pt>
                <c:pt idx="11">
                  <c:v>84.243333333333325</c:v>
                </c:pt>
                <c:pt idx="12">
                  <c:v>85.673333333333332</c:v>
                </c:pt>
                <c:pt idx="13">
                  <c:v>84.183333333333337</c:v>
                </c:pt>
                <c:pt idx="14">
                  <c:v>81.92</c:v>
                </c:pt>
                <c:pt idx="15">
                  <c:v>81.973333333333343</c:v>
                </c:pt>
                <c:pt idx="16">
                  <c:v>82.850000000000009</c:v>
                </c:pt>
                <c:pt idx="17">
                  <c:v>83.27</c:v>
                </c:pt>
                <c:pt idx="18">
                  <c:v>83.153333333333322</c:v>
                </c:pt>
                <c:pt idx="19">
                  <c:v>83.953333333333333</c:v>
                </c:pt>
                <c:pt idx="20">
                  <c:v>80.993333333333339</c:v>
                </c:pt>
                <c:pt idx="21">
                  <c:v>81.52</c:v>
                </c:pt>
                <c:pt idx="22">
                  <c:v>83.44</c:v>
                </c:pt>
                <c:pt idx="23">
                  <c:v>90.52</c:v>
                </c:pt>
                <c:pt idx="24">
                  <c:v>91.113333333333344</c:v>
                </c:pt>
                <c:pt idx="25">
                  <c:v>88.593333333333348</c:v>
                </c:pt>
                <c:pt idx="26">
                  <c:v>86.7</c:v>
                </c:pt>
                <c:pt idx="27">
                  <c:v>86.736666666666679</c:v>
                </c:pt>
                <c:pt idx="28">
                  <c:v>86.476666666666674</c:v>
                </c:pt>
                <c:pt idx="29">
                  <c:v>86.57</c:v>
                </c:pt>
                <c:pt idx="30">
                  <c:v>85.956666666666663</c:v>
                </c:pt>
                <c:pt idx="31">
                  <c:v>86.74666666666667</c:v>
                </c:pt>
                <c:pt idx="32">
                  <c:v>80.323333333333338</c:v>
                </c:pt>
                <c:pt idx="33">
                  <c:v>81.056666666666658</c:v>
                </c:pt>
                <c:pt idx="34">
                  <c:v>81.88000000000001</c:v>
                </c:pt>
                <c:pt idx="35">
                  <c:v>88.693333333333342</c:v>
                </c:pt>
                <c:pt idx="36">
                  <c:v>88.68</c:v>
                </c:pt>
                <c:pt idx="37">
                  <c:v>87.233333333333348</c:v>
                </c:pt>
                <c:pt idx="38">
                  <c:v>85.553333333333327</c:v>
                </c:pt>
                <c:pt idx="39">
                  <c:v>84.866666666666674</c:v>
                </c:pt>
                <c:pt idx="40">
                  <c:v>84.153333333333322</c:v>
                </c:pt>
                <c:pt idx="41">
                  <c:v>85.893333333333331</c:v>
                </c:pt>
                <c:pt idx="42">
                  <c:v>87.679999999999993</c:v>
                </c:pt>
                <c:pt idx="43">
                  <c:v>93.86</c:v>
                </c:pt>
                <c:pt idx="44">
                  <c:v>91.24</c:v>
                </c:pt>
                <c:pt idx="45">
                  <c:v>93.56</c:v>
                </c:pt>
                <c:pt idx="46">
                  <c:v>94.526666666666657</c:v>
                </c:pt>
                <c:pt idx="47">
                  <c:v>101.28333333333335</c:v>
                </c:pt>
                <c:pt idx="48">
                  <c:v>104.03000000000002</c:v>
                </c:pt>
                <c:pt idx="49">
                  <c:v>102.16666666666667</c:v>
                </c:pt>
                <c:pt idx="50">
                  <c:v>101.62333333333333</c:v>
                </c:pt>
                <c:pt idx="51">
                  <c:v>103.10000000000001</c:v>
                </c:pt>
                <c:pt idx="52">
                  <c:v>104.99333333333334</c:v>
                </c:pt>
                <c:pt idx="53">
                  <c:v>107.09333333333332</c:v>
                </c:pt>
                <c:pt idx="54">
                  <c:v>106.56333333333333</c:v>
                </c:pt>
                <c:pt idx="55">
                  <c:v>108.77666666666666</c:v>
                </c:pt>
                <c:pt idx="56">
                  <c:v>106.12666666666667</c:v>
                </c:pt>
                <c:pt idx="57">
                  <c:v>109.08</c:v>
                </c:pt>
                <c:pt idx="58">
                  <c:v>111.91333333333334</c:v>
                </c:pt>
                <c:pt idx="59">
                  <c:v>118.82666666666667</c:v>
                </c:pt>
                <c:pt idx="60">
                  <c:v>120.53000000000002</c:v>
                </c:pt>
                <c:pt idx="61">
                  <c:v>115.34333333333335</c:v>
                </c:pt>
                <c:pt idx="62">
                  <c:v>110.74000000000001</c:v>
                </c:pt>
                <c:pt idx="63">
                  <c:v>107.55666666666667</c:v>
                </c:pt>
                <c:pt idx="64">
                  <c:v>104.85666666666667</c:v>
                </c:pt>
                <c:pt idx="65">
                  <c:v>103.42333333333333</c:v>
                </c:pt>
                <c:pt idx="66">
                  <c:v>100.78333333333332</c:v>
                </c:pt>
                <c:pt idx="67">
                  <c:v>102.00666666666666</c:v>
                </c:pt>
                <c:pt idx="68">
                  <c:v>95.663333333333341</c:v>
                </c:pt>
                <c:pt idx="69">
                  <c:v>92.639999999999986</c:v>
                </c:pt>
                <c:pt idx="70">
                  <c:v>92.65666666666668</c:v>
                </c:pt>
                <c:pt idx="71">
                  <c:v>99.836666666666659</c:v>
                </c:pt>
                <c:pt idx="72">
                  <c:v>102.42999999999999</c:v>
                </c:pt>
                <c:pt idx="73">
                  <c:v>100.21</c:v>
                </c:pt>
                <c:pt idx="74">
                  <c:v>96.213333333333324</c:v>
                </c:pt>
                <c:pt idx="75">
                  <c:v>94.38</c:v>
                </c:pt>
                <c:pt idx="76">
                  <c:v>93.556666666666672</c:v>
                </c:pt>
                <c:pt idx="77">
                  <c:v>93.576666666666654</c:v>
                </c:pt>
                <c:pt idx="78">
                  <c:v>92.86</c:v>
                </c:pt>
                <c:pt idx="79">
                  <c:v>93.219999999999985</c:v>
                </c:pt>
                <c:pt idx="80">
                  <c:v>88.67</c:v>
                </c:pt>
                <c:pt idx="81">
                  <c:v>87.763333333333335</c:v>
                </c:pt>
                <c:pt idx="82">
                  <c:v>90.520000000000024</c:v>
                </c:pt>
                <c:pt idx="83">
                  <c:v>97.34666666666665</c:v>
                </c:pt>
                <c:pt idx="84">
                  <c:v>97.853333333333339</c:v>
                </c:pt>
                <c:pt idx="85">
                  <c:v>95.5</c:v>
                </c:pt>
                <c:pt idx="86">
                  <c:v>92.416666666666671</c:v>
                </c:pt>
                <c:pt idx="87">
                  <c:v>91.716666666666654</c:v>
                </c:pt>
                <c:pt idx="88">
                  <c:v>90.45</c:v>
                </c:pt>
                <c:pt idx="89">
                  <c:v>89.896666666666661</c:v>
                </c:pt>
                <c:pt idx="90">
                  <c:v>90.643333333333331</c:v>
                </c:pt>
                <c:pt idx="91">
                  <c:v>92.73</c:v>
                </c:pt>
                <c:pt idx="92">
                  <c:v>89.973333333333343</c:v>
                </c:pt>
                <c:pt idx="93">
                  <c:v>91.036666666666676</c:v>
                </c:pt>
                <c:pt idx="94">
                  <c:v>93.676666666666662</c:v>
                </c:pt>
                <c:pt idx="95">
                  <c:v>101.70333333333333</c:v>
                </c:pt>
                <c:pt idx="96">
                  <c:v>103.25999999999999</c:v>
                </c:pt>
                <c:pt idx="97">
                  <c:v>99.98</c:v>
                </c:pt>
                <c:pt idx="98">
                  <c:v>97.05</c:v>
                </c:pt>
                <c:pt idx="99">
                  <c:v>95.75333333333333</c:v>
                </c:pt>
                <c:pt idx="100">
                  <c:v>96.293333333333337</c:v>
                </c:pt>
                <c:pt idx="101">
                  <c:v>96.39</c:v>
                </c:pt>
                <c:pt idx="102">
                  <c:v>96.136666666666656</c:v>
                </c:pt>
                <c:pt idx="103">
                  <c:v>97.706666666666663</c:v>
                </c:pt>
                <c:pt idx="104">
                  <c:v>93.38</c:v>
                </c:pt>
                <c:pt idx="105">
                  <c:v>93.740000000000009</c:v>
                </c:pt>
                <c:pt idx="106">
                  <c:v>94.73</c:v>
                </c:pt>
                <c:pt idx="107">
                  <c:v>101.46</c:v>
                </c:pt>
                <c:pt idx="108">
                  <c:v>104.16666666666667</c:v>
                </c:pt>
                <c:pt idx="109">
                  <c:v>101.65666666666668</c:v>
                </c:pt>
                <c:pt idx="110">
                  <c:v>98.586666666666659</c:v>
                </c:pt>
                <c:pt idx="111">
                  <c:v>95.910000000000011</c:v>
                </c:pt>
                <c:pt idx="112">
                  <c:v>96.086666666666659</c:v>
                </c:pt>
                <c:pt idx="113">
                  <c:v>96.306666666666658</c:v>
                </c:pt>
                <c:pt idx="114">
                  <c:v>97.48</c:v>
                </c:pt>
                <c:pt idx="115">
                  <c:v>99.839999999999989</c:v>
                </c:pt>
                <c:pt idx="116">
                  <c:v>97.220000000000013</c:v>
                </c:pt>
                <c:pt idx="117">
                  <c:v>97.806666666666672</c:v>
                </c:pt>
                <c:pt idx="118">
                  <c:v>99.703333333333333</c:v>
                </c:pt>
                <c:pt idx="119">
                  <c:v>107.60666666666667</c:v>
                </c:pt>
                <c:pt idx="120">
                  <c:v>108.80666666666666</c:v>
                </c:pt>
                <c:pt idx="121">
                  <c:v>106.87666666666667</c:v>
                </c:pt>
                <c:pt idx="122">
                  <c:v>104.47333333333334</c:v>
                </c:pt>
                <c:pt idx="123">
                  <c:v>105.05333333333333</c:v>
                </c:pt>
                <c:pt idx="124">
                  <c:v>106.49333333333334</c:v>
                </c:pt>
                <c:pt idx="125">
                  <c:v>107.56333333333333</c:v>
                </c:pt>
                <c:pt idx="126">
                  <c:v>108.62333333333333</c:v>
                </c:pt>
                <c:pt idx="127">
                  <c:v>110.11</c:v>
                </c:pt>
                <c:pt idx="128">
                  <c:v>105.95</c:v>
                </c:pt>
                <c:pt idx="129">
                  <c:v>106.77666666666666</c:v>
                </c:pt>
                <c:pt idx="130">
                  <c:v>109.83333333333333</c:v>
                </c:pt>
                <c:pt idx="131">
                  <c:v>117.54</c:v>
                </c:pt>
                <c:pt idx="132">
                  <c:v>117.06333333333333</c:v>
                </c:pt>
                <c:pt idx="133">
                  <c:v>112.67</c:v>
                </c:pt>
                <c:pt idx="134">
                  <c:v>109.46666666666665</c:v>
                </c:pt>
                <c:pt idx="135">
                  <c:v>111.25</c:v>
                </c:pt>
                <c:pt idx="136">
                  <c:v>111.50666666666666</c:v>
                </c:pt>
                <c:pt idx="137">
                  <c:v>112.95666666666666</c:v>
                </c:pt>
                <c:pt idx="138">
                  <c:v>112.08666666666666</c:v>
                </c:pt>
                <c:pt idx="139">
                  <c:v>113.48333333333333</c:v>
                </c:pt>
                <c:pt idx="140">
                  <c:v>108.69</c:v>
                </c:pt>
                <c:pt idx="141">
                  <c:v>108.27999999999999</c:v>
                </c:pt>
                <c:pt idx="142">
                  <c:v>110.92</c:v>
                </c:pt>
                <c:pt idx="143">
                  <c:v>118.18666666666667</c:v>
                </c:pt>
                <c:pt idx="144">
                  <c:v>119.94</c:v>
                </c:pt>
                <c:pt idx="145">
                  <c:v>117.48666666666666</c:v>
                </c:pt>
                <c:pt idx="146">
                  <c:v>113.94</c:v>
                </c:pt>
                <c:pt idx="147">
                  <c:v>112</c:v>
                </c:pt>
                <c:pt idx="148">
                  <c:v>111.77666666666669</c:v>
                </c:pt>
                <c:pt idx="149">
                  <c:v>111.10000000000001</c:v>
                </c:pt>
                <c:pt idx="150">
                  <c:v>109.97000000000001</c:v>
                </c:pt>
                <c:pt idx="151">
                  <c:v>108.29666666666667</c:v>
                </c:pt>
                <c:pt idx="152">
                  <c:v>103.65333333333332</c:v>
                </c:pt>
                <c:pt idx="153">
                  <c:v>100.84333333333332</c:v>
                </c:pt>
                <c:pt idx="154">
                  <c:v>100.92999999999999</c:v>
                </c:pt>
                <c:pt idx="155">
                  <c:v>104.54666666666667</c:v>
                </c:pt>
                <c:pt idx="156">
                  <c:v>101.77333333333333</c:v>
                </c:pt>
                <c:pt idx="157">
                  <c:v>92.893333333333331</c:v>
                </c:pt>
                <c:pt idx="158">
                  <c:v>84.583333333333329</c:v>
                </c:pt>
                <c:pt idx="159">
                  <c:v>79.656666666666666</c:v>
                </c:pt>
                <c:pt idx="160">
                  <c:v>78.573333333333338</c:v>
                </c:pt>
                <c:pt idx="161">
                  <c:v>78.209999999999994</c:v>
                </c:pt>
                <c:pt idx="162">
                  <c:v>77.946666666666658</c:v>
                </c:pt>
                <c:pt idx="163">
                  <c:v>79.86999999999999</c:v>
                </c:pt>
                <c:pt idx="164">
                  <c:v>76.956666666666663</c:v>
                </c:pt>
                <c:pt idx="165">
                  <c:v>77.783333333333331</c:v>
                </c:pt>
                <c:pt idx="166">
                  <c:v>79.349999999999994</c:v>
                </c:pt>
                <c:pt idx="167">
                  <c:v>86.926666666666662</c:v>
                </c:pt>
                <c:pt idx="168">
                  <c:v>91.736666666666665</c:v>
                </c:pt>
                <c:pt idx="169">
                  <c:v>89.963333333333324</c:v>
                </c:pt>
                <c:pt idx="170">
                  <c:v>86.846666666666678</c:v>
                </c:pt>
                <c:pt idx="171">
                  <c:v>84.213333333333324</c:v>
                </c:pt>
                <c:pt idx="172">
                  <c:v>86.006666666666661</c:v>
                </c:pt>
                <c:pt idx="173">
                  <c:v>88.160000000000011</c:v>
                </c:pt>
                <c:pt idx="174">
                  <c:v>91.266666666666666</c:v>
                </c:pt>
                <c:pt idx="175">
                  <c:v>93.00333333333333</c:v>
                </c:pt>
                <c:pt idx="176">
                  <c:v>90.649999999999991</c:v>
                </c:pt>
                <c:pt idx="177">
                  <c:v>88.17</c:v>
                </c:pt>
                <c:pt idx="178">
                  <c:v>89.773333333333326</c:v>
                </c:pt>
                <c:pt idx="179">
                  <c:v>97.649999999999991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F3-4C36-9200-AD10C7B501F5}"/>
            </c:ext>
          </c:extLst>
        </c:ser>
        <c:ser>
          <c:idx val="2"/>
          <c:order val="2"/>
          <c:tx>
            <c:strRef>
              <c:f>Model3_moving_average!$AD$1</c:f>
              <c:strCache>
                <c:ptCount val="1"/>
                <c:pt idx="0">
                  <c:v>Moving Average_Forecast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Model3_moving_average!$AA$2:$AA$193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Model3_moving_average!$AD$2:$AD$193</c:f>
              <c:numCache>
                <c:formatCode>General</c:formatCode>
                <c:ptCount val="192"/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F3-4C36-9200-AD10C7B501F5}"/>
            </c:ext>
          </c:extLst>
        </c:ser>
        <c:ser>
          <c:idx val="3"/>
          <c:order val="3"/>
          <c:tx>
            <c:strRef>
              <c:f>Model3_moving_average!$AE$1</c:f>
              <c:strCache>
                <c:ptCount val="1"/>
                <c:pt idx="0">
                  <c:v>MA3_Fit model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Model3_moving_average!$AA$2:$AA$193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Model3_moving_average!$AE$2:$AE$193</c:f>
              <c:numCache>
                <c:formatCode>General</c:formatCode>
                <c:ptCount val="192"/>
                <c:pt idx="3" formatCode="0.00">
                  <c:v>80.483333333333334</c:v>
                </c:pt>
                <c:pt idx="4" formatCode="0.00">
                  <c:v>78.233333333333334</c:v>
                </c:pt>
                <c:pt idx="5" formatCode="0.00">
                  <c:v>77.926666666666662</c:v>
                </c:pt>
                <c:pt idx="6" formatCode="0.00">
                  <c:v>77.089999999999989</c:v>
                </c:pt>
                <c:pt idx="7" formatCode="0.00">
                  <c:v>79.490000000000009</c:v>
                </c:pt>
                <c:pt idx="8" formatCode="0.00">
                  <c:v>75.34</c:v>
                </c:pt>
                <c:pt idx="9" formatCode="0.00">
                  <c:v>75.873333333333321</c:v>
                </c:pt>
                <c:pt idx="10" formatCode="0.00">
                  <c:v>76.976666666666674</c:v>
                </c:pt>
                <c:pt idx="11" formatCode="0.00">
                  <c:v>84.243333333333325</c:v>
                </c:pt>
                <c:pt idx="12" formatCode="0.00">
                  <c:v>85.673333333333332</c:v>
                </c:pt>
                <c:pt idx="13" formatCode="0.00">
                  <c:v>84.183333333333337</c:v>
                </c:pt>
                <c:pt idx="14" formatCode="0.00">
                  <c:v>81.92</c:v>
                </c:pt>
                <c:pt idx="15" formatCode="0.00">
                  <c:v>81.973333333333343</c:v>
                </c:pt>
                <c:pt idx="16" formatCode="0.00">
                  <c:v>82.850000000000009</c:v>
                </c:pt>
                <c:pt idx="17" formatCode="0.00">
                  <c:v>83.27</c:v>
                </c:pt>
                <c:pt idx="18" formatCode="0.00">
                  <c:v>83.153333333333322</c:v>
                </c:pt>
                <c:pt idx="19" formatCode="0.00">
                  <c:v>83.953333333333333</c:v>
                </c:pt>
                <c:pt idx="20" formatCode="0.00">
                  <c:v>80.993333333333339</c:v>
                </c:pt>
                <c:pt idx="21" formatCode="0.00">
                  <c:v>81.52</c:v>
                </c:pt>
                <c:pt idx="22" formatCode="0.00">
                  <c:v>83.44</c:v>
                </c:pt>
                <c:pt idx="23" formatCode="0.00">
                  <c:v>90.52</c:v>
                </c:pt>
                <c:pt idx="24" formatCode="0.00">
                  <c:v>91.113333333333344</c:v>
                </c:pt>
                <c:pt idx="25" formatCode="0.00">
                  <c:v>88.593333333333348</c:v>
                </c:pt>
                <c:pt idx="26" formatCode="0.00">
                  <c:v>86.7</c:v>
                </c:pt>
                <c:pt idx="27" formatCode="0.00">
                  <c:v>86.736666666666679</c:v>
                </c:pt>
                <c:pt idx="28" formatCode="0.00">
                  <c:v>86.476666666666674</c:v>
                </c:pt>
                <c:pt idx="29" formatCode="0.00">
                  <c:v>86.57</c:v>
                </c:pt>
                <c:pt idx="30" formatCode="0.00">
                  <c:v>85.956666666666663</c:v>
                </c:pt>
                <c:pt idx="31" formatCode="0.00">
                  <c:v>86.74666666666667</c:v>
                </c:pt>
                <c:pt idx="32" formatCode="0.00">
                  <c:v>80.323333333333338</c:v>
                </c:pt>
                <c:pt idx="33" formatCode="0.00">
                  <c:v>81.056666666666658</c:v>
                </c:pt>
                <c:pt idx="34" formatCode="0.00">
                  <c:v>81.88000000000001</c:v>
                </c:pt>
                <c:pt idx="35" formatCode="0.00">
                  <c:v>88.693333333333342</c:v>
                </c:pt>
                <c:pt idx="36" formatCode="0.00">
                  <c:v>88.68</c:v>
                </c:pt>
                <c:pt idx="37" formatCode="0.00">
                  <c:v>87.233333333333348</c:v>
                </c:pt>
                <c:pt idx="38" formatCode="0.00">
                  <c:v>85.553333333333327</c:v>
                </c:pt>
                <c:pt idx="39" formatCode="0.00">
                  <c:v>84.866666666666674</c:v>
                </c:pt>
                <c:pt idx="40" formatCode="0.00">
                  <c:v>84.153333333333322</c:v>
                </c:pt>
                <c:pt idx="41" formatCode="0.00">
                  <c:v>85.893333333333331</c:v>
                </c:pt>
                <c:pt idx="42" formatCode="0.00">
                  <c:v>87.679999999999993</c:v>
                </c:pt>
                <c:pt idx="43" formatCode="0.00">
                  <c:v>93.86</c:v>
                </c:pt>
                <c:pt idx="44" formatCode="0.00">
                  <c:v>91.24</c:v>
                </c:pt>
                <c:pt idx="45" formatCode="0.00">
                  <c:v>93.56</c:v>
                </c:pt>
                <c:pt idx="46" formatCode="0.00">
                  <c:v>94.526666666666657</c:v>
                </c:pt>
                <c:pt idx="47" formatCode="0.00">
                  <c:v>101.28333333333335</c:v>
                </c:pt>
                <c:pt idx="48" formatCode="0.00">
                  <c:v>104.03000000000002</c:v>
                </c:pt>
                <c:pt idx="49" formatCode="0.00">
                  <c:v>102.16666666666667</c:v>
                </c:pt>
                <c:pt idx="50" formatCode="0.00">
                  <c:v>101.62333333333333</c:v>
                </c:pt>
                <c:pt idx="51" formatCode="0.00">
                  <c:v>103.10000000000001</c:v>
                </c:pt>
                <c:pt idx="52" formatCode="0.00">
                  <c:v>104.99333333333334</c:v>
                </c:pt>
                <c:pt idx="53" formatCode="0.00">
                  <c:v>107.09333333333332</c:v>
                </c:pt>
                <c:pt idx="54" formatCode="0.00">
                  <c:v>106.56333333333333</c:v>
                </c:pt>
                <c:pt idx="55" formatCode="0.00">
                  <c:v>108.77666666666666</c:v>
                </c:pt>
                <c:pt idx="56" formatCode="0.00">
                  <c:v>106.12666666666667</c:v>
                </c:pt>
                <c:pt idx="57" formatCode="0.00">
                  <c:v>109.08</c:v>
                </c:pt>
                <c:pt idx="58" formatCode="0.00">
                  <c:v>111.91333333333334</c:v>
                </c:pt>
                <c:pt idx="59" formatCode="0.00">
                  <c:v>118.82666666666667</c:v>
                </c:pt>
                <c:pt idx="60" formatCode="0.00">
                  <c:v>120.53000000000002</c:v>
                </c:pt>
                <c:pt idx="61" formatCode="0.00">
                  <c:v>115.34333333333335</c:v>
                </c:pt>
                <c:pt idx="62" formatCode="0.00">
                  <c:v>110.74000000000001</c:v>
                </c:pt>
                <c:pt idx="63" formatCode="0.00">
                  <c:v>107.55666666666667</c:v>
                </c:pt>
                <c:pt idx="64" formatCode="0.00">
                  <c:v>104.85666666666667</c:v>
                </c:pt>
                <c:pt idx="65" formatCode="0.00">
                  <c:v>103.42333333333333</c:v>
                </c:pt>
                <c:pt idx="66" formatCode="0.00">
                  <c:v>100.78333333333332</c:v>
                </c:pt>
                <c:pt idx="67" formatCode="0.00">
                  <c:v>102.00666666666666</c:v>
                </c:pt>
                <c:pt idx="68" formatCode="0.00">
                  <c:v>95.663333333333341</c:v>
                </c:pt>
                <c:pt idx="69" formatCode="0.00">
                  <c:v>92.639999999999986</c:v>
                </c:pt>
                <c:pt idx="70" formatCode="0.00">
                  <c:v>92.65666666666668</c:v>
                </c:pt>
                <c:pt idx="71" formatCode="0.00">
                  <c:v>99.836666666666659</c:v>
                </c:pt>
                <c:pt idx="72" formatCode="0.00">
                  <c:v>102.42999999999999</c:v>
                </c:pt>
                <c:pt idx="73" formatCode="0.00">
                  <c:v>100.21</c:v>
                </c:pt>
                <c:pt idx="74" formatCode="0.00">
                  <c:v>96.213333333333324</c:v>
                </c:pt>
                <c:pt idx="75" formatCode="0.00">
                  <c:v>94.38</c:v>
                </c:pt>
                <c:pt idx="76" formatCode="0.00">
                  <c:v>93.556666666666672</c:v>
                </c:pt>
                <c:pt idx="77" formatCode="0.00">
                  <c:v>93.576666666666654</c:v>
                </c:pt>
                <c:pt idx="78" formatCode="0.00">
                  <c:v>92.86</c:v>
                </c:pt>
                <c:pt idx="79" formatCode="0.00">
                  <c:v>93.219999999999985</c:v>
                </c:pt>
                <c:pt idx="80" formatCode="0.00">
                  <c:v>88.67</c:v>
                </c:pt>
                <c:pt idx="81" formatCode="0.00">
                  <c:v>87.763333333333335</c:v>
                </c:pt>
                <c:pt idx="82" formatCode="0.00">
                  <c:v>90.520000000000024</c:v>
                </c:pt>
                <c:pt idx="83" formatCode="0.00">
                  <c:v>97.34666666666665</c:v>
                </c:pt>
                <c:pt idx="84" formatCode="0.00">
                  <c:v>97.853333333333339</c:v>
                </c:pt>
                <c:pt idx="85" formatCode="0.00">
                  <c:v>95.5</c:v>
                </c:pt>
                <c:pt idx="86" formatCode="0.00">
                  <c:v>92.416666666666671</c:v>
                </c:pt>
                <c:pt idx="87" formatCode="0.00">
                  <c:v>91.716666666666654</c:v>
                </c:pt>
                <c:pt idx="88" formatCode="0.00">
                  <c:v>90.45</c:v>
                </c:pt>
                <c:pt idx="89" formatCode="0.00">
                  <c:v>89.896666666666661</c:v>
                </c:pt>
                <c:pt idx="90" formatCode="0.00">
                  <c:v>90.643333333333331</c:v>
                </c:pt>
                <c:pt idx="91" formatCode="0.00">
                  <c:v>92.73</c:v>
                </c:pt>
                <c:pt idx="92" formatCode="0.00">
                  <c:v>89.973333333333343</c:v>
                </c:pt>
                <c:pt idx="93" formatCode="0.00">
                  <c:v>91.036666666666676</c:v>
                </c:pt>
                <c:pt idx="94" formatCode="0.00">
                  <c:v>93.676666666666662</c:v>
                </c:pt>
                <c:pt idx="95" formatCode="0.00">
                  <c:v>101.70333333333333</c:v>
                </c:pt>
                <c:pt idx="96" formatCode="0.00">
                  <c:v>103.25999999999999</c:v>
                </c:pt>
                <c:pt idx="97" formatCode="0.00">
                  <c:v>99.98</c:v>
                </c:pt>
                <c:pt idx="98" formatCode="0.00">
                  <c:v>97.05</c:v>
                </c:pt>
                <c:pt idx="99" formatCode="0.00">
                  <c:v>95.75333333333333</c:v>
                </c:pt>
                <c:pt idx="100" formatCode="0.00">
                  <c:v>96.293333333333337</c:v>
                </c:pt>
                <c:pt idx="101" formatCode="0.00">
                  <c:v>96.39</c:v>
                </c:pt>
                <c:pt idx="102" formatCode="0.00">
                  <c:v>96.136666666666656</c:v>
                </c:pt>
                <c:pt idx="103" formatCode="0.00">
                  <c:v>97.706666666666663</c:v>
                </c:pt>
                <c:pt idx="104" formatCode="0.00">
                  <c:v>93.38</c:v>
                </c:pt>
                <c:pt idx="105" formatCode="0.00">
                  <c:v>93.740000000000009</c:v>
                </c:pt>
                <c:pt idx="106" formatCode="0.00">
                  <c:v>94.73</c:v>
                </c:pt>
                <c:pt idx="107" formatCode="0.00">
                  <c:v>101.46</c:v>
                </c:pt>
                <c:pt idx="108" formatCode="0.00">
                  <c:v>104.16666666666667</c:v>
                </c:pt>
                <c:pt idx="109" formatCode="0.00">
                  <c:v>101.65666666666668</c:v>
                </c:pt>
                <c:pt idx="110" formatCode="0.00">
                  <c:v>98.586666666666659</c:v>
                </c:pt>
                <c:pt idx="111" formatCode="0.00">
                  <c:v>95.910000000000011</c:v>
                </c:pt>
                <c:pt idx="112" formatCode="0.00">
                  <c:v>96.086666666666659</c:v>
                </c:pt>
                <c:pt idx="113" formatCode="0.00">
                  <c:v>96.306666666666658</c:v>
                </c:pt>
                <c:pt idx="114" formatCode="0.00">
                  <c:v>97.48</c:v>
                </c:pt>
                <c:pt idx="115" formatCode="0.00">
                  <c:v>99.839999999999989</c:v>
                </c:pt>
                <c:pt idx="116" formatCode="0.00">
                  <c:v>97.220000000000013</c:v>
                </c:pt>
                <c:pt idx="117" formatCode="0.00">
                  <c:v>97.806666666666672</c:v>
                </c:pt>
                <c:pt idx="118" formatCode="0.00">
                  <c:v>99.703333333333333</c:v>
                </c:pt>
                <c:pt idx="119" formatCode="0.00">
                  <c:v>107.60666666666667</c:v>
                </c:pt>
                <c:pt idx="120" formatCode="0.00">
                  <c:v>108.80666666666666</c:v>
                </c:pt>
                <c:pt idx="121" formatCode="0.00">
                  <c:v>106.87666666666667</c:v>
                </c:pt>
                <c:pt idx="122" formatCode="0.00">
                  <c:v>104.47333333333334</c:v>
                </c:pt>
                <c:pt idx="123" formatCode="0.00">
                  <c:v>105.05333333333333</c:v>
                </c:pt>
                <c:pt idx="124" formatCode="0.00">
                  <c:v>106.49333333333334</c:v>
                </c:pt>
                <c:pt idx="125" formatCode="0.00">
                  <c:v>107.56333333333333</c:v>
                </c:pt>
                <c:pt idx="126" formatCode="0.00">
                  <c:v>108.62333333333333</c:v>
                </c:pt>
                <c:pt idx="127" formatCode="0.00">
                  <c:v>110.11</c:v>
                </c:pt>
                <c:pt idx="128" formatCode="0.00">
                  <c:v>105.95</c:v>
                </c:pt>
                <c:pt idx="129" formatCode="0.00">
                  <c:v>106.77666666666666</c:v>
                </c:pt>
                <c:pt idx="130" formatCode="0.00">
                  <c:v>109.83333333333333</c:v>
                </c:pt>
                <c:pt idx="131" formatCode="0.00">
                  <c:v>117.54</c:v>
                </c:pt>
                <c:pt idx="132" formatCode="0.00">
                  <c:v>117.06333333333333</c:v>
                </c:pt>
                <c:pt idx="133" formatCode="0.00">
                  <c:v>112.67</c:v>
                </c:pt>
                <c:pt idx="134" formatCode="0.00">
                  <c:v>109.46666666666665</c:v>
                </c:pt>
                <c:pt idx="135" formatCode="0.00">
                  <c:v>111.25</c:v>
                </c:pt>
                <c:pt idx="136" formatCode="0.00">
                  <c:v>111.50666666666666</c:v>
                </c:pt>
                <c:pt idx="137" formatCode="0.00">
                  <c:v>112.95666666666666</c:v>
                </c:pt>
                <c:pt idx="138" formatCode="0.00">
                  <c:v>112.08666666666666</c:v>
                </c:pt>
                <c:pt idx="139" formatCode="0.00">
                  <c:v>113.48333333333333</c:v>
                </c:pt>
                <c:pt idx="140" formatCode="0.00">
                  <c:v>108.69</c:v>
                </c:pt>
                <c:pt idx="141" formatCode="0.00">
                  <c:v>108.27999999999999</c:v>
                </c:pt>
                <c:pt idx="142" formatCode="0.00">
                  <c:v>110.92</c:v>
                </c:pt>
                <c:pt idx="143" formatCode="0.00">
                  <c:v>118.18666666666667</c:v>
                </c:pt>
                <c:pt idx="144" formatCode="0.00">
                  <c:v>119.94</c:v>
                </c:pt>
                <c:pt idx="145" formatCode="0.00">
                  <c:v>117.48666666666666</c:v>
                </c:pt>
                <c:pt idx="146" formatCode="0.00">
                  <c:v>113.94</c:v>
                </c:pt>
                <c:pt idx="147" formatCode="0.00">
                  <c:v>112</c:v>
                </c:pt>
                <c:pt idx="148" formatCode="0.00">
                  <c:v>111.77666666666669</c:v>
                </c:pt>
                <c:pt idx="149" formatCode="0.00">
                  <c:v>111.10000000000001</c:v>
                </c:pt>
                <c:pt idx="150" formatCode="0.00">
                  <c:v>109.97000000000001</c:v>
                </c:pt>
                <c:pt idx="151" formatCode="0.00">
                  <c:v>108.29666666666667</c:v>
                </c:pt>
                <c:pt idx="152" formatCode="0.00">
                  <c:v>103.65333333333332</c:v>
                </c:pt>
                <c:pt idx="153" formatCode="0.00">
                  <c:v>100.84333333333332</c:v>
                </c:pt>
                <c:pt idx="154" formatCode="0.00">
                  <c:v>100.92999999999999</c:v>
                </c:pt>
                <c:pt idx="155" formatCode="0.00">
                  <c:v>104.54666666666667</c:v>
                </c:pt>
                <c:pt idx="156" formatCode="0.00">
                  <c:v>101.77333333333333</c:v>
                </c:pt>
                <c:pt idx="157" formatCode="0.00">
                  <c:v>92.893333333333331</c:v>
                </c:pt>
                <c:pt idx="158" formatCode="0.00">
                  <c:v>84.583333333333329</c:v>
                </c:pt>
                <c:pt idx="159" formatCode="0.00">
                  <c:v>79.656666666666666</c:v>
                </c:pt>
                <c:pt idx="160" formatCode="0.00">
                  <c:v>78.573333333333338</c:v>
                </c:pt>
                <c:pt idx="161" formatCode="0.00">
                  <c:v>78.209999999999994</c:v>
                </c:pt>
                <c:pt idx="162" formatCode="0.00">
                  <c:v>77.946666666666658</c:v>
                </c:pt>
                <c:pt idx="163" formatCode="0.00">
                  <c:v>79.86999999999999</c:v>
                </c:pt>
                <c:pt idx="164" formatCode="0.00">
                  <c:v>76.956666666666663</c:v>
                </c:pt>
                <c:pt idx="165" formatCode="0.00">
                  <c:v>77.783333333333331</c:v>
                </c:pt>
                <c:pt idx="166" formatCode="0.00">
                  <c:v>79.349999999999994</c:v>
                </c:pt>
                <c:pt idx="167" formatCode="0.00">
                  <c:v>86.926666666666662</c:v>
                </c:pt>
                <c:pt idx="168" formatCode="0.00">
                  <c:v>91.736666666666665</c:v>
                </c:pt>
                <c:pt idx="169" formatCode="0.00">
                  <c:v>89.963333333333324</c:v>
                </c:pt>
                <c:pt idx="170" formatCode="0.00">
                  <c:v>86.846666666666678</c:v>
                </c:pt>
                <c:pt idx="171" formatCode="0.00">
                  <c:v>84.213333333333324</c:v>
                </c:pt>
                <c:pt idx="172" formatCode="0.00">
                  <c:v>86.006666666666661</c:v>
                </c:pt>
                <c:pt idx="173" formatCode="0.00">
                  <c:v>88.160000000000011</c:v>
                </c:pt>
                <c:pt idx="174" formatCode="0.00">
                  <c:v>91.266666666666666</c:v>
                </c:pt>
                <c:pt idx="175" formatCode="0.00">
                  <c:v>93.00333333333333</c:v>
                </c:pt>
                <c:pt idx="176" formatCode="0.00">
                  <c:v>90.649999999999991</c:v>
                </c:pt>
                <c:pt idx="177" formatCode="0.00">
                  <c:v>88.17</c:v>
                </c:pt>
                <c:pt idx="178" formatCode="0.00">
                  <c:v>89.773333333333326</c:v>
                </c:pt>
                <c:pt idx="179" formatCode="0.00">
                  <c:v>97.649999999999991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75-4022-955E-5FBBF335B6F8}"/>
            </c:ext>
          </c:extLst>
        </c:ser>
        <c:ser>
          <c:idx val="4"/>
          <c:order val="4"/>
          <c:tx>
            <c:strRef>
              <c:f>Model3_moving_average!$AF$1</c:f>
              <c:strCache>
                <c:ptCount val="1"/>
                <c:pt idx="0">
                  <c:v>MA3_Forecast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Model3_moving_average!$AA$2:$AA$193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Model3_moving_average!$AF$2:$AF$193</c:f>
              <c:numCache>
                <c:formatCode>General</c:formatCode>
                <c:ptCount val="192"/>
                <c:pt idx="180" formatCode="0.00">
                  <c:v>0</c:v>
                </c:pt>
                <c:pt idx="181" formatCode="0.00">
                  <c:v>0</c:v>
                </c:pt>
                <c:pt idx="182" formatCode="0.00">
                  <c:v>0</c:v>
                </c:pt>
                <c:pt idx="183" formatCode="0.00">
                  <c:v>0</c:v>
                </c:pt>
                <c:pt idx="184" formatCode="0.00">
                  <c:v>0</c:v>
                </c:pt>
                <c:pt idx="185" formatCode="0.00">
                  <c:v>0</c:v>
                </c:pt>
                <c:pt idx="186" formatCode="0.00">
                  <c:v>0</c:v>
                </c:pt>
                <c:pt idx="187" formatCode="0.00">
                  <c:v>0</c:v>
                </c:pt>
                <c:pt idx="188" formatCode="0.00">
                  <c:v>0</c:v>
                </c:pt>
                <c:pt idx="189" formatCode="0.00">
                  <c:v>0</c:v>
                </c:pt>
                <c:pt idx="190" formatCode="0.00">
                  <c:v>0</c:v>
                </c:pt>
                <c:pt idx="191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75-4022-955E-5FBBF335B6F8}"/>
            </c:ext>
          </c:extLst>
        </c:ser>
        <c:ser>
          <c:idx val="5"/>
          <c:order val="5"/>
          <c:tx>
            <c:strRef>
              <c:f>Model3_moving_average!$AG$1</c:f>
              <c:strCache>
                <c:ptCount val="1"/>
                <c:pt idx="0">
                  <c:v>MA12_Fit model</c:v>
                </c:pt>
              </c:strCache>
            </c:strRef>
          </c:tx>
          <c:spPr>
            <a:ln w="1270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Model3_moving_average!$AA$2:$AA$193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Model3_moving_average!$AG$2:$AG$193</c:f>
              <c:numCache>
                <c:formatCode>General</c:formatCode>
                <c:ptCount val="192"/>
                <c:pt idx="12" formatCode="0.00">
                  <c:v>79.78</c:v>
                </c:pt>
                <c:pt idx="13" formatCode="0.00">
                  <c:v>79.720833333333346</c:v>
                </c:pt>
                <c:pt idx="14" formatCode="0.00">
                  <c:v>79.857500000000002</c:v>
                </c:pt>
                <c:pt idx="15" formatCode="0.00">
                  <c:v>80.152500000000003</c:v>
                </c:pt>
                <c:pt idx="16" formatCode="0.00">
                  <c:v>80.875</c:v>
                </c:pt>
                <c:pt idx="17" formatCode="0.00">
                  <c:v>81.193333333333328</c:v>
                </c:pt>
                <c:pt idx="18" formatCode="0.00">
                  <c:v>81.668333333333337</c:v>
                </c:pt>
                <c:pt idx="19" formatCode="0.00">
                  <c:v>81.990833333333327</c:v>
                </c:pt>
                <c:pt idx="20" formatCode="0.00">
                  <c:v>82.606666666666655</c:v>
                </c:pt>
                <c:pt idx="21" formatCode="0.00">
                  <c:v>83.08</c:v>
                </c:pt>
                <c:pt idx="22" formatCode="0.00">
                  <c:v>83.606666666666669</c:v>
                </c:pt>
                <c:pt idx="23" formatCode="0.00">
                  <c:v>84.17583333333333</c:v>
                </c:pt>
                <c:pt idx="24" formatCode="0.00">
                  <c:v>84.439999999999984</c:v>
                </c:pt>
                <c:pt idx="25" formatCode="0.00">
                  <c:v>84.709166666666661</c:v>
                </c:pt>
                <c:pt idx="26" formatCode="0.00">
                  <c:v>85.370833333333323</c:v>
                </c:pt>
                <c:pt idx="27" formatCode="0.00">
                  <c:v>85.630833333333328</c:v>
                </c:pt>
                <c:pt idx="28" formatCode="0.00">
                  <c:v>85.615833333333342</c:v>
                </c:pt>
                <c:pt idx="29" formatCode="0.00">
                  <c:v>86.19583333333334</c:v>
                </c:pt>
                <c:pt idx="30" formatCode="0.00">
                  <c:v>86.331666666666692</c:v>
                </c:pt>
                <c:pt idx="31" formatCode="0.00">
                  <c:v>86.314166666666665</c:v>
                </c:pt>
                <c:pt idx="32" formatCode="0.00">
                  <c:v>86.02833333333335</c:v>
                </c:pt>
                <c:pt idx="33" formatCode="0.00">
                  <c:v>86.21583333333335</c:v>
                </c:pt>
                <c:pt idx="34" formatCode="0.00">
                  <c:v>85.924166666666679</c:v>
                </c:pt>
                <c:pt idx="35" formatCode="0.00">
                  <c:v>85.571666666666673</c:v>
                </c:pt>
                <c:pt idx="36" formatCode="0.00">
                  <c:v>85.607500000000002</c:v>
                </c:pt>
                <c:pt idx="37" formatCode="0.00">
                  <c:v>85.584166666666647</c:v>
                </c:pt>
                <c:pt idx="38" formatCode="0.00">
                  <c:v>85.284999999999997</c:v>
                </c:pt>
                <c:pt idx="39" formatCode="0.00">
                  <c:v>85.14</c:v>
                </c:pt>
                <c:pt idx="40" formatCode="0.00">
                  <c:v>85.003333333333345</c:v>
                </c:pt>
                <c:pt idx="41" formatCode="0.00">
                  <c:v>85.115833333333342</c:v>
                </c:pt>
                <c:pt idx="42" formatCode="0.00">
                  <c:v>85.57083333333334</c:v>
                </c:pt>
                <c:pt idx="43" formatCode="0.00">
                  <c:v>86.78166666666668</c:v>
                </c:pt>
                <c:pt idx="44" formatCode="0.00">
                  <c:v>87.845000000000013</c:v>
                </c:pt>
                <c:pt idx="45" formatCode="0.00">
                  <c:v>88.696666666666673</c:v>
                </c:pt>
                <c:pt idx="46" formatCode="0.00">
                  <c:v>89.943333333333342</c:v>
                </c:pt>
                <c:pt idx="47" formatCode="0.00">
                  <c:v>90.992499999999993</c:v>
                </c:pt>
                <c:pt idx="48" formatCode="0.00">
                  <c:v>92.53416666666665</c:v>
                </c:pt>
                <c:pt idx="49" formatCode="0.00">
                  <c:v>93.676666666666662</c:v>
                </c:pt>
                <c:pt idx="50" formatCode="0.00">
                  <c:v>95.009999999999991</c:v>
                </c:pt>
                <c:pt idx="51" formatCode="0.00">
                  <c:v>97.092499999999987</c:v>
                </c:pt>
                <c:pt idx="52" formatCode="0.00">
                  <c:v>98.886666666666656</c:v>
                </c:pt>
                <c:pt idx="53" formatCode="0.00">
                  <c:v>100.30999999999999</c:v>
                </c:pt>
                <c:pt idx="54" formatCode="0.00">
                  <c:v>101.81333333333333</c:v>
                </c:pt>
                <c:pt idx="55" formatCode="0.00">
                  <c:v>102.61583333333336</c:v>
                </c:pt>
                <c:pt idx="56" formatCode="0.00">
                  <c:v>104.03166666666668</c:v>
                </c:pt>
                <c:pt idx="57" formatCode="0.00">
                  <c:v>105.69333333333334</c:v>
                </c:pt>
                <c:pt idx="58" formatCode="0.00">
                  <c:v>106.96249999999998</c:v>
                </c:pt>
                <c:pt idx="59" formatCode="0.00">
                  <c:v>108.4175</c:v>
                </c:pt>
                <c:pt idx="60" formatCode="0.00">
                  <c:v>109.81833333333331</c:v>
                </c:pt>
                <c:pt idx="61" formatCode="0.00">
                  <c:v>110.25666666666666</c:v>
                </c:pt>
                <c:pt idx="62" formatCode="0.00">
                  <c:v>110.69666666666666</c:v>
                </c:pt>
                <c:pt idx="63" formatCode="0.00">
                  <c:v>110.9325</c:v>
                </c:pt>
                <c:pt idx="64" formatCode="0.00">
                  <c:v>110.22250000000001</c:v>
                </c:pt>
                <c:pt idx="65" formatCode="0.00">
                  <c:v>109.77916666666665</c:v>
                </c:pt>
                <c:pt idx="66" formatCode="0.00">
                  <c:v>109.48750000000001</c:v>
                </c:pt>
                <c:pt idx="67" formatCode="0.00">
                  <c:v>108.53000000000002</c:v>
                </c:pt>
                <c:pt idx="68" formatCode="0.00">
                  <c:v>107.16333333333336</c:v>
                </c:pt>
                <c:pt idx="69" formatCode="0.00">
                  <c:v>105.3775</c:v>
                </c:pt>
                <c:pt idx="70" formatCode="0.00">
                  <c:v>103.71583333333335</c:v>
                </c:pt>
                <c:pt idx="71" formatCode="0.00">
                  <c:v>102.41583333333334</c:v>
                </c:pt>
                <c:pt idx="72" formatCode="0.00">
                  <c:v>100.85250000000001</c:v>
                </c:pt>
                <c:pt idx="73" formatCode="0.00">
                  <c:v>99.932500000000005</c:v>
                </c:pt>
                <c:pt idx="74" formatCode="0.00">
                  <c:v>98.784166666666678</c:v>
                </c:pt>
                <c:pt idx="75" formatCode="0.00">
                  <c:v>97.558333333333337</c:v>
                </c:pt>
                <c:pt idx="76" formatCode="0.00">
                  <c:v>97.107500000000002</c:v>
                </c:pt>
                <c:pt idx="77" formatCode="0.00">
                  <c:v>96.322499999999991</c:v>
                </c:pt>
                <c:pt idx="78" formatCode="0.00">
                  <c:v>95.577499999999986</c:v>
                </c:pt>
                <c:pt idx="79" formatCode="0.00">
                  <c:v>94.910833333333315</c:v>
                </c:pt>
                <c:pt idx="80" formatCode="0.00">
                  <c:v>94.57416666666667</c:v>
                </c:pt>
                <c:pt idx="81" formatCode="0.00">
                  <c:v>94.358333333333334</c:v>
                </c:pt>
                <c:pt idx="82" formatCode="0.00">
                  <c:v>94.376666666666679</c:v>
                </c:pt>
                <c:pt idx="83" formatCode="0.00">
                  <c:v>93.951666666666696</c:v>
                </c:pt>
                <c:pt idx="84" formatCode="0.00">
                  <c:v>93.214166666666657</c:v>
                </c:pt>
                <c:pt idx="85" formatCode="0.00">
                  <c:v>93.199166666666656</c:v>
                </c:pt>
                <c:pt idx="86" formatCode="0.00">
                  <c:v>93.002499999999998</c:v>
                </c:pt>
                <c:pt idx="87" formatCode="0.00">
                  <c:v>92.548333333333332</c:v>
                </c:pt>
                <c:pt idx="88" formatCode="0.00">
                  <c:v>92.422499999999999</c:v>
                </c:pt>
                <c:pt idx="89" formatCode="0.00">
                  <c:v>92.082499999999982</c:v>
                </c:pt>
                <c:pt idx="90" formatCode="0.00">
                  <c:v>91.994166666666672</c:v>
                </c:pt>
                <c:pt idx="91" formatCode="0.00">
                  <c:v>92.3</c:v>
                </c:pt>
                <c:pt idx="92" formatCode="0.00">
                  <c:v>92.408333333333317</c:v>
                </c:pt>
                <c:pt idx="93" formatCode="0.00">
                  <c:v>92.812499999999986</c:v>
                </c:pt>
                <c:pt idx="94" formatCode="0.00">
                  <c:v>93.089166666666657</c:v>
                </c:pt>
                <c:pt idx="95" formatCode="0.00">
                  <c:v>93.497500000000002</c:v>
                </c:pt>
                <c:pt idx="96" formatCode="0.00">
                  <c:v>94.164166666666674</c:v>
                </c:pt>
                <c:pt idx="97" formatCode="0.00">
                  <c:v>94.20916666666669</c:v>
                </c:pt>
                <c:pt idx="98" formatCode="0.00">
                  <c:v>94.65583333333332</c:v>
                </c:pt>
                <c:pt idx="99" formatCode="0.00">
                  <c:v>95.173333333333346</c:v>
                </c:pt>
                <c:pt idx="100" formatCode="0.00">
                  <c:v>95.67</c:v>
                </c:pt>
                <c:pt idx="101" formatCode="0.00">
                  <c:v>96.279166666666654</c:v>
                </c:pt>
                <c:pt idx="102" formatCode="0.00">
                  <c:v>96.546666666666667</c:v>
                </c:pt>
                <c:pt idx="103" formatCode="0.00">
                  <c:v>96.914166666666674</c:v>
                </c:pt>
                <c:pt idx="104" formatCode="0.00">
                  <c:v>97.130833333333328</c:v>
                </c:pt>
                <c:pt idx="105" formatCode="0.00">
                  <c:v>97.222500000000011</c:v>
                </c:pt>
                <c:pt idx="106" formatCode="0.00">
                  <c:v>97.177500000000009</c:v>
                </c:pt>
                <c:pt idx="107" formatCode="0.00">
                  <c:v>97.070000000000007</c:v>
                </c:pt>
                <c:pt idx="108" formatCode="0.00">
                  <c:v>97.44916666666667</c:v>
                </c:pt>
                <c:pt idx="109" formatCode="0.00">
                  <c:v>97.596666666666678</c:v>
                </c:pt>
                <c:pt idx="110" formatCode="0.00">
                  <c:v>97.454166666666666</c:v>
                </c:pt>
                <c:pt idx="111" formatCode="0.00">
                  <c:v>97.48833333333333</c:v>
                </c:pt>
                <c:pt idx="112" formatCode="0.00">
                  <c:v>97.545000000000002</c:v>
                </c:pt>
                <c:pt idx="113" formatCode="0.00">
                  <c:v>97.433333333333337</c:v>
                </c:pt>
                <c:pt idx="114" formatCode="0.00">
                  <c:v>97.82416666666667</c:v>
                </c:pt>
                <c:pt idx="115" formatCode="0.00">
                  <c:v>98.078333333333333</c:v>
                </c:pt>
                <c:pt idx="116" formatCode="0.00">
                  <c:v>98.393333333333331</c:v>
                </c:pt>
                <c:pt idx="117" formatCode="0.00">
                  <c:v>98.840833333333322</c:v>
                </c:pt>
                <c:pt idx="118" formatCode="0.00">
                  <c:v>99.321666666666673</c:v>
                </c:pt>
                <c:pt idx="119" formatCode="0.00">
                  <c:v>99.929999999999993</c:v>
                </c:pt>
                <c:pt idx="120" formatCode="0.00">
                  <c:v>100.00083333333333</c:v>
                </c:pt>
                <c:pt idx="121" formatCode="0.00">
                  <c:v>100.62666666666668</c:v>
                </c:pt>
                <c:pt idx="122" formatCode="0.00">
                  <c:v>101.40166666666664</c:v>
                </c:pt>
                <c:pt idx="123" formatCode="0.00">
                  <c:v>102.28666666666668</c:v>
                </c:pt>
                <c:pt idx="124" formatCode="0.00">
                  <c:v>103.22833333333334</c:v>
                </c:pt>
                <c:pt idx="125" formatCode="0.00">
                  <c:v>104.21583333333332</c:v>
                </c:pt>
                <c:pt idx="126" formatCode="0.00">
                  <c:v>105.07249999999999</c:v>
                </c:pt>
                <c:pt idx="127" formatCode="0.00">
                  <c:v>105.79583333333333</c:v>
                </c:pt>
                <c:pt idx="128" formatCode="0.00">
                  <c:v>106.39833333333333</c:v>
                </c:pt>
                <c:pt idx="129" formatCode="0.00">
                  <c:v>107.31499999999998</c:v>
                </c:pt>
                <c:pt idx="130" formatCode="0.00">
                  <c:v>108.32833333333332</c:v>
                </c:pt>
                <c:pt idx="131" formatCode="0.00">
                  <c:v>108.88166666666666</c:v>
                </c:pt>
                <c:pt idx="132" formatCode="0.00">
                  <c:v>109.37916666666668</c:v>
                </c:pt>
                <c:pt idx="133" formatCode="0.00">
                  <c:v>109.77666666666666</c:v>
                </c:pt>
                <c:pt idx="134" formatCode="0.00">
                  <c:v>110.13000000000001</c:v>
                </c:pt>
                <c:pt idx="135" formatCode="0.00">
                  <c:v>110.92833333333333</c:v>
                </c:pt>
                <c:pt idx="136" formatCode="0.00">
                  <c:v>111.02999999999999</c:v>
                </c:pt>
                <c:pt idx="137" formatCode="0.00">
                  <c:v>111.47833333333334</c:v>
                </c:pt>
                <c:pt idx="138" formatCode="0.00">
                  <c:v>111.79416666666667</c:v>
                </c:pt>
                <c:pt idx="139" formatCode="0.00">
                  <c:v>111.87333333333333</c:v>
                </c:pt>
                <c:pt idx="140" formatCode="0.00">
                  <c:v>112.16333333333336</c:v>
                </c:pt>
                <c:pt idx="141" formatCode="0.00">
                  <c:v>112.17</c:v>
                </c:pt>
                <c:pt idx="142" formatCode="0.00">
                  <c:v>112.14500000000002</c:v>
                </c:pt>
                <c:pt idx="143" formatCode="0.00">
                  <c:v>112.325</c:v>
                </c:pt>
                <c:pt idx="144" formatCode="0.00">
                  <c:v>112.8891666666667</c:v>
                </c:pt>
                <c:pt idx="145" formatCode="0.00">
                  <c:v>113.34916666666668</c:v>
                </c:pt>
                <c:pt idx="146" formatCode="0.00">
                  <c:v>113.44333333333334</c:v>
                </c:pt>
                <c:pt idx="147" formatCode="0.00">
                  <c:v>113.07666666666667</c:v>
                </c:pt>
                <c:pt idx="148" formatCode="0.00">
                  <c:v>113.41666666666667</c:v>
                </c:pt>
                <c:pt idx="149" formatCode="0.00">
                  <c:v>112.97916666666667</c:v>
                </c:pt>
                <c:pt idx="150" formatCode="0.00">
                  <c:v>112.54750000000001</c:v>
                </c:pt>
                <c:pt idx="151" formatCode="0.00">
                  <c:v>112.12</c:v>
                </c:pt>
                <c:pt idx="152" formatCode="0.00">
                  <c:v>111.72000000000001</c:v>
                </c:pt>
                <c:pt idx="153" formatCode="0.00">
                  <c:v>110.68833333333333</c:v>
                </c:pt>
                <c:pt idx="154" formatCode="0.00">
                  <c:v>109.6225</c:v>
                </c:pt>
                <c:pt idx="155" formatCode="0.00">
                  <c:v>108.30999999999999</c:v>
                </c:pt>
                <c:pt idx="156" formatCode="0.00">
                  <c:v>106.14666666666666</c:v>
                </c:pt>
                <c:pt idx="157" formatCode="0.00">
                  <c:v>103.47416666666668</c:v>
                </c:pt>
                <c:pt idx="158" formatCode="0.00">
                  <c:v>100.97083333333335</c:v>
                </c:pt>
                <c:pt idx="159" formatCode="0.00">
                  <c:v>98.060833333333335</c:v>
                </c:pt>
                <c:pt idx="160" formatCode="0.00">
                  <c:v>95.173333333333332</c:v>
                </c:pt>
                <c:pt idx="161" formatCode="0.00">
                  <c:v>92.748333333333321</c:v>
                </c:pt>
                <c:pt idx="162" formatCode="0.00">
                  <c:v>90.054999999999993</c:v>
                </c:pt>
                <c:pt idx="163" formatCode="0.00">
                  <c:v>88.066666666666677</c:v>
                </c:pt>
                <c:pt idx="164" formatCode="0.00">
                  <c:v>86.074166666666656</c:v>
                </c:pt>
                <c:pt idx="165" formatCode="0.00">
                  <c:v>84.29</c:v>
                </c:pt>
                <c:pt idx="166" formatCode="0.00">
                  <c:v>82.671666666666667</c:v>
                </c:pt>
                <c:pt idx="167" formatCode="0.00">
                  <c:v>81.669166666666669</c:v>
                </c:pt>
                <c:pt idx="168" formatCode="0.00">
                  <c:v>81.780833333333348</c:v>
                </c:pt>
                <c:pt idx="169" formatCode="0.00">
                  <c:v>81.939166666666679</c:v>
                </c:pt>
                <c:pt idx="170" formatCode="0.00">
                  <c:v>82.234999999999999</c:v>
                </c:pt>
                <c:pt idx="171" formatCode="0.00">
                  <c:v>82.92</c:v>
                </c:pt>
                <c:pt idx="172" formatCode="0.00">
                  <c:v>83.797499999999999</c:v>
                </c:pt>
                <c:pt idx="173" formatCode="0.00">
                  <c:v>84.722500000000011</c:v>
                </c:pt>
                <c:pt idx="174" formatCode="0.00">
                  <c:v>86.25</c:v>
                </c:pt>
                <c:pt idx="175" formatCode="0.00">
                  <c:v>87.080833333333317</c:v>
                </c:pt>
                <c:pt idx="176" formatCode="0.00">
                  <c:v>88.145833333333329</c:v>
                </c:pt>
                <c:pt idx="177" formatCode="0.00">
                  <c:v>88.846666666666678</c:v>
                </c:pt>
                <c:pt idx="178" formatCode="0.00">
                  <c:v>89.686666666666667</c:v>
                </c:pt>
                <c:pt idx="179" formatCode="0.00">
                  <c:v>90.826666666666668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75-4022-955E-5FBBF335B6F8}"/>
            </c:ext>
          </c:extLst>
        </c:ser>
        <c:ser>
          <c:idx val="6"/>
          <c:order val="6"/>
          <c:tx>
            <c:strRef>
              <c:f>Model3_moving_average!$AH$1</c:f>
              <c:strCache>
                <c:ptCount val="1"/>
                <c:pt idx="0">
                  <c:v>MA12_Forecast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Model3_moving_average!$AA$2:$AA$193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Model3_moving_average!$AH$2:$AH$193</c:f>
              <c:numCache>
                <c:formatCode>General</c:formatCode>
                <c:ptCount val="192"/>
                <c:pt idx="180" formatCode="0.00">
                  <c:v>0</c:v>
                </c:pt>
                <c:pt idx="181" formatCode="0.00">
                  <c:v>0</c:v>
                </c:pt>
                <c:pt idx="182" formatCode="0.00">
                  <c:v>0</c:v>
                </c:pt>
                <c:pt idx="183" formatCode="0.00">
                  <c:v>0</c:v>
                </c:pt>
                <c:pt idx="184" formatCode="0.00">
                  <c:v>0</c:v>
                </c:pt>
                <c:pt idx="185" formatCode="0.00">
                  <c:v>0</c:v>
                </c:pt>
                <c:pt idx="186" formatCode="0.00">
                  <c:v>0</c:v>
                </c:pt>
                <c:pt idx="187" formatCode="0.00">
                  <c:v>0</c:v>
                </c:pt>
                <c:pt idx="188" formatCode="0.00">
                  <c:v>0</c:v>
                </c:pt>
                <c:pt idx="189" formatCode="0.00">
                  <c:v>0</c:v>
                </c:pt>
                <c:pt idx="190" formatCode="0.00">
                  <c:v>0</c:v>
                </c:pt>
                <c:pt idx="191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75-4022-955E-5FBBF335B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374928"/>
        <c:axId val="1609477728"/>
      </c:lineChart>
      <c:dateAx>
        <c:axId val="1762374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09477728"/>
        <c:crosses val="autoZero"/>
        <c:auto val="1"/>
        <c:lblOffset val="100"/>
        <c:baseTimeUnit val="months"/>
      </c:dateAx>
      <c:valAx>
        <c:axId val="160947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6237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Electrical</a:t>
            </a:r>
            <a:r>
              <a:rPr lang="nl-BE" baseline="0"/>
              <a:t> EU - Forecast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Model4_seasonal_naive!$AB$1</c:f>
              <c:strCache>
                <c:ptCount val="1"/>
                <c:pt idx="0">
                  <c:v>Electrical_EU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Model4_seasonal_naive!$AA$2:$AA$193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Model4_seasonal_naive!$AB$2:$AB$193</c:f>
              <c:numCache>
                <c:formatCode>General</c:formatCode>
                <c:ptCount val="192"/>
                <c:pt idx="0">
                  <c:v>79.349999999999994</c:v>
                </c:pt>
                <c:pt idx="1">
                  <c:v>75.78</c:v>
                </c:pt>
                <c:pt idx="2">
                  <c:v>86.32</c:v>
                </c:pt>
                <c:pt idx="3">
                  <c:v>72.599999999999994</c:v>
                </c:pt>
                <c:pt idx="4">
                  <c:v>74.86</c:v>
                </c:pt>
                <c:pt idx="5">
                  <c:v>83.81</c:v>
                </c:pt>
                <c:pt idx="6">
                  <c:v>79.8</c:v>
                </c:pt>
                <c:pt idx="7">
                  <c:v>62.41</c:v>
                </c:pt>
                <c:pt idx="8">
                  <c:v>85.41</c:v>
                </c:pt>
                <c:pt idx="9">
                  <c:v>83.11</c:v>
                </c:pt>
                <c:pt idx="10">
                  <c:v>84.21</c:v>
                </c:pt>
                <c:pt idx="11">
                  <c:v>89.7</c:v>
                </c:pt>
                <c:pt idx="12">
                  <c:v>78.64</c:v>
                </c:pt>
                <c:pt idx="13">
                  <c:v>77.42</c:v>
                </c:pt>
                <c:pt idx="14">
                  <c:v>89.86</c:v>
                </c:pt>
                <c:pt idx="15">
                  <c:v>81.27</c:v>
                </c:pt>
                <c:pt idx="16">
                  <c:v>78.680000000000007</c:v>
                </c:pt>
                <c:pt idx="17">
                  <c:v>89.51</c:v>
                </c:pt>
                <c:pt idx="18">
                  <c:v>83.67</c:v>
                </c:pt>
                <c:pt idx="19">
                  <c:v>69.8</c:v>
                </c:pt>
                <c:pt idx="20">
                  <c:v>91.09</c:v>
                </c:pt>
                <c:pt idx="21">
                  <c:v>89.43</c:v>
                </c:pt>
                <c:pt idx="22">
                  <c:v>91.04</c:v>
                </c:pt>
                <c:pt idx="23">
                  <c:v>92.87</c:v>
                </c:pt>
                <c:pt idx="24">
                  <c:v>81.87</c:v>
                </c:pt>
                <c:pt idx="25">
                  <c:v>85.36</c:v>
                </c:pt>
                <c:pt idx="26">
                  <c:v>92.98</c:v>
                </c:pt>
                <c:pt idx="27">
                  <c:v>81.09</c:v>
                </c:pt>
                <c:pt idx="28">
                  <c:v>85.64</c:v>
                </c:pt>
                <c:pt idx="29">
                  <c:v>91.14</c:v>
                </c:pt>
                <c:pt idx="30">
                  <c:v>83.46</c:v>
                </c:pt>
                <c:pt idx="31">
                  <c:v>66.37</c:v>
                </c:pt>
                <c:pt idx="32">
                  <c:v>93.34</c:v>
                </c:pt>
                <c:pt idx="33">
                  <c:v>85.93</c:v>
                </c:pt>
                <c:pt idx="34">
                  <c:v>86.81</c:v>
                </c:pt>
                <c:pt idx="35">
                  <c:v>93.3</c:v>
                </c:pt>
                <c:pt idx="36">
                  <c:v>81.59</c:v>
                </c:pt>
                <c:pt idx="37">
                  <c:v>81.77</c:v>
                </c:pt>
                <c:pt idx="38">
                  <c:v>91.24</c:v>
                </c:pt>
                <c:pt idx="39">
                  <c:v>79.45</c:v>
                </c:pt>
                <c:pt idx="40">
                  <c:v>86.99</c:v>
                </c:pt>
                <c:pt idx="41">
                  <c:v>96.6</c:v>
                </c:pt>
                <c:pt idx="42">
                  <c:v>97.99</c:v>
                </c:pt>
                <c:pt idx="43">
                  <c:v>79.13</c:v>
                </c:pt>
                <c:pt idx="44">
                  <c:v>103.56</c:v>
                </c:pt>
                <c:pt idx="45">
                  <c:v>100.89</c:v>
                </c:pt>
                <c:pt idx="46">
                  <c:v>99.4</c:v>
                </c:pt>
                <c:pt idx="47">
                  <c:v>111.8</c:v>
                </c:pt>
                <c:pt idx="48">
                  <c:v>95.3</c:v>
                </c:pt>
                <c:pt idx="49">
                  <c:v>97.77</c:v>
                </c:pt>
                <c:pt idx="50">
                  <c:v>116.23</c:v>
                </c:pt>
                <c:pt idx="51">
                  <c:v>100.98</c:v>
                </c:pt>
                <c:pt idx="52">
                  <c:v>104.07</c:v>
                </c:pt>
                <c:pt idx="53">
                  <c:v>114.64</c:v>
                </c:pt>
                <c:pt idx="54">
                  <c:v>107.62</c:v>
                </c:pt>
                <c:pt idx="55">
                  <c:v>96.12</c:v>
                </c:pt>
                <c:pt idx="56">
                  <c:v>123.5</c:v>
                </c:pt>
                <c:pt idx="57">
                  <c:v>116.12</c:v>
                </c:pt>
                <c:pt idx="58">
                  <c:v>116.86</c:v>
                </c:pt>
                <c:pt idx="59">
                  <c:v>128.61000000000001</c:v>
                </c:pt>
                <c:pt idx="60">
                  <c:v>100.56</c:v>
                </c:pt>
                <c:pt idx="61">
                  <c:v>103.05</c:v>
                </c:pt>
                <c:pt idx="62">
                  <c:v>119.06</c:v>
                </c:pt>
                <c:pt idx="63">
                  <c:v>92.46</c:v>
                </c:pt>
                <c:pt idx="64">
                  <c:v>98.75</c:v>
                </c:pt>
                <c:pt idx="65">
                  <c:v>111.14</c:v>
                </c:pt>
                <c:pt idx="66">
                  <c:v>96.13</c:v>
                </c:pt>
                <c:pt idx="67">
                  <c:v>79.72</c:v>
                </c:pt>
                <c:pt idx="68">
                  <c:v>102.07</c:v>
                </c:pt>
                <c:pt idx="69">
                  <c:v>96.18</c:v>
                </c:pt>
                <c:pt idx="70">
                  <c:v>101.26</c:v>
                </c:pt>
                <c:pt idx="71">
                  <c:v>109.85</c:v>
                </c:pt>
                <c:pt idx="72">
                  <c:v>89.52</c:v>
                </c:pt>
                <c:pt idx="73">
                  <c:v>89.27</c:v>
                </c:pt>
                <c:pt idx="74">
                  <c:v>104.35</c:v>
                </c:pt>
                <c:pt idx="75">
                  <c:v>87.05</c:v>
                </c:pt>
                <c:pt idx="76">
                  <c:v>89.33</c:v>
                </c:pt>
                <c:pt idx="77">
                  <c:v>102.2</c:v>
                </c:pt>
                <c:pt idx="78">
                  <c:v>88.13</c:v>
                </c:pt>
                <c:pt idx="79">
                  <c:v>75.680000000000007</c:v>
                </c:pt>
                <c:pt idx="80">
                  <c:v>99.48</c:v>
                </c:pt>
                <c:pt idx="81">
                  <c:v>96.4</c:v>
                </c:pt>
                <c:pt idx="82">
                  <c:v>96.16</c:v>
                </c:pt>
                <c:pt idx="83">
                  <c:v>101</c:v>
                </c:pt>
                <c:pt idx="84">
                  <c:v>89.34</c:v>
                </c:pt>
                <c:pt idx="85">
                  <c:v>86.91</c:v>
                </c:pt>
                <c:pt idx="86">
                  <c:v>98.9</c:v>
                </c:pt>
                <c:pt idx="87">
                  <c:v>85.54</c:v>
                </c:pt>
                <c:pt idx="88">
                  <c:v>85.25</c:v>
                </c:pt>
                <c:pt idx="89">
                  <c:v>101.14</c:v>
                </c:pt>
                <c:pt idx="90">
                  <c:v>91.8</c:v>
                </c:pt>
                <c:pt idx="91">
                  <c:v>76.98</c:v>
                </c:pt>
                <c:pt idx="92">
                  <c:v>104.33</c:v>
                </c:pt>
                <c:pt idx="93">
                  <c:v>99.72</c:v>
                </c:pt>
                <c:pt idx="94">
                  <c:v>101.06</c:v>
                </c:pt>
                <c:pt idx="95">
                  <c:v>109</c:v>
                </c:pt>
                <c:pt idx="96">
                  <c:v>89.88</c:v>
                </c:pt>
                <c:pt idx="97">
                  <c:v>92.27</c:v>
                </c:pt>
                <c:pt idx="98">
                  <c:v>105.11</c:v>
                </c:pt>
                <c:pt idx="99">
                  <c:v>91.5</c:v>
                </c:pt>
                <c:pt idx="100">
                  <c:v>92.56</c:v>
                </c:pt>
                <c:pt idx="101">
                  <c:v>104.35</c:v>
                </c:pt>
                <c:pt idx="102">
                  <c:v>96.21</c:v>
                </c:pt>
                <c:pt idx="103">
                  <c:v>79.58</c:v>
                </c:pt>
                <c:pt idx="104">
                  <c:v>105.43</c:v>
                </c:pt>
                <c:pt idx="105">
                  <c:v>99.18</c:v>
                </c:pt>
                <c:pt idx="106">
                  <c:v>99.77</c:v>
                </c:pt>
                <c:pt idx="107">
                  <c:v>113.55</c:v>
                </c:pt>
                <c:pt idx="108">
                  <c:v>91.65</c:v>
                </c:pt>
                <c:pt idx="109">
                  <c:v>90.56</c:v>
                </c:pt>
                <c:pt idx="110">
                  <c:v>105.52</c:v>
                </c:pt>
                <c:pt idx="111">
                  <c:v>92.18</c:v>
                </c:pt>
                <c:pt idx="112">
                  <c:v>91.22</c:v>
                </c:pt>
                <c:pt idx="113">
                  <c:v>109.04</c:v>
                </c:pt>
                <c:pt idx="114">
                  <c:v>99.26</c:v>
                </c:pt>
                <c:pt idx="115">
                  <c:v>83.36</c:v>
                </c:pt>
                <c:pt idx="116">
                  <c:v>110.8</c:v>
                </c:pt>
                <c:pt idx="117">
                  <c:v>104.95</c:v>
                </c:pt>
                <c:pt idx="118">
                  <c:v>107.07</c:v>
                </c:pt>
                <c:pt idx="119">
                  <c:v>114.4</c:v>
                </c:pt>
                <c:pt idx="120">
                  <c:v>99.16</c:v>
                </c:pt>
                <c:pt idx="121">
                  <c:v>99.86</c:v>
                </c:pt>
                <c:pt idx="122">
                  <c:v>116.14</c:v>
                </c:pt>
                <c:pt idx="123">
                  <c:v>103.48</c:v>
                </c:pt>
                <c:pt idx="124">
                  <c:v>103.07</c:v>
                </c:pt>
                <c:pt idx="125">
                  <c:v>119.32</c:v>
                </c:pt>
                <c:pt idx="126">
                  <c:v>107.94</c:v>
                </c:pt>
                <c:pt idx="127">
                  <c:v>90.59</c:v>
                </c:pt>
                <c:pt idx="128">
                  <c:v>121.8</c:v>
                </c:pt>
                <c:pt idx="129">
                  <c:v>117.11</c:v>
                </c:pt>
                <c:pt idx="130">
                  <c:v>113.71</c:v>
                </c:pt>
                <c:pt idx="131">
                  <c:v>120.37</c:v>
                </c:pt>
                <c:pt idx="132">
                  <c:v>103.93</c:v>
                </c:pt>
                <c:pt idx="133">
                  <c:v>104.1</c:v>
                </c:pt>
                <c:pt idx="134">
                  <c:v>125.72</c:v>
                </c:pt>
                <c:pt idx="135">
                  <c:v>104.7</c:v>
                </c:pt>
                <c:pt idx="136">
                  <c:v>108.45</c:v>
                </c:pt>
                <c:pt idx="137">
                  <c:v>123.11</c:v>
                </c:pt>
                <c:pt idx="138">
                  <c:v>108.89</c:v>
                </c:pt>
                <c:pt idx="139">
                  <c:v>94.07</c:v>
                </c:pt>
                <c:pt idx="140">
                  <c:v>121.88</c:v>
                </c:pt>
                <c:pt idx="141">
                  <c:v>116.81</c:v>
                </c:pt>
                <c:pt idx="142">
                  <c:v>115.87</c:v>
                </c:pt>
                <c:pt idx="143">
                  <c:v>127.14</c:v>
                </c:pt>
                <c:pt idx="144">
                  <c:v>109.45</c:v>
                </c:pt>
                <c:pt idx="145">
                  <c:v>105.23</c:v>
                </c:pt>
                <c:pt idx="146">
                  <c:v>121.32</c:v>
                </c:pt>
                <c:pt idx="147">
                  <c:v>108.78</c:v>
                </c:pt>
                <c:pt idx="148">
                  <c:v>103.2</c:v>
                </c:pt>
                <c:pt idx="149">
                  <c:v>117.93</c:v>
                </c:pt>
                <c:pt idx="150">
                  <c:v>103.76</c:v>
                </c:pt>
                <c:pt idx="151">
                  <c:v>89.27</c:v>
                </c:pt>
                <c:pt idx="152">
                  <c:v>109.5</c:v>
                </c:pt>
                <c:pt idx="153">
                  <c:v>104.02</c:v>
                </c:pt>
                <c:pt idx="154">
                  <c:v>100.12</c:v>
                </c:pt>
                <c:pt idx="155">
                  <c:v>101.18</c:v>
                </c:pt>
                <c:pt idx="156">
                  <c:v>77.38</c:v>
                </c:pt>
                <c:pt idx="157">
                  <c:v>75.19</c:v>
                </c:pt>
                <c:pt idx="158">
                  <c:v>86.4</c:v>
                </c:pt>
                <c:pt idx="159">
                  <c:v>74.13</c:v>
                </c:pt>
                <c:pt idx="160">
                  <c:v>74.099999999999994</c:v>
                </c:pt>
                <c:pt idx="161">
                  <c:v>85.61</c:v>
                </c:pt>
                <c:pt idx="162">
                  <c:v>79.900000000000006</c:v>
                </c:pt>
                <c:pt idx="163">
                  <c:v>65.36</c:v>
                </c:pt>
                <c:pt idx="164">
                  <c:v>88.09</c:v>
                </c:pt>
                <c:pt idx="165">
                  <c:v>84.6</c:v>
                </c:pt>
                <c:pt idx="166">
                  <c:v>88.09</c:v>
                </c:pt>
                <c:pt idx="167">
                  <c:v>102.52</c:v>
                </c:pt>
                <c:pt idx="168">
                  <c:v>79.28</c:v>
                </c:pt>
                <c:pt idx="169">
                  <c:v>78.739999999999995</c:v>
                </c:pt>
                <c:pt idx="170">
                  <c:v>94.62</c:v>
                </c:pt>
                <c:pt idx="171">
                  <c:v>84.66</c:v>
                </c:pt>
                <c:pt idx="172">
                  <c:v>85.2</c:v>
                </c:pt>
                <c:pt idx="173">
                  <c:v>103.94</c:v>
                </c:pt>
                <c:pt idx="174">
                  <c:v>89.87</c:v>
                </c:pt>
                <c:pt idx="175">
                  <c:v>78.14</c:v>
                </c:pt>
                <c:pt idx="176">
                  <c:v>96.5</c:v>
                </c:pt>
                <c:pt idx="177">
                  <c:v>94.68</c:v>
                </c:pt>
                <c:pt idx="178">
                  <c:v>101.77</c:v>
                </c:pt>
                <c:pt idx="179">
                  <c:v>103.48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F2-4BD6-ADBE-8835617D41CD}"/>
            </c:ext>
          </c:extLst>
        </c:ser>
        <c:ser>
          <c:idx val="1"/>
          <c:order val="1"/>
          <c:tx>
            <c:strRef>
              <c:f>Model4_seasonal_naive!$AC$1</c:f>
              <c:strCache>
                <c:ptCount val="1"/>
                <c:pt idx="0">
                  <c:v>Seasonal Naive_Fit model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Model4_seasonal_naive!$AA$2:$AA$193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Model4_seasonal_naive!$AC$2:$AC$193</c:f>
              <c:numCache>
                <c:formatCode>General</c:formatCode>
                <c:ptCount val="192"/>
                <c:pt idx="12">
                  <c:v>79.349999999999994</c:v>
                </c:pt>
                <c:pt idx="13">
                  <c:v>75.78</c:v>
                </c:pt>
                <c:pt idx="14">
                  <c:v>86.32</c:v>
                </c:pt>
                <c:pt idx="15">
                  <c:v>72.599999999999994</c:v>
                </c:pt>
                <c:pt idx="16">
                  <c:v>74.86</c:v>
                </c:pt>
                <c:pt idx="17">
                  <c:v>83.81</c:v>
                </c:pt>
                <c:pt idx="18">
                  <c:v>79.8</c:v>
                </c:pt>
                <c:pt idx="19">
                  <c:v>62.41</c:v>
                </c:pt>
                <c:pt idx="20">
                  <c:v>85.41</c:v>
                </c:pt>
                <c:pt idx="21">
                  <c:v>83.11</c:v>
                </c:pt>
                <c:pt idx="22">
                  <c:v>84.21</c:v>
                </c:pt>
                <c:pt idx="23">
                  <c:v>89.7</c:v>
                </c:pt>
                <c:pt idx="24">
                  <c:v>78.64</c:v>
                </c:pt>
                <c:pt idx="25">
                  <c:v>77.42</c:v>
                </c:pt>
                <c:pt idx="26">
                  <c:v>89.86</c:v>
                </c:pt>
                <c:pt idx="27">
                  <c:v>81.27</c:v>
                </c:pt>
                <c:pt idx="28">
                  <c:v>78.680000000000007</c:v>
                </c:pt>
                <c:pt idx="29">
                  <c:v>89.51</c:v>
                </c:pt>
                <c:pt idx="30">
                  <c:v>83.67</c:v>
                </c:pt>
                <c:pt idx="31">
                  <c:v>69.8</c:v>
                </c:pt>
                <c:pt idx="32">
                  <c:v>91.09</c:v>
                </c:pt>
                <c:pt idx="33">
                  <c:v>89.43</c:v>
                </c:pt>
                <c:pt idx="34">
                  <c:v>91.04</c:v>
                </c:pt>
                <c:pt idx="35">
                  <c:v>92.87</c:v>
                </c:pt>
                <c:pt idx="36">
                  <c:v>81.87</c:v>
                </c:pt>
                <c:pt idx="37">
                  <c:v>85.36</c:v>
                </c:pt>
                <c:pt idx="38">
                  <c:v>92.98</c:v>
                </c:pt>
                <c:pt idx="39">
                  <c:v>81.09</c:v>
                </c:pt>
                <c:pt idx="40">
                  <c:v>85.64</c:v>
                </c:pt>
                <c:pt idx="41">
                  <c:v>91.14</c:v>
                </c:pt>
                <c:pt idx="42">
                  <c:v>83.46</c:v>
                </c:pt>
                <c:pt idx="43">
                  <c:v>66.37</c:v>
                </c:pt>
                <c:pt idx="44">
                  <c:v>93.34</c:v>
                </c:pt>
                <c:pt idx="45">
                  <c:v>85.93</c:v>
                </c:pt>
                <c:pt idx="46">
                  <c:v>86.81</c:v>
                </c:pt>
                <c:pt idx="47">
                  <c:v>93.3</c:v>
                </c:pt>
                <c:pt idx="48">
                  <c:v>81.59</c:v>
                </c:pt>
                <c:pt idx="49">
                  <c:v>81.77</c:v>
                </c:pt>
                <c:pt idx="50">
                  <c:v>91.24</c:v>
                </c:pt>
                <c:pt idx="51">
                  <c:v>79.45</c:v>
                </c:pt>
                <c:pt idx="52">
                  <c:v>86.99</c:v>
                </c:pt>
                <c:pt idx="53">
                  <c:v>96.6</c:v>
                </c:pt>
                <c:pt idx="54">
                  <c:v>97.99</c:v>
                </c:pt>
                <c:pt idx="55">
                  <c:v>79.13</c:v>
                </c:pt>
                <c:pt idx="56">
                  <c:v>103.56</c:v>
                </c:pt>
                <c:pt idx="57">
                  <c:v>100.89</c:v>
                </c:pt>
                <c:pt idx="58">
                  <c:v>99.4</c:v>
                </c:pt>
                <c:pt idx="59">
                  <c:v>111.8</c:v>
                </c:pt>
                <c:pt idx="60">
                  <c:v>95.3</c:v>
                </c:pt>
                <c:pt idx="61">
                  <c:v>97.77</c:v>
                </c:pt>
                <c:pt idx="62">
                  <c:v>116.23</c:v>
                </c:pt>
                <c:pt idx="63">
                  <c:v>100.98</c:v>
                </c:pt>
                <c:pt idx="64">
                  <c:v>104.07</c:v>
                </c:pt>
                <c:pt idx="65">
                  <c:v>114.64</c:v>
                </c:pt>
                <c:pt idx="66">
                  <c:v>107.62</c:v>
                </c:pt>
                <c:pt idx="67">
                  <c:v>96.12</c:v>
                </c:pt>
                <c:pt idx="68">
                  <c:v>123.5</c:v>
                </c:pt>
                <c:pt idx="69">
                  <c:v>116.12</c:v>
                </c:pt>
                <c:pt idx="70">
                  <c:v>116.86</c:v>
                </c:pt>
                <c:pt idx="71">
                  <c:v>128.61000000000001</c:v>
                </c:pt>
                <c:pt idx="72">
                  <c:v>100.56</c:v>
                </c:pt>
                <c:pt idx="73">
                  <c:v>103.05</c:v>
                </c:pt>
                <c:pt idx="74">
                  <c:v>119.06</c:v>
                </c:pt>
                <c:pt idx="75">
                  <c:v>92.46</c:v>
                </c:pt>
                <c:pt idx="76">
                  <c:v>98.75</c:v>
                </c:pt>
                <c:pt idx="77">
                  <c:v>111.14</c:v>
                </c:pt>
                <c:pt idx="78">
                  <c:v>96.13</c:v>
                </c:pt>
                <c:pt idx="79">
                  <c:v>79.72</c:v>
                </c:pt>
                <c:pt idx="80">
                  <c:v>102.07</c:v>
                </c:pt>
                <c:pt idx="81">
                  <c:v>96.18</c:v>
                </c:pt>
                <c:pt idx="82">
                  <c:v>101.26</c:v>
                </c:pt>
                <c:pt idx="83">
                  <c:v>109.85</c:v>
                </c:pt>
                <c:pt idx="84">
                  <c:v>89.52</c:v>
                </c:pt>
                <c:pt idx="85">
                  <c:v>89.27</c:v>
                </c:pt>
                <c:pt idx="86">
                  <c:v>104.35</c:v>
                </c:pt>
                <c:pt idx="87">
                  <c:v>87.05</c:v>
                </c:pt>
                <c:pt idx="88">
                  <c:v>89.33</c:v>
                </c:pt>
                <c:pt idx="89">
                  <c:v>102.2</c:v>
                </c:pt>
                <c:pt idx="90">
                  <c:v>88.13</c:v>
                </c:pt>
                <c:pt idx="91">
                  <c:v>75.680000000000007</c:v>
                </c:pt>
                <c:pt idx="92">
                  <c:v>99.48</c:v>
                </c:pt>
                <c:pt idx="93">
                  <c:v>96.4</c:v>
                </c:pt>
                <c:pt idx="94">
                  <c:v>96.16</c:v>
                </c:pt>
                <c:pt idx="95">
                  <c:v>101</c:v>
                </c:pt>
                <c:pt idx="96">
                  <c:v>89.34</c:v>
                </c:pt>
                <c:pt idx="97">
                  <c:v>86.91</c:v>
                </c:pt>
                <c:pt idx="98">
                  <c:v>98.9</c:v>
                </c:pt>
                <c:pt idx="99">
                  <c:v>85.54</c:v>
                </c:pt>
                <c:pt idx="100">
                  <c:v>85.25</c:v>
                </c:pt>
                <c:pt idx="101">
                  <c:v>101.14</c:v>
                </c:pt>
                <c:pt idx="102">
                  <c:v>91.8</c:v>
                </c:pt>
                <c:pt idx="103">
                  <c:v>76.98</c:v>
                </c:pt>
                <c:pt idx="104">
                  <c:v>104.33</c:v>
                </c:pt>
                <c:pt idx="105">
                  <c:v>99.72</c:v>
                </c:pt>
                <c:pt idx="106">
                  <c:v>101.06</c:v>
                </c:pt>
                <c:pt idx="107">
                  <c:v>109</c:v>
                </c:pt>
                <c:pt idx="108">
                  <c:v>89.88</c:v>
                </c:pt>
                <c:pt idx="109">
                  <c:v>92.27</c:v>
                </c:pt>
                <c:pt idx="110">
                  <c:v>105.11</c:v>
                </c:pt>
                <c:pt idx="111">
                  <c:v>91.5</c:v>
                </c:pt>
                <c:pt idx="112">
                  <c:v>92.56</c:v>
                </c:pt>
                <c:pt idx="113">
                  <c:v>104.35</c:v>
                </c:pt>
                <c:pt idx="114">
                  <c:v>96.21</c:v>
                </c:pt>
                <c:pt idx="115">
                  <c:v>79.58</c:v>
                </c:pt>
                <c:pt idx="116">
                  <c:v>105.43</c:v>
                </c:pt>
                <c:pt idx="117">
                  <c:v>99.18</c:v>
                </c:pt>
                <c:pt idx="118">
                  <c:v>99.77</c:v>
                </c:pt>
                <c:pt idx="119">
                  <c:v>113.55</c:v>
                </c:pt>
                <c:pt idx="120">
                  <c:v>91.65</c:v>
                </c:pt>
                <c:pt idx="121">
                  <c:v>90.56</c:v>
                </c:pt>
                <c:pt idx="122">
                  <c:v>105.52</c:v>
                </c:pt>
                <c:pt idx="123">
                  <c:v>92.18</c:v>
                </c:pt>
                <c:pt idx="124">
                  <c:v>91.22</c:v>
                </c:pt>
                <c:pt idx="125">
                  <c:v>109.04</c:v>
                </c:pt>
                <c:pt idx="126">
                  <c:v>99.26</c:v>
                </c:pt>
                <c:pt idx="127">
                  <c:v>83.36</c:v>
                </c:pt>
                <c:pt idx="128">
                  <c:v>110.8</c:v>
                </c:pt>
                <c:pt idx="129">
                  <c:v>104.95</c:v>
                </c:pt>
                <c:pt idx="130">
                  <c:v>107.07</c:v>
                </c:pt>
                <c:pt idx="131">
                  <c:v>114.4</c:v>
                </c:pt>
                <c:pt idx="132">
                  <c:v>99.16</c:v>
                </c:pt>
                <c:pt idx="133">
                  <c:v>99.86</c:v>
                </c:pt>
                <c:pt idx="134">
                  <c:v>116.14</c:v>
                </c:pt>
                <c:pt idx="135">
                  <c:v>103.48</c:v>
                </c:pt>
                <c:pt idx="136">
                  <c:v>103.07</c:v>
                </c:pt>
                <c:pt idx="137">
                  <c:v>119.32</c:v>
                </c:pt>
                <c:pt idx="138">
                  <c:v>107.94</c:v>
                </c:pt>
                <c:pt idx="139">
                  <c:v>90.59</c:v>
                </c:pt>
                <c:pt idx="140">
                  <c:v>121.8</c:v>
                </c:pt>
                <c:pt idx="141">
                  <c:v>117.11</c:v>
                </c:pt>
                <c:pt idx="142">
                  <c:v>113.71</c:v>
                </c:pt>
                <c:pt idx="143">
                  <c:v>120.37</c:v>
                </c:pt>
                <c:pt idx="144">
                  <c:v>103.93</c:v>
                </c:pt>
                <c:pt idx="145">
                  <c:v>104.1</c:v>
                </c:pt>
                <c:pt idx="146">
                  <c:v>125.72</c:v>
                </c:pt>
                <c:pt idx="147">
                  <c:v>104.7</c:v>
                </c:pt>
                <c:pt idx="148">
                  <c:v>108.45</c:v>
                </c:pt>
                <c:pt idx="149">
                  <c:v>123.11</c:v>
                </c:pt>
                <c:pt idx="150">
                  <c:v>108.89</c:v>
                </c:pt>
                <c:pt idx="151">
                  <c:v>94.07</c:v>
                </c:pt>
                <c:pt idx="152">
                  <c:v>121.88</c:v>
                </c:pt>
                <c:pt idx="153">
                  <c:v>116.81</c:v>
                </c:pt>
                <c:pt idx="154">
                  <c:v>115.87</c:v>
                </c:pt>
                <c:pt idx="155">
                  <c:v>127.14</c:v>
                </c:pt>
                <c:pt idx="156">
                  <c:v>109.45</c:v>
                </c:pt>
                <c:pt idx="157">
                  <c:v>105.23</c:v>
                </c:pt>
                <c:pt idx="158">
                  <c:v>121.32</c:v>
                </c:pt>
                <c:pt idx="159">
                  <c:v>108.78</c:v>
                </c:pt>
                <c:pt idx="160">
                  <c:v>103.2</c:v>
                </c:pt>
                <c:pt idx="161">
                  <c:v>117.93</c:v>
                </c:pt>
                <c:pt idx="162">
                  <c:v>103.76</c:v>
                </c:pt>
                <c:pt idx="163">
                  <c:v>89.27</c:v>
                </c:pt>
                <c:pt idx="164">
                  <c:v>109.5</c:v>
                </c:pt>
                <c:pt idx="165">
                  <c:v>104.02</c:v>
                </c:pt>
                <c:pt idx="166">
                  <c:v>100.12</c:v>
                </c:pt>
                <c:pt idx="167">
                  <c:v>101.18</c:v>
                </c:pt>
                <c:pt idx="168">
                  <c:v>77.38</c:v>
                </c:pt>
                <c:pt idx="169">
                  <c:v>75.19</c:v>
                </c:pt>
                <c:pt idx="170">
                  <c:v>86.4</c:v>
                </c:pt>
                <c:pt idx="171">
                  <c:v>74.13</c:v>
                </c:pt>
                <c:pt idx="172">
                  <c:v>74.099999999999994</c:v>
                </c:pt>
                <c:pt idx="173">
                  <c:v>85.61</c:v>
                </c:pt>
                <c:pt idx="174">
                  <c:v>79.900000000000006</c:v>
                </c:pt>
                <c:pt idx="175">
                  <c:v>65.36</c:v>
                </c:pt>
                <c:pt idx="176">
                  <c:v>88.09</c:v>
                </c:pt>
                <c:pt idx="177">
                  <c:v>84.6</c:v>
                </c:pt>
                <c:pt idx="178">
                  <c:v>88.09</c:v>
                </c:pt>
                <c:pt idx="179">
                  <c:v>102.52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F2-4BD6-ADBE-8835617D41CD}"/>
            </c:ext>
          </c:extLst>
        </c:ser>
        <c:ser>
          <c:idx val="2"/>
          <c:order val="2"/>
          <c:tx>
            <c:strRef>
              <c:f>Model4_seasonal_naive!$AD$1</c:f>
              <c:strCache>
                <c:ptCount val="1"/>
                <c:pt idx="0">
                  <c:v>Seasonal Naive_Forecast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Model4_seasonal_naive!$AA$2:$AA$193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Model4_seasonal_naive!$AD$2:$AD$193</c:f>
              <c:numCache>
                <c:formatCode>General</c:formatCode>
                <c:ptCount val="192"/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F2-4BD6-ADBE-8835617D4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374928"/>
        <c:axId val="1609477728"/>
      </c:lineChart>
      <c:dateAx>
        <c:axId val="1762374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09477728"/>
        <c:crosses val="autoZero"/>
        <c:auto val="1"/>
        <c:lblOffset val="100"/>
        <c:baseTimeUnit val="months"/>
      </c:dateAx>
      <c:valAx>
        <c:axId val="160947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6237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Electrical_EU</a:t>
            </a:r>
            <a:r>
              <a:rPr lang="nl-BE" baseline="0"/>
              <a:t> </a:t>
            </a:r>
            <a:r>
              <a:rPr lang="nl-BE"/>
              <a:t>Testset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Forecasting_accuracy!$B$32</c:f>
              <c:strCache>
                <c:ptCount val="1"/>
                <c:pt idx="0">
                  <c:v>Electrical_EU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Forecasting_accuracy!$A$33:$A$44</c:f>
              <c:numCache>
                <c:formatCode>m/d/yyyy</c:formatCode>
                <c:ptCount val="12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</c:numCache>
            </c:numRef>
          </c:cat>
          <c:val>
            <c:numRef>
              <c:f>Forecasting_accuracy!$B$33:$B$44</c:f>
              <c:numCache>
                <c:formatCode>0.00</c:formatCode>
                <c:ptCount val="12"/>
                <c:pt idx="0">
                  <c:v>92.57</c:v>
                </c:pt>
                <c:pt idx="1">
                  <c:v>89.16</c:v>
                </c:pt>
                <c:pt idx="2">
                  <c:v>104.48</c:v>
                </c:pt>
                <c:pt idx="3">
                  <c:v>89.45</c:v>
                </c:pt>
                <c:pt idx="4">
                  <c:v>93.4</c:v>
                </c:pt>
                <c:pt idx="5">
                  <c:v>102.9</c:v>
                </c:pt>
                <c:pt idx="6">
                  <c:v>93.77</c:v>
                </c:pt>
                <c:pt idx="7">
                  <c:v>77.58</c:v>
                </c:pt>
                <c:pt idx="8">
                  <c:v>95.04</c:v>
                </c:pt>
                <c:pt idx="9">
                  <c:v>91.77</c:v>
                </c:pt>
                <c:pt idx="10">
                  <c:v>93.37</c:v>
                </c:pt>
                <c:pt idx="11">
                  <c:v>98.34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8-4B22-AC93-CB7A16CDDCC5}"/>
            </c:ext>
          </c:extLst>
        </c:ser>
        <c:ser>
          <c:idx val="1"/>
          <c:order val="1"/>
          <c:tx>
            <c:strRef>
              <c:f>Forecasting_accuracy!$C$32</c:f>
              <c:strCache>
                <c:ptCount val="1"/>
                <c:pt idx="0">
                  <c:v>Naive_Forecast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Forecasting_accuracy!$A$33:$A$44</c:f>
              <c:numCache>
                <c:formatCode>m/d/yyyy</c:formatCode>
                <c:ptCount val="12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</c:numCache>
            </c:numRef>
          </c:cat>
          <c:val>
            <c:numRef>
              <c:f>Forecasting_accuracy!$C$33:$C$44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98-4B22-AC93-CB7A16CDDCC5}"/>
            </c:ext>
          </c:extLst>
        </c:ser>
        <c:ser>
          <c:idx val="2"/>
          <c:order val="2"/>
          <c:tx>
            <c:strRef>
              <c:f>Forecasting_accuracy!$D$32</c:f>
              <c:strCache>
                <c:ptCount val="1"/>
                <c:pt idx="0">
                  <c:v>Average_Forecast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Forecasting_accuracy!$A$33:$A$44</c:f>
              <c:numCache>
                <c:formatCode>m/d/yyyy</c:formatCode>
                <c:ptCount val="12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</c:numCache>
            </c:numRef>
          </c:cat>
          <c:val>
            <c:numRef>
              <c:f>Forecasting_accuracy!$D$33:$D$44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98-4B22-AC93-CB7A16CDDCC5}"/>
            </c:ext>
          </c:extLst>
        </c:ser>
        <c:ser>
          <c:idx val="3"/>
          <c:order val="3"/>
          <c:tx>
            <c:strRef>
              <c:f>Forecasting_accuracy!$E$32</c:f>
              <c:strCache>
                <c:ptCount val="1"/>
                <c:pt idx="0">
                  <c:v>Moving Average_Forecast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Forecasting_accuracy!$A$33:$A$44</c:f>
              <c:numCache>
                <c:formatCode>m/d/yyyy</c:formatCode>
                <c:ptCount val="12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</c:numCache>
            </c:numRef>
          </c:cat>
          <c:val>
            <c:numRef>
              <c:f>Forecasting_accuracy!$E$33:$E$44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98-4B22-AC93-CB7A16CDDCC5}"/>
            </c:ext>
          </c:extLst>
        </c:ser>
        <c:ser>
          <c:idx val="4"/>
          <c:order val="4"/>
          <c:tx>
            <c:strRef>
              <c:f>Forecasting_accuracy!$F$32</c:f>
              <c:strCache>
                <c:ptCount val="1"/>
                <c:pt idx="0">
                  <c:v>Seasonal Naive_Forecast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Forecasting_accuracy!$A$33:$A$44</c:f>
              <c:numCache>
                <c:formatCode>m/d/yyyy</c:formatCode>
                <c:ptCount val="12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</c:numCache>
            </c:numRef>
          </c:cat>
          <c:val>
            <c:numRef>
              <c:f>Forecasting_accuracy!$F$33:$F$44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98-4B22-AC93-CB7A16CDD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69312"/>
        <c:axId val="1615919136"/>
      </c:lineChart>
      <c:dateAx>
        <c:axId val="990693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15919136"/>
        <c:crosses val="autoZero"/>
        <c:auto val="1"/>
        <c:lblOffset val="100"/>
        <c:baseTimeUnit val="months"/>
      </c:dateAx>
      <c:valAx>
        <c:axId val="16159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906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Electrical</a:t>
            </a:r>
            <a:r>
              <a:rPr lang="nl-BE" baseline="0"/>
              <a:t> EU - Forecast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Model5_SES!$AC$1</c:f>
              <c:strCache>
                <c:ptCount val="1"/>
                <c:pt idx="0">
                  <c:v>Electrical_EU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Model5_SES!$AB$2:$AB$193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Model5_SES!$AC$2:$AC$193</c:f>
              <c:numCache>
                <c:formatCode>General</c:formatCode>
                <c:ptCount val="192"/>
                <c:pt idx="0">
                  <c:v>79.349999999999994</c:v>
                </c:pt>
                <c:pt idx="1">
                  <c:v>75.78</c:v>
                </c:pt>
                <c:pt idx="2">
                  <c:v>86.32</c:v>
                </c:pt>
                <c:pt idx="3">
                  <c:v>72.599999999999994</c:v>
                </c:pt>
                <c:pt idx="4">
                  <c:v>74.86</c:v>
                </c:pt>
                <c:pt idx="5">
                  <c:v>83.81</c:v>
                </c:pt>
                <c:pt idx="6">
                  <c:v>79.8</c:v>
                </c:pt>
                <c:pt idx="7">
                  <c:v>62.41</c:v>
                </c:pt>
                <c:pt idx="8">
                  <c:v>85.41</c:v>
                </c:pt>
                <c:pt idx="9">
                  <c:v>83.11</c:v>
                </c:pt>
                <c:pt idx="10">
                  <c:v>84.21</c:v>
                </c:pt>
                <c:pt idx="11">
                  <c:v>89.7</c:v>
                </c:pt>
                <c:pt idx="12">
                  <c:v>78.64</c:v>
                </c:pt>
                <c:pt idx="13">
                  <c:v>77.42</c:v>
                </c:pt>
                <c:pt idx="14">
                  <c:v>89.86</c:v>
                </c:pt>
                <c:pt idx="15">
                  <c:v>81.27</c:v>
                </c:pt>
                <c:pt idx="16">
                  <c:v>78.680000000000007</c:v>
                </c:pt>
                <c:pt idx="17">
                  <c:v>89.51</c:v>
                </c:pt>
                <c:pt idx="18">
                  <c:v>83.67</c:v>
                </c:pt>
                <c:pt idx="19">
                  <c:v>69.8</c:v>
                </c:pt>
                <c:pt idx="20">
                  <c:v>91.09</c:v>
                </c:pt>
                <c:pt idx="21">
                  <c:v>89.43</c:v>
                </c:pt>
                <c:pt idx="22">
                  <c:v>91.04</c:v>
                </c:pt>
                <c:pt idx="23">
                  <c:v>92.87</c:v>
                </c:pt>
                <c:pt idx="24">
                  <c:v>81.87</c:v>
                </c:pt>
                <c:pt idx="25">
                  <c:v>85.36</c:v>
                </c:pt>
                <c:pt idx="26">
                  <c:v>92.98</c:v>
                </c:pt>
                <c:pt idx="27">
                  <c:v>81.09</c:v>
                </c:pt>
                <c:pt idx="28">
                  <c:v>85.64</c:v>
                </c:pt>
                <c:pt idx="29">
                  <c:v>91.14</c:v>
                </c:pt>
                <c:pt idx="30">
                  <c:v>83.46</c:v>
                </c:pt>
                <c:pt idx="31">
                  <c:v>66.37</c:v>
                </c:pt>
                <c:pt idx="32">
                  <c:v>93.34</c:v>
                </c:pt>
                <c:pt idx="33">
                  <c:v>85.93</c:v>
                </c:pt>
                <c:pt idx="34">
                  <c:v>86.81</c:v>
                </c:pt>
                <c:pt idx="35">
                  <c:v>93.3</c:v>
                </c:pt>
                <c:pt idx="36">
                  <c:v>81.59</c:v>
                </c:pt>
                <c:pt idx="37">
                  <c:v>81.77</c:v>
                </c:pt>
                <c:pt idx="38">
                  <c:v>91.24</c:v>
                </c:pt>
                <c:pt idx="39">
                  <c:v>79.45</c:v>
                </c:pt>
                <c:pt idx="40">
                  <c:v>86.99</c:v>
                </c:pt>
                <c:pt idx="41">
                  <c:v>96.6</c:v>
                </c:pt>
                <c:pt idx="42">
                  <c:v>97.99</c:v>
                </c:pt>
                <c:pt idx="43">
                  <c:v>79.13</c:v>
                </c:pt>
                <c:pt idx="44">
                  <c:v>103.56</c:v>
                </c:pt>
                <c:pt idx="45">
                  <c:v>100.89</c:v>
                </c:pt>
                <c:pt idx="46">
                  <c:v>99.4</c:v>
                </c:pt>
                <c:pt idx="47">
                  <c:v>111.8</c:v>
                </c:pt>
                <c:pt idx="48">
                  <c:v>95.3</c:v>
                </c:pt>
                <c:pt idx="49">
                  <c:v>97.77</c:v>
                </c:pt>
                <c:pt idx="50">
                  <c:v>116.23</c:v>
                </c:pt>
                <c:pt idx="51">
                  <c:v>100.98</c:v>
                </c:pt>
                <c:pt idx="52">
                  <c:v>104.07</c:v>
                </c:pt>
                <c:pt idx="53">
                  <c:v>114.64</c:v>
                </c:pt>
                <c:pt idx="54">
                  <c:v>107.62</c:v>
                </c:pt>
                <c:pt idx="55">
                  <c:v>96.12</c:v>
                </c:pt>
                <c:pt idx="56">
                  <c:v>123.5</c:v>
                </c:pt>
                <c:pt idx="57">
                  <c:v>116.12</c:v>
                </c:pt>
                <c:pt idx="58">
                  <c:v>116.86</c:v>
                </c:pt>
                <c:pt idx="59">
                  <c:v>128.61000000000001</c:v>
                </c:pt>
                <c:pt idx="60">
                  <c:v>100.56</c:v>
                </c:pt>
                <c:pt idx="61">
                  <c:v>103.05</c:v>
                </c:pt>
                <c:pt idx="62">
                  <c:v>119.06</c:v>
                </c:pt>
                <c:pt idx="63">
                  <c:v>92.46</c:v>
                </c:pt>
                <c:pt idx="64">
                  <c:v>98.75</c:v>
                </c:pt>
                <c:pt idx="65">
                  <c:v>111.14</c:v>
                </c:pt>
                <c:pt idx="66">
                  <c:v>96.13</c:v>
                </c:pt>
                <c:pt idx="67">
                  <c:v>79.72</c:v>
                </c:pt>
                <c:pt idx="68">
                  <c:v>102.07</c:v>
                </c:pt>
                <c:pt idx="69">
                  <c:v>96.18</c:v>
                </c:pt>
                <c:pt idx="70">
                  <c:v>101.26</c:v>
                </c:pt>
                <c:pt idx="71">
                  <c:v>109.85</c:v>
                </c:pt>
                <c:pt idx="72">
                  <c:v>89.52</c:v>
                </c:pt>
                <c:pt idx="73">
                  <c:v>89.27</c:v>
                </c:pt>
                <c:pt idx="74">
                  <c:v>104.35</c:v>
                </c:pt>
                <c:pt idx="75">
                  <c:v>87.05</c:v>
                </c:pt>
                <c:pt idx="76">
                  <c:v>89.33</c:v>
                </c:pt>
                <c:pt idx="77">
                  <c:v>102.2</c:v>
                </c:pt>
                <c:pt idx="78">
                  <c:v>88.13</c:v>
                </c:pt>
                <c:pt idx="79">
                  <c:v>75.680000000000007</c:v>
                </c:pt>
                <c:pt idx="80">
                  <c:v>99.48</c:v>
                </c:pt>
                <c:pt idx="81">
                  <c:v>96.4</c:v>
                </c:pt>
                <c:pt idx="82">
                  <c:v>96.16</c:v>
                </c:pt>
                <c:pt idx="83">
                  <c:v>101</c:v>
                </c:pt>
                <c:pt idx="84">
                  <c:v>89.34</c:v>
                </c:pt>
                <c:pt idx="85">
                  <c:v>86.91</c:v>
                </c:pt>
                <c:pt idx="86">
                  <c:v>98.9</c:v>
                </c:pt>
                <c:pt idx="87">
                  <c:v>85.54</c:v>
                </c:pt>
                <c:pt idx="88">
                  <c:v>85.25</c:v>
                </c:pt>
                <c:pt idx="89">
                  <c:v>101.14</c:v>
                </c:pt>
                <c:pt idx="90">
                  <c:v>91.8</c:v>
                </c:pt>
                <c:pt idx="91">
                  <c:v>76.98</c:v>
                </c:pt>
                <c:pt idx="92">
                  <c:v>104.33</c:v>
                </c:pt>
                <c:pt idx="93">
                  <c:v>99.72</c:v>
                </c:pt>
                <c:pt idx="94">
                  <c:v>101.06</c:v>
                </c:pt>
                <c:pt idx="95">
                  <c:v>109</c:v>
                </c:pt>
                <c:pt idx="96">
                  <c:v>89.88</c:v>
                </c:pt>
                <c:pt idx="97">
                  <c:v>92.27</c:v>
                </c:pt>
                <c:pt idx="98">
                  <c:v>105.11</c:v>
                </c:pt>
                <c:pt idx="99">
                  <c:v>91.5</c:v>
                </c:pt>
                <c:pt idx="100">
                  <c:v>92.56</c:v>
                </c:pt>
                <c:pt idx="101">
                  <c:v>104.35</c:v>
                </c:pt>
                <c:pt idx="102">
                  <c:v>96.21</c:v>
                </c:pt>
                <c:pt idx="103">
                  <c:v>79.58</c:v>
                </c:pt>
                <c:pt idx="104">
                  <c:v>105.43</c:v>
                </c:pt>
                <c:pt idx="105">
                  <c:v>99.18</c:v>
                </c:pt>
                <c:pt idx="106">
                  <c:v>99.77</c:v>
                </c:pt>
                <c:pt idx="107">
                  <c:v>113.55</c:v>
                </c:pt>
                <c:pt idx="108">
                  <c:v>91.65</c:v>
                </c:pt>
                <c:pt idx="109">
                  <c:v>90.56</c:v>
                </c:pt>
                <c:pt idx="110">
                  <c:v>105.52</c:v>
                </c:pt>
                <c:pt idx="111">
                  <c:v>92.18</c:v>
                </c:pt>
                <c:pt idx="112">
                  <c:v>91.22</c:v>
                </c:pt>
                <c:pt idx="113">
                  <c:v>109.04</c:v>
                </c:pt>
                <c:pt idx="114">
                  <c:v>99.26</c:v>
                </c:pt>
                <c:pt idx="115">
                  <c:v>83.36</c:v>
                </c:pt>
                <c:pt idx="116">
                  <c:v>110.8</c:v>
                </c:pt>
                <c:pt idx="117">
                  <c:v>104.95</c:v>
                </c:pt>
                <c:pt idx="118">
                  <c:v>107.07</c:v>
                </c:pt>
                <c:pt idx="119">
                  <c:v>114.4</c:v>
                </c:pt>
                <c:pt idx="120">
                  <c:v>99.16</c:v>
                </c:pt>
                <c:pt idx="121">
                  <c:v>99.86</c:v>
                </c:pt>
                <c:pt idx="122">
                  <c:v>116.14</c:v>
                </c:pt>
                <c:pt idx="123">
                  <c:v>103.48</c:v>
                </c:pt>
                <c:pt idx="124">
                  <c:v>103.07</c:v>
                </c:pt>
                <c:pt idx="125">
                  <c:v>119.32</c:v>
                </c:pt>
                <c:pt idx="126">
                  <c:v>107.94</c:v>
                </c:pt>
                <c:pt idx="127">
                  <c:v>90.59</c:v>
                </c:pt>
                <c:pt idx="128">
                  <c:v>121.8</c:v>
                </c:pt>
                <c:pt idx="129">
                  <c:v>117.11</c:v>
                </c:pt>
                <c:pt idx="130">
                  <c:v>113.71</c:v>
                </c:pt>
                <c:pt idx="131">
                  <c:v>120.37</c:v>
                </c:pt>
                <c:pt idx="132">
                  <c:v>103.93</c:v>
                </c:pt>
                <c:pt idx="133">
                  <c:v>104.1</c:v>
                </c:pt>
                <c:pt idx="134">
                  <c:v>125.72</c:v>
                </c:pt>
                <c:pt idx="135">
                  <c:v>104.7</c:v>
                </c:pt>
                <c:pt idx="136">
                  <c:v>108.45</c:v>
                </c:pt>
                <c:pt idx="137">
                  <c:v>123.11</c:v>
                </c:pt>
                <c:pt idx="138">
                  <c:v>108.89</c:v>
                </c:pt>
                <c:pt idx="139">
                  <c:v>94.07</c:v>
                </c:pt>
                <c:pt idx="140">
                  <c:v>121.88</c:v>
                </c:pt>
                <c:pt idx="141">
                  <c:v>116.81</c:v>
                </c:pt>
                <c:pt idx="142">
                  <c:v>115.87</c:v>
                </c:pt>
                <c:pt idx="143">
                  <c:v>127.14</c:v>
                </c:pt>
                <c:pt idx="144">
                  <c:v>109.45</c:v>
                </c:pt>
                <c:pt idx="145">
                  <c:v>105.23</c:v>
                </c:pt>
                <c:pt idx="146">
                  <c:v>121.32</c:v>
                </c:pt>
                <c:pt idx="147">
                  <c:v>108.78</c:v>
                </c:pt>
                <c:pt idx="148">
                  <c:v>103.2</c:v>
                </c:pt>
                <c:pt idx="149">
                  <c:v>117.93</c:v>
                </c:pt>
                <c:pt idx="150">
                  <c:v>103.76</c:v>
                </c:pt>
                <c:pt idx="151">
                  <c:v>89.27</c:v>
                </c:pt>
                <c:pt idx="152">
                  <c:v>109.5</c:v>
                </c:pt>
                <c:pt idx="153">
                  <c:v>104.02</c:v>
                </c:pt>
                <c:pt idx="154">
                  <c:v>100.12</c:v>
                </c:pt>
                <c:pt idx="155">
                  <c:v>101.18</c:v>
                </c:pt>
                <c:pt idx="156">
                  <c:v>77.38</c:v>
                </c:pt>
                <c:pt idx="157">
                  <c:v>75.19</c:v>
                </c:pt>
                <c:pt idx="158">
                  <c:v>86.4</c:v>
                </c:pt>
                <c:pt idx="159">
                  <c:v>74.13</c:v>
                </c:pt>
                <c:pt idx="160">
                  <c:v>74.099999999999994</c:v>
                </c:pt>
                <c:pt idx="161">
                  <c:v>85.61</c:v>
                </c:pt>
                <c:pt idx="162">
                  <c:v>79.900000000000006</c:v>
                </c:pt>
                <c:pt idx="163">
                  <c:v>65.36</c:v>
                </c:pt>
                <c:pt idx="164">
                  <c:v>88.09</c:v>
                </c:pt>
                <c:pt idx="165">
                  <c:v>84.6</c:v>
                </c:pt>
                <c:pt idx="166">
                  <c:v>88.09</c:v>
                </c:pt>
                <c:pt idx="167">
                  <c:v>102.52</c:v>
                </c:pt>
                <c:pt idx="168">
                  <c:v>79.28</c:v>
                </c:pt>
                <c:pt idx="169">
                  <c:v>78.739999999999995</c:v>
                </c:pt>
                <c:pt idx="170">
                  <c:v>94.62</c:v>
                </c:pt>
                <c:pt idx="171">
                  <c:v>84.66</c:v>
                </c:pt>
                <c:pt idx="172">
                  <c:v>85.2</c:v>
                </c:pt>
                <c:pt idx="173">
                  <c:v>103.94</c:v>
                </c:pt>
                <c:pt idx="174">
                  <c:v>89.87</c:v>
                </c:pt>
                <c:pt idx="175">
                  <c:v>78.14</c:v>
                </c:pt>
                <c:pt idx="176">
                  <c:v>96.5</c:v>
                </c:pt>
                <c:pt idx="177">
                  <c:v>94.68</c:v>
                </c:pt>
                <c:pt idx="178">
                  <c:v>101.77</c:v>
                </c:pt>
                <c:pt idx="179">
                  <c:v>103.48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F3-4313-9470-113C9E08A9BB}"/>
            </c:ext>
          </c:extLst>
        </c:ser>
        <c:ser>
          <c:idx val="1"/>
          <c:order val="1"/>
          <c:tx>
            <c:strRef>
              <c:f>Model5_SES!$AD$1</c:f>
              <c:strCache>
                <c:ptCount val="1"/>
                <c:pt idx="0">
                  <c:v>SES_Fit model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Model5_SES!$AB$2:$AB$193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Model5_SES!$AD$2:$AD$193</c:f>
              <c:numCache>
                <c:formatCode>General</c:formatCode>
                <c:ptCount val="192"/>
                <c:pt idx="1">
                  <c:v>79.349999999999994</c:v>
                </c:pt>
                <c:pt idx="2">
                  <c:v>78.635999999999996</c:v>
                </c:pt>
                <c:pt idx="3">
                  <c:v>80.172799999999995</c:v>
                </c:pt>
                <c:pt idx="4">
                  <c:v>78.658239999999992</c:v>
                </c:pt>
                <c:pt idx="5">
                  <c:v>77.898592000000008</c:v>
                </c:pt>
                <c:pt idx="6">
                  <c:v>79.080873600000018</c:v>
                </c:pt>
                <c:pt idx="7">
                  <c:v>79.22469888000002</c:v>
                </c:pt>
                <c:pt idx="8">
                  <c:v>75.861759104000015</c:v>
                </c:pt>
                <c:pt idx="9">
                  <c:v>77.771407283200006</c:v>
                </c:pt>
                <c:pt idx="10">
                  <c:v>78.839125826560007</c:v>
                </c:pt>
                <c:pt idx="11">
                  <c:v>79.913300661248002</c:v>
                </c:pt>
                <c:pt idx="12">
                  <c:v>81.870640528998408</c:v>
                </c:pt>
                <c:pt idx="13">
                  <c:v>81.224512423198718</c:v>
                </c:pt>
                <c:pt idx="14">
                  <c:v>80.463609938558989</c:v>
                </c:pt>
                <c:pt idx="15">
                  <c:v>82.342887950847199</c:v>
                </c:pt>
                <c:pt idx="16">
                  <c:v>82.128310360677773</c:v>
                </c:pt>
                <c:pt idx="17">
                  <c:v>81.438648288542225</c:v>
                </c:pt>
                <c:pt idx="18">
                  <c:v>83.052918630833787</c:v>
                </c:pt>
                <c:pt idx="19">
                  <c:v>83.176334904667044</c:v>
                </c:pt>
                <c:pt idx="20">
                  <c:v>80.501067923733643</c:v>
                </c:pt>
                <c:pt idx="21">
                  <c:v>82.618854338986921</c:v>
                </c:pt>
                <c:pt idx="22">
                  <c:v>83.98108347118955</c:v>
                </c:pt>
                <c:pt idx="23">
                  <c:v>85.392866776951635</c:v>
                </c:pt>
                <c:pt idx="24">
                  <c:v>86.888293421561315</c:v>
                </c:pt>
                <c:pt idx="25">
                  <c:v>85.884634737249058</c:v>
                </c:pt>
                <c:pt idx="26">
                  <c:v>85.779707789799247</c:v>
                </c:pt>
                <c:pt idx="27">
                  <c:v>87.219766231839401</c:v>
                </c:pt>
                <c:pt idx="28">
                  <c:v>85.993812985471521</c:v>
                </c:pt>
                <c:pt idx="29">
                  <c:v>85.92305038837722</c:v>
                </c:pt>
                <c:pt idx="30">
                  <c:v>86.966440310701785</c:v>
                </c:pt>
                <c:pt idx="31">
                  <c:v>86.265152248561435</c:v>
                </c:pt>
                <c:pt idx="32">
                  <c:v>82.286121798849152</c:v>
                </c:pt>
                <c:pt idx="33">
                  <c:v>84.496897439079333</c:v>
                </c:pt>
                <c:pt idx="34">
                  <c:v>84.783517951263477</c:v>
                </c:pt>
                <c:pt idx="35">
                  <c:v>85.188814361010799</c:v>
                </c:pt>
                <c:pt idx="36">
                  <c:v>86.811051488808644</c:v>
                </c:pt>
                <c:pt idx="37">
                  <c:v>85.766841191046922</c:v>
                </c:pt>
                <c:pt idx="38">
                  <c:v>84.967472952837539</c:v>
                </c:pt>
                <c:pt idx="39">
                  <c:v>86.221978362270036</c:v>
                </c:pt>
                <c:pt idx="40">
                  <c:v>84.867582689816032</c:v>
                </c:pt>
                <c:pt idx="41">
                  <c:v>85.292066151852822</c:v>
                </c:pt>
                <c:pt idx="42">
                  <c:v>87.553652921482268</c:v>
                </c:pt>
                <c:pt idx="43">
                  <c:v>89.640922337185813</c:v>
                </c:pt>
                <c:pt idx="44">
                  <c:v>87.538737869748644</c:v>
                </c:pt>
                <c:pt idx="45">
                  <c:v>90.742990295798919</c:v>
                </c:pt>
                <c:pt idx="46">
                  <c:v>92.772392236639135</c:v>
                </c:pt>
                <c:pt idx="47">
                  <c:v>94.09791378931132</c:v>
                </c:pt>
                <c:pt idx="48">
                  <c:v>97.638331031449056</c:v>
                </c:pt>
                <c:pt idx="49">
                  <c:v>97.17066482515925</c:v>
                </c:pt>
                <c:pt idx="50">
                  <c:v>97.290531860127402</c:v>
                </c:pt>
                <c:pt idx="51">
                  <c:v>101.07842548810194</c:v>
                </c:pt>
                <c:pt idx="52">
                  <c:v>101.05874039048156</c:v>
                </c:pt>
                <c:pt idx="53">
                  <c:v>101.66099231238525</c:v>
                </c:pt>
                <c:pt idx="54">
                  <c:v>104.25679384990821</c:v>
                </c:pt>
                <c:pt idx="55">
                  <c:v>104.92943507992658</c:v>
                </c:pt>
                <c:pt idx="56">
                  <c:v>103.16754806394127</c:v>
                </c:pt>
                <c:pt idx="57">
                  <c:v>107.23403845115303</c:v>
                </c:pt>
                <c:pt idx="58">
                  <c:v>109.01123076092243</c:v>
                </c:pt>
                <c:pt idx="59">
                  <c:v>110.58098460873795</c:v>
                </c:pt>
                <c:pt idx="60">
                  <c:v>114.18678768699037</c:v>
                </c:pt>
                <c:pt idx="61">
                  <c:v>111.4614301495923</c:v>
                </c:pt>
                <c:pt idx="62">
                  <c:v>109.77914411967384</c:v>
                </c:pt>
                <c:pt idx="63">
                  <c:v>111.63531529573908</c:v>
                </c:pt>
                <c:pt idx="64">
                  <c:v>107.80025223659128</c:v>
                </c:pt>
                <c:pt idx="65">
                  <c:v>105.99020178927303</c:v>
                </c:pt>
                <c:pt idx="66">
                  <c:v>107.02016143141844</c:v>
                </c:pt>
                <c:pt idx="67">
                  <c:v>104.84212914513476</c:v>
                </c:pt>
                <c:pt idx="68">
                  <c:v>99.817703316107824</c:v>
                </c:pt>
                <c:pt idx="69">
                  <c:v>100.26816265288626</c:v>
                </c:pt>
                <c:pt idx="70">
                  <c:v>99.450530122309019</c:v>
                </c:pt>
                <c:pt idx="71">
                  <c:v>99.812424097847213</c:v>
                </c:pt>
                <c:pt idx="72">
                  <c:v>101.81993927827777</c:v>
                </c:pt>
                <c:pt idx="73">
                  <c:v>99.359951422622217</c:v>
                </c:pt>
                <c:pt idx="74">
                  <c:v>97.341961138097773</c:v>
                </c:pt>
                <c:pt idx="75">
                  <c:v>98.743568910478231</c:v>
                </c:pt>
                <c:pt idx="76">
                  <c:v>96.404855128382593</c:v>
                </c:pt>
                <c:pt idx="77">
                  <c:v>94.989884102706085</c:v>
                </c:pt>
                <c:pt idx="78">
                  <c:v>96.431907282164872</c:v>
                </c:pt>
                <c:pt idx="79">
                  <c:v>94.771525825731914</c:v>
                </c:pt>
                <c:pt idx="80">
                  <c:v>90.953220660585544</c:v>
                </c:pt>
                <c:pt idx="81">
                  <c:v>92.658576528468444</c:v>
                </c:pt>
                <c:pt idx="82">
                  <c:v>93.406861222774765</c:v>
                </c:pt>
                <c:pt idx="83">
                  <c:v>93.957488978219814</c:v>
                </c:pt>
                <c:pt idx="84">
                  <c:v>95.365991182575854</c:v>
                </c:pt>
                <c:pt idx="85">
                  <c:v>94.160792946060695</c:v>
                </c:pt>
                <c:pt idx="86">
                  <c:v>92.710634356848558</c:v>
                </c:pt>
                <c:pt idx="87">
                  <c:v>93.948507485478856</c:v>
                </c:pt>
                <c:pt idx="88">
                  <c:v>92.266805988383098</c:v>
                </c:pt>
                <c:pt idx="89">
                  <c:v>90.863444790706481</c:v>
                </c:pt>
                <c:pt idx="90">
                  <c:v>92.918755832565182</c:v>
                </c:pt>
                <c:pt idx="91">
                  <c:v>92.695004666052142</c:v>
                </c:pt>
                <c:pt idx="92">
                  <c:v>89.552003732841712</c:v>
                </c:pt>
                <c:pt idx="93">
                  <c:v>92.507602986273369</c:v>
                </c:pt>
                <c:pt idx="94">
                  <c:v>93.950082389018704</c:v>
                </c:pt>
                <c:pt idx="95">
                  <c:v>95.372065911214975</c:v>
                </c:pt>
                <c:pt idx="96">
                  <c:v>98.09765272897198</c:v>
                </c:pt>
                <c:pt idx="97">
                  <c:v>96.454122183177589</c:v>
                </c:pt>
                <c:pt idx="98">
                  <c:v>95.617297746542079</c:v>
                </c:pt>
                <c:pt idx="99">
                  <c:v>97.515838197233677</c:v>
                </c:pt>
                <c:pt idx="100">
                  <c:v>96.312670557786944</c:v>
                </c:pt>
                <c:pt idx="101">
                  <c:v>95.562136446229559</c:v>
                </c:pt>
                <c:pt idx="102">
                  <c:v>97.319709156983649</c:v>
                </c:pt>
                <c:pt idx="103">
                  <c:v>97.097767325586929</c:v>
                </c:pt>
                <c:pt idx="104">
                  <c:v>93.594213860469551</c:v>
                </c:pt>
                <c:pt idx="105">
                  <c:v>95.961371088375643</c:v>
                </c:pt>
                <c:pt idx="106">
                  <c:v>96.605096870700521</c:v>
                </c:pt>
                <c:pt idx="107">
                  <c:v>97.238077496560436</c:v>
                </c:pt>
                <c:pt idx="108">
                  <c:v>100.50046199724835</c:v>
                </c:pt>
                <c:pt idx="109">
                  <c:v>98.730369597798685</c:v>
                </c:pt>
                <c:pt idx="110">
                  <c:v>97.09629567823896</c:v>
                </c:pt>
                <c:pt idx="111">
                  <c:v>98.781036542591167</c:v>
                </c:pt>
                <c:pt idx="112">
                  <c:v>97.460829234072946</c:v>
                </c:pt>
                <c:pt idx="113">
                  <c:v>96.21266338725836</c:v>
                </c:pt>
                <c:pt idx="114">
                  <c:v>98.778130709806703</c:v>
                </c:pt>
                <c:pt idx="115">
                  <c:v>98.874504567845378</c:v>
                </c:pt>
                <c:pt idx="116">
                  <c:v>95.771603654276305</c:v>
                </c:pt>
                <c:pt idx="117">
                  <c:v>98.777282923421041</c:v>
                </c:pt>
                <c:pt idx="118">
                  <c:v>100.01182633873685</c:v>
                </c:pt>
                <c:pt idx="119">
                  <c:v>101.42346107098949</c:v>
                </c:pt>
                <c:pt idx="120">
                  <c:v>104.01876885679161</c:v>
                </c:pt>
                <c:pt idx="121">
                  <c:v>103.04701508543329</c:v>
                </c:pt>
                <c:pt idx="122">
                  <c:v>102.40961206834663</c:v>
                </c:pt>
                <c:pt idx="123">
                  <c:v>105.1556896546773</c:v>
                </c:pt>
                <c:pt idx="124">
                  <c:v>104.82055172374184</c:v>
                </c:pt>
                <c:pt idx="125">
                  <c:v>104.47044137899348</c:v>
                </c:pt>
                <c:pt idx="126">
                  <c:v>107.44035310319479</c:v>
                </c:pt>
                <c:pt idx="127">
                  <c:v>107.54028248255585</c:v>
                </c:pt>
                <c:pt idx="128">
                  <c:v>104.15022598604469</c:v>
                </c:pt>
                <c:pt idx="129">
                  <c:v>107.68018078883576</c:v>
                </c:pt>
                <c:pt idx="130">
                  <c:v>109.56614463106861</c:v>
                </c:pt>
                <c:pt idx="131">
                  <c:v>110.3949157048549</c:v>
                </c:pt>
                <c:pt idx="132">
                  <c:v>112.38993256388392</c:v>
                </c:pt>
                <c:pt idx="133">
                  <c:v>110.69794605110714</c:v>
                </c:pt>
                <c:pt idx="134">
                  <c:v>109.37835684088571</c:v>
                </c:pt>
                <c:pt idx="135">
                  <c:v>112.64668547270858</c:v>
                </c:pt>
                <c:pt idx="136">
                  <c:v>111.05734837816686</c:v>
                </c:pt>
                <c:pt idx="137">
                  <c:v>110.53587870253349</c:v>
                </c:pt>
                <c:pt idx="138">
                  <c:v>113.0507029620268</c:v>
                </c:pt>
                <c:pt idx="139">
                  <c:v>112.21856236962145</c:v>
                </c:pt>
                <c:pt idx="140">
                  <c:v>108.58884989569717</c:v>
                </c:pt>
                <c:pt idx="141">
                  <c:v>111.24707991655774</c:v>
                </c:pt>
                <c:pt idx="142">
                  <c:v>112.3596639332462</c:v>
                </c:pt>
                <c:pt idx="143">
                  <c:v>113.06173114659697</c:v>
                </c:pt>
                <c:pt idx="144">
                  <c:v>115.87738491727758</c:v>
                </c:pt>
                <c:pt idx="145">
                  <c:v>114.59190793382207</c:v>
                </c:pt>
                <c:pt idx="146">
                  <c:v>112.71952634705767</c:v>
                </c:pt>
                <c:pt idx="147">
                  <c:v>114.43962107764614</c:v>
                </c:pt>
                <c:pt idx="148">
                  <c:v>113.30769686211691</c:v>
                </c:pt>
                <c:pt idx="149">
                  <c:v>111.28615748969354</c:v>
                </c:pt>
                <c:pt idx="150">
                  <c:v>112.61492599175483</c:v>
                </c:pt>
                <c:pt idx="151">
                  <c:v>110.84394079340387</c:v>
                </c:pt>
                <c:pt idx="152">
                  <c:v>106.5291526347231</c:v>
                </c:pt>
                <c:pt idx="153">
                  <c:v>107.12332210777849</c:v>
                </c:pt>
                <c:pt idx="154">
                  <c:v>106.5026576862228</c:v>
                </c:pt>
                <c:pt idx="155">
                  <c:v>105.22612614897825</c:v>
                </c:pt>
                <c:pt idx="156">
                  <c:v>104.41690091918261</c:v>
                </c:pt>
                <c:pt idx="157">
                  <c:v>99.009520735346086</c:v>
                </c:pt>
                <c:pt idx="158">
                  <c:v>94.245616588276874</c:v>
                </c:pt>
                <c:pt idx="159">
                  <c:v>92.676493270621506</c:v>
                </c:pt>
                <c:pt idx="160">
                  <c:v>88.96719461649721</c:v>
                </c:pt>
                <c:pt idx="161">
                  <c:v>85.993755693197784</c:v>
                </c:pt>
                <c:pt idx="162">
                  <c:v>85.917004554558233</c:v>
                </c:pt>
                <c:pt idx="163">
                  <c:v>84.713603643646593</c:v>
                </c:pt>
                <c:pt idx="164">
                  <c:v>80.842882914917283</c:v>
                </c:pt>
                <c:pt idx="165">
                  <c:v>82.292306331933844</c:v>
                </c:pt>
                <c:pt idx="166">
                  <c:v>82.753845065547083</c:v>
                </c:pt>
                <c:pt idx="167">
                  <c:v>83.821076052437661</c:v>
                </c:pt>
                <c:pt idx="168">
                  <c:v>87.560860841950131</c:v>
                </c:pt>
                <c:pt idx="169">
                  <c:v>85.904688673560116</c:v>
                </c:pt>
                <c:pt idx="170">
                  <c:v>84.471750938848103</c:v>
                </c:pt>
                <c:pt idx="171">
                  <c:v>86.501400751078492</c:v>
                </c:pt>
                <c:pt idx="172">
                  <c:v>86.133120600862796</c:v>
                </c:pt>
                <c:pt idx="173">
                  <c:v>85.946496480690243</c:v>
                </c:pt>
                <c:pt idx="174">
                  <c:v>89.545197184552194</c:v>
                </c:pt>
                <c:pt idx="175">
                  <c:v>89.610157747641765</c:v>
                </c:pt>
                <c:pt idx="176">
                  <c:v>87.316126198113409</c:v>
                </c:pt>
                <c:pt idx="177">
                  <c:v>89.152900958490733</c:v>
                </c:pt>
                <c:pt idx="178">
                  <c:v>90.258320766792593</c:v>
                </c:pt>
                <c:pt idx="179">
                  <c:v>92.560656613434077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3-4313-9470-113C9E08A9BB}"/>
            </c:ext>
          </c:extLst>
        </c:ser>
        <c:ser>
          <c:idx val="2"/>
          <c:order val="2"/>
          <c:tx>
            <c:strRef>
              <c:f>Model5_SES!$AE$1</c:f>
              <c:strCache>
                <c:ptCount val="1"/>
                <c:pt idx="0">
                  <c:v>SES_Forecast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Model5_SES!$AB$2:$AB$193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Model5_SES!$AE$2:$AE$193</c:f>
              <c:numCache>
                <c:formatCode>General</c:formatCode>
                <c:ptCount val="192"/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F3-4313-9470-113C9E08A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374928"/>
        <c:axId val="1609477728"/>
      </c:lineChart>
      <c:dateAx>
        <c:axId val="1762374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09477728"/>
        <c:crosses val="autoZero"/>
        <c:auto val="1"/>
        <c:lblOffset val="100"/>
        <c:baseTimeUnit val="months"/>
      </c:dateAx>
      <c:valAx>
        <c:axId val="160947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6237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Electrical</a:t>
            </a:r>
            <a:r>
              <a:rPr lang="nl-BE" baseline="0"/>
              <a:t> EU - Forecast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Model6_Holt!$AE$1</c:f>
              <c:strCache>
                <c:ptCount val="1"/>
                <c:pt idx="0">
                  <c:v>Electrical_EU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Model6_Holt!$AD$2:$AD$193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Model6_Holt!$AE$2:$AE$193</c:f>
              <c:numCache>
                <c:formatCode>General</c:formatCode>
                <c:ptCount val="192"/>
                <c:pt idx="0">
                  <c:v>79.349999999999994</c:v>
                </c:pt>
                <c:pt idx="1">
                  <c:v>75.78</c:v>
                </c:pt>
                <c:pt idx="2">
                  <c:v>86.32</c:v>
                </c:pt>
                <c:pt idx="3">
                  <c:v>72.599999999999994</c:v>
                </c:pt>
                <c:pt idx="4">
                  <c:v>74.86</c:v>
                </c:pt>
                <c:pt idx="5">
                  <c:v>83.81</c:v>
                </c:pt>
                <c:pt idx="6">
                  <c:v>79.8</c:v>
                </c:pt>
                <c:pt idx="7">
                  <c:v>62.41</c:v>
                </c:pt>
                <c:pt idx="8">
                  <c:v>85.41</c:v>
                </c:pt>
                <c:pt idx="9">
                  <c:v>83.11</c:v>
                </c:pt>
                <c:pt idx="10">
                  <c:v>84.21</c:v>
                </c:pt>
                <c:pt idx="11">
                  <c:v>89.7</c:v>
                </c:pt>
                <c:pt idx="12">
                  <c:v>78.64</c:v>
                </c:pt>
                <c:pt idx="13">
                  <c:v>77.42</c:v>
                </c:pt>
                <c:pt idx="14">
                  <c:v>89.86</c:v>
                </c:pt>
                <c:pt idx="15">
                  <c:v>81.27</c:v>
                </c:pt>
                <c:pt idx="16">
                  <c:v>78.680000000000007</c:v>
                </c:pt>
                <c:pt idx="17">
                  <c:v>89.51</c:v>
                </c:pt>
                <c:pt idx="18">
                  <c:v>83.67</c:v>
                </c:pt>
                <c:pt idx="19">
                  <c:v>69.8</c:v>
                </c:pt>
                <c:pt idx="20">
                  <c:v>91.09</c:v>
                </c:pt>
                <c:pt idx="21">
                  <c:v>89.43</c:v>
                </c:pt>
                <c:pt idx="22">
                  <c:v>91.04</c:v>
                </c:pt>
                <c:pt idx="23">
                  <c:v>92.87</c:v>
                </c:pt>
                <c:pt idx="24">
                  <c:v>81.87</c:v>
                </c:pt>
                <c:pt idx="25">
                  <c:v>85.36</c:v>
                </c:pt>
                <c:pt idx="26">
                  <c:v>92.98</c:v>
                </c:pt>
                <c:pt idx="27">
                  <c:v>81.09</c:v>
                </c:pt>
                <c:pt idx="28">
                  <c:v>85.64</c:v>
                </c:pt>
                <c:pt idx="29">
                  <c:v>91.14</c:v>
                </c:pt>
                <c:pt idx="30">
                  <c:v>83.46</c:v>
                </c:pt>
                <c:pt idx="31">
                  <c:v>66.37</c:v>
                </c:pt>
                <c:pt idx="32">
                  <c:v>93.34</c:v>
                </c:pt>
                <c:pt idx="33">
                  <c:v>85.93</c:v>
                </c:pt>
                <c:pt idx="34">
                  <c:v>86.81</c:v>
                </c:pt>
                <c:pt idx="35">
                  <c:v>93.3</c:v>
                </c:pt>
                <c:pt idx="36">
                  <c:v>81.59</c:v>
                </c:pt>
                <c:pt idx="37">
                  <c:v>81.77</c:v>
                </c:pt>
                <c:pt idx="38">
                  <c:v>91.24</c:v>
                </c:pt>
                <c:pt idx="39">
                  <c:v>79.45</c:v>
                </c:pt>
                <c:pt idx="40">
                  <c:v>86.99</c:v>
                </c:pt>
                <c:pt idx="41">
                  <c:v>96.6</c:v>
                </c:pt>
                <c:pt idx="42">
                  <c:v>97.99</c:v>
                </c:pt>
                <c:pt idx="43">
                  <c:v>79.13</c:v>
                </c:pt>
                <c:pt idx="44">
                  <c:v>103.56</c:v>
                </c:pt>
                <c:pt idx="45">
                  <c:v>100.89</c:v>
                </c:pt>
                <c:pt idx="46">
                  <c:v>99.4</c:v>
                </c:pt>
                <c:pt idx="47">
                  <c:v>111.8</c:v>
                </c:pt>
                <c:pt idx="48">
                  <c:v>95.3</c:v>
                </c:pt>
                <c:pt idx="49">
                  <c:v>97.77</c:v>
                </c:pt>
                <c:pt idx="50">
                  <c:v>116.23</c:v>
                </c:pt>
                <c:pt idx="51">
                  <c:v>100.98</c:v>
                </c:pt>
                <c:pt idx="52">
                  <c:v>104.07</c:v>
                </c:pt>
                <c:pt idx="53">
                  <c:v>114.64</c:v>
                </c:pt>
                <c:pt idx="54">
                  <c:v>107.62</c:v>
                </c:pt>
                <c:pt idx="55">
                  <c:v>96.12</c:v>
                </c:pt>
                <c:pt idx="56">
                  <c:v>123.5</c:v>
                </c:pt>
                <c:pt idx="57">
                  <c:v>116.12</c:v>
                </c:pt>
                <c:pt idx="58">
                  <c:v>116.86</c:v>
                </c:pt>
                <c:pt idx="59">
                  <c:v>128.61000000000001</c:v>
                </c:pt>
                <c:pt idx="60">
                  <c:v>100.56</c:v>
                </c:pt>
                <c:pt idx="61">
                  <c:v>103.05</c:v>
                </c:pt>
                <c:pt idx="62">
                  <c:v>119.06</c:v>
                </c:pt>
                <c:pt idx="63">
                  <c:v>92.46</c:v>
                </c:pt>
                <c:pt idx="64">
                  <c:v>98.75</c:v>
                </c:pt>
                <c:pt idx="65">
                  <c:v>111.14</c:v>
                </c:pt>
                <c:pt idx="66">
                  <c:v>96.13</c:v>
                </c:pt>
                <c:pt idx="67">
                  <c:v>79.72</c:v>
                </c:pt>
                <c:pt idx="68">
                  <c:v>102.07</c:v>
                </c:pt>
                <c:pt idx="69">
                  <c:v>96.18</c:v>
                </c:pt>
                <c:pt idx="70">
                  <c:v>101.26</c:v>
                </c:pt>
                <c:pt idx="71">
                  <c:v>109.85</c:v>
                </c:pt>
                <c:pt idx="72">
                  <c:v>89.52</c:v>
                </c:pt>
                <c:pt idx="73">
                  <c:v>89.27</c:v>
                </c:pt>
                <c:pt idx="74">
                  <c:v>104.35</c:v>
                </c:pt>
                <c:pt idx="75">
                  <c:v>87.05</c:v>
                </c:pt>
                <c:pt idx="76">
                  <c:v>89.33</c:v>
                </c:pt>
                <c:pt idx="77">
                  <c:v>102.2</c:v>
                </c:pt>
                <c:pt idx="78">
                  <c:v>88.13</c:v>
                </c:pt>
                <c:pt idx="79">
                  <c:v>75.680000000000007</c:v>
                </c:pt>
                <c:pt idx="80">
                  <c:v>99.48</c:v>
                </c:pt>
                <c:pt idx="81">
                  <c:v>96.4</c:v>
                </c:pt>
                <c:pt idx="82">
                  <c:v>96.16</c:v>
                </c:pt>
                <c:pt idx="83">
                  <c:v>101</c:v>
                </c:pt>
                <c:pt idx="84">
                  <c:v>89.34</c:v>
                </c:pt>
                <c:pt idx="85">
                  <c:v>86.91</c:v>
                </c:pt>
                <c:pt idx="86">
                  <c:v>98.9</c:v>
                </c:pt>
                <c:pt idx="87">
                  <c:v>85.54</c:v>
                </c:pt>
                <c:pt idx="88">
                  <c:v>85.25</c:v>
                </c:pt>
                <c:pt idx="89">
                  <c:v>101.14</c:v>
                </c:pt>
                <c:pt idx="90">
                  <c:v>91.8</c:v>
                </c:pt>
                <c:pt idx="91">
                  <c:v>76.98</c:v>
                </c:pt>
                <c:pt idx="92">
                  <c:v>104.33</c:v>
                </c:pt>
                <c:pt idx="93">
                  <c:v>99.72</c:v>
                </c:pt>
                <c:pt idx="94">
                  <c:v>101.06</c:v>
                </c:pt>
                <c:pt idx="95">
                  <c:v>109</c:v>
                </c:pt>
                <c:pt idx="96">
                  <c:v>89.88</c:v>
                </c:pt>
                <c:pt idx="97">
                  <c:v>92.27</c:v>
                </c:pt>
                <c:pt idx="98">
                  <c:v>105.11</c:v>
                </c:pt>
                <c:pt idx="99">
                  <c:v>91.5</c:v>
                </c:pt>
                <c:pt idx="100">
                  <c:v>92.56</c:v>
                </c:pt>
                <c:pt idx="101">
                  <c:v>104.35</c:v>
                </c:pt>
                <c:pt idx="102">
                  <c:v>96.21</c:v>
                </c:pt>
                <c:pt idx="103">
                  <c:v>79.58</c:v>
                </c:pt>
                <c:pt idx="104">
                  <c:v>105.43</c:v>
                </c:pt>
                <c:pt idx="105">
                  <c:v>99.18</c:v>
                </c:pt>
                <c:pt idx="106">
                  <c:v>99.77</c:v>
                </c:pt>
                <c:pt idx="107">
                  <c:v>113.55</c:v>
                </c:pt>
                <c:pt idx="108">
                  <c:v>91.65</c:v>
                </c:pt>
                <c:pt idx="109">
                  <c:v>90.56</c:v>
                </c:pt>
                <c:pt idx="110">
                  <c:v>105.52</c:v>
                </c:pt>
                <c:pt idx="111">
                  <c:v>92.18</c:v>
                </c:pt>
                <c:pt idx="112">
                  <c:v>91.22</c:v>
                </c:pt>
                <c:pt idx="113">
                  <c:v>109.04</c:v>
                </c:pt>
                <c:pt idx="114">
                  <c:v>99.26</c:v>
                </c:pt>
                <c:pt idx="115">
                  <c:v>83.36</c:v>
                </c:pt>
                <c:pt idx="116">
                  <c:v>110.8</c:v>
                </c:pt>
                <c:pt idx="117">
                  <c:v>104.95</c:v>
                </c:pt>
                <c:pt idx="118">
                  <c:v>107.07</c:v>
                </c:pt>
                <c:pt idx="119">
                  <c:v>114.4</c:v>
                </c:pt>
                <c:pt idx="120">
                  <c:v>99.16</c:v>
                </c:pt>
                <c:pt idx="121">
                  <c:v>99.86</c:v>
                </c:pt>
                <c:pt idx="122">
                  <c:v>116.14</c:v>
                </c:pt>
                <c:pt idx="123">
                  <c:v>103.48</c:v>
                </c:pt>
                <c:pt idx="124">
                  <c:v>103.07</c:v>
                </c:pt>
                <c:pt idx="125">
                  <c:v>119.32</c:v>
                </c:pt>
                <c:pt idx="126">
                  <c:v>107.94</c:v>
                </c:pt>
                <c:pt idx="127">
                  <c:v>90.59</c:v>
                </c:pt>
                <c:pt idx="128">
                  <c:v>121.8</c:v>
                </c:pt>
                <c:pt idx="129">
                  <c:v>117.11</c:v>
                </c:pt>
                <c:pt idx="130">
                  <c:v>113.71</c:v>
                </c:pt>
                <c:pt idx="131">
                  <c:v>120.37</c:v>
                </c:pt>
                <c:pt idx="132">
                  <c:v>103.93</c:v>
                </c:pt>
                <c:pt idx="133">
                  <c:v>104.1</c:v>
                </c:pt>
                <c:pt idx="134">
                  <c:v>125.72</c:v>
                </c:pt>
                <c:pt idx="135">
                  <c:v>104.7</c:v>
                </c:pt>
                <c:pt idx="136">
                  <c:v>108.45</c:v>
                </c:pt>
                <c:pt idx="137">
                  <c:v>123.11</c:v>
                </c:pt>
                <c:pt idx="138">
                  <c:v>108.89</c:v>
                </c:pt>
                <c:pt idx="139">
                  <c:v>94.07</c:v>
                </c:pt>
                <c:pt idx="140">
                  <c:v>121.88</c:v>
                </c:pt>
                <c:pt idx="141">
                  <c:v>116.81</c:v>
                </c:pt>
                <c:pt idx="142">
                  <c:v>115.87</c:v>
                </c:pt>
                <c:pt idx="143">
                  <c:v>127.14</c:v>
                </c:pt>
                <c:pt idx="144">
                  <c:v>109.45</c:v>
                </c:pt>
                <c:pt idx="145">
                  <c:v>105.23</c:v>
                </c:pt>
                <c:pt idx="146">
                  <c:v>121.32</c:v>
                </c:pt>
                <c:pt idx="147">
                  <c:v>108.78</c:v>
                </c:pt>
                <c:pt idx="148">
                  <c:v>103.2</c:v>
                </c:pt>
                <c:pt idx="149">
                  <c:v>117.93</c:v>
                </c:pt>
                <c:pt idx="150">
                  <c:v>103.76</c:v>
                </c:pt>
                <c:pt idx="151">
                  <c:v>89.27</c:v>
                </c:pt>
                <c:pt idx="152">
                  <c:v>109.5</c:v>
                </c:pt>
                <c:pt idx="153">
                  <c:v>104.02</c:v>
                </c:pt>
                <c:pt idx="154">
                  <c:v>100.12</c:v>
                </c:pt>
                <c:pt idx="155">
                  <c:v>101.18</c:v>
                </c:pt>
                <c:pt idx="156">
                  <c:v>77.38</c:v>
                </c:pt>
                <c:pt idx="157">
                  <c:v>75.19</c:v>
                </c:pt>
                <c:pt idx="158">
                  <c:v>86.4</c:v>
                </c:pt>
                <c:pt idx="159">
                  <c:v>74.13</c:v>
                </c:pt>
                <c:pt idx="160">
                  <c:v>74.099999999999994</c:v>
                </c:pt>
                <c:pt idx="161">
                  <c:v>85.61</c:v>
                </c:pt>
                <c:pt idx="162">
                  <c:v>79.900000000000006</c:v>
                </c:pt>
                <c:pt idx="163">
                  <c:v>65.36</c:v>
                </c:pt>
                <c:pt idx="164">
                  <c:v>88.09</c:v>
                </c:pt>
                <c:pt idx="165">
                  <c:v>84.6</c:v>
                </c:pt>
                <c:pt idx="166">
                  <c:v>88.09</c:v>
                </c:pt>
                <c:pt idx="167">
                  <c:v>102.52</c:v>
                </c:pt>
                <c:pt idx="168">
                  <c:v>79.28</c:v>
                </c:pt>
                <c:pt idx="169">
                  <c:v>78.739999999999995</c:v>
                </c:pt>
                <c:pt idx="170">
                  <c:v>94.62</c:v>
                </c:pt>
                <c:pt idx="171">
                  <c:v>84.66</c:v>
                </c:pt>
                <c:pt idx="172">
                  <c:v>85.2</c:v>
                </c:pt>
                <c:pt idx="173">
                  <c:v>103.94</c:v>
                </c:pt>
                <c:pt idx="174">
                  <c:v>89.87</c:v>
                </c:pt>
                <c:pt idx="175">
                  <c:v>78.14</c:v>
                </c:pt>
                <c:pt idx="176">
                  <c:v>96.5</c:v>
                </c:pt>
                <c:pt idx="177">
                  <c:v>94.68</c:v>
                </c:pt>
                <c:pt idx="178">
                  <c:v>101.77</c:v>
                </c:pt>
                <c:pt idx="179">
                  <c:v>103.48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F1-4553-9445-F025BA6C6B32}"/>
            </c:ext>
          </c:extLst>
        </c:ser>
        <c:ser>
          <c:idx val="1"/>
          <c:order val="1"/>
          <c:tx>
            <c:strRef>
              <c:f>Model6_Holt!$AF$1</c:f>
              <c:strCache>
                <c:ptCount val="1"/>
                <c:pt idx="0">
                  <c:v>Holt_Fit model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Model6_Holt!$AD$2:$AD$193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Model6_Holt!$AF$2:$AF$193</c:f>
              <c:numCache>
                <c:formatCode>General</c:formatCode>
                <c:ptCount val="192"/>
                <c:pt idx="0">
                  <c:v>79.349999999999994</c:v>
                </c:pt>
                <c:pt idx="1">
                  <c:v>79.349999999999994</c:v>
                </c:pt>
                <c:pt idx="2">
                  <c:v>77.921999999999997</c:v>
                </c:pt>
                <c:pt idx="3">
                  <c:v>79.908959999999993</c:v>
                </c:pt>
                <c:pt idx="4">
                  <c:v>78.144255999999999</c:v>
                </c:pt>
                <c:pt idx="5">
                  <c:v>77.335475200000005</c:v>
                </c:pt>
                <c:pt idx="6">
                  <c:v>78.866836480000018</c:v>
                </c:pt>
                <c:pt idx="7">
                  <c:v>79.08223424000002</c:v>
                </c:pt>
                <c:pt idx="8">
                  <c:v>75.07519943680002</c:v>
                </c:pt>
                <c:pt idx="9">
                  <c:v>77.524089185280005</c:v>
                </c:pt>
                <c:pt idx="10">
                  <c:v>78.854815056896001</c:v>
                </c:pt>
                <c:pt idx="11">
                  <c:v>80.140687012454407</c:v>
                </c:pt>
                <c:pt idx="12">
                  <c:v>82.444017583513613</c:v>
                </c:pt>
                <c:pt idx="13">
                  <c:v>81.553988445650944</c:v>
                </c:pt>
                <c:pt idx="14">
                  <c:v>80.575010259592815</c:v>
                </c:pt>
                <c:pt idx="15">
                  <c:v>82.807863810131906</c:v>
                </c:pt>
                <c:pt idx="16">
                  <c:v>82.457375530071658</c:v>
                </c:pt>
                <c:pt idx="17">
                  <c:v>81.563968009630216</c:v>
                </c:pt>
                <c:pt idx="18">
                  <c:v>83.476028476162497</c:v>
                </c:pt>
                <c:pt idx="19">
                  <c:v>83.539506035696661</c:v>
                </c:pt>
                <c:pt idx="20">
                  <c:v>80.256551432370657</c:v>
                </c:pt>
                <c:pt idx="21">
                  <c:v>82.846798428947181</c:v>
                </c:pt>
                <c:pt idx="22">
                  <c:v>84.435884569598286</c:v>
                </c:pt>
                <c:pt idx="23">
                  <c:v>86.039064316831045</c:v>
                </c:pt>
                <c:pt idx="24">
                  <c:v>87.704336782386775</c:v>
                </c:pt>
                <c:pt idx="25">
                  <c:v>86.336737689046984</c:v>
                </c:pt>
                <c:pt idx="26">
                  <c:v>86.120404761747622</c:v>
                </c:pt>
                <c:pt idx="27">
                  <c:v>87.780335497806135</c:v>
                </c:pt>
                <c:pt idx="28">
                  <c:v>86.197077748971324</c:v>
                </c:pt>
                <c:pt idx="29">
                  <c:v>86.071509679758208</c:v>
                </c:pt>
                <c:pt idx="30">
                  <c:v>87.293885728271491</c:v>
                </c:pt>
                <c:pt idx="31">
                  <c:v>86.38685097018913</c:v>
                </c:pt>
                <c:pt idx="32">
                  <c:v>81.587674686208842</c:v>
                </c:pt>
                <c:pt idx="33">
                  <c:v>84.380294877013128</c:v>
                </c:pt>
                <c:pt idx="34">
                  <c:v>84.747560004047344</c:v>
                </c:pt>
                <c:pt idx="35">
                  <c:v>85.241107285187354</c:v>
                </c:pt>
                <c:pt idx="36">
                  <c:v>87.177333253709463</c:v>
                </c:pt>
                <c:pt idx="37">
                  <c:v>85.851024543415221</c:v>
                </c:pt>
                <c:pt idx="38">
                  <c:v>84.874945987090314</c:v>
                </c:pt>
                <c:pt idx="39">
                  <c:v>86.398857871558747</c:v>
                </c:pt>
                <c:pt idx="40">
                  <c:v>84.738207162756197</c:v>
                </c:pt>
                <c:pt idx="41">
                  <c:v>85.273462422612312</c:v>
                </c:pt>
                <c:pt idx="42">
                  <c:v>87.991087292015749</c:v>
                </c:pt>
                <c:pt idx="43">
                  <c:v>90.408323716753316</c:v>
                </c:pt>
                <c:pt idx="44">
                  <c:v>87.732222079915203</c:v>
                </c:pt>
                <c:pt idx="45">
                  <c:v>91.538628149142227</c:v>
                </c:pt>
                <c:pt idx="46">
                  <c:v>93.814782907481828</c:v>
                </c:pt>
                <c:pt idx="47">
                  <c:v>95.196930636519909</c:v>
                </c:pt>
                <c:pt idx="48">
                  <c:v>99.225627957643468</c:v>
                </c:pt>
                <c:pt idx="49">
                  <c:v>98.346969124856827</c:v>
                </c:pt>
                <c:pt idx="50">
                  <c:v>98.255548706879097</c:v>
                </c:pt>
                <c:pt idx="51">
                  <c:v>102.6080176910982</c:v>
                </c:pt>
                <c:pt idx="52">
                  <c:v>102.27847713335449</c:v>
                </c:pt>
                <c:pt idx="53">
                  <c:v>102.75723209106432</c:v>
                </c:pt>
                <c:pt idx="54">
                  <c:v>105.65294598035607</c:v>
                </c:pt>
                <c:pt idx="55">
                  <c:v>106.18088503028854</c:v>
                </c:pt>
                <c:pt idx="56">
                  <c:v>103.81633062103377</c:v>
                </c:pt>
                <c:pt idx="57">
                  <c:v>108.56636257426938</c:v>
                </c:pt>
                <c:pt idx="58">
                  <c:v>110.43252852136939</c:v>
                </c:pt>
                <c:pt idx="59">
                  <c:v>112.03197358665862</c:v>
                </c:pt>
                <c:pt idx="60">
                  <c:v>116.0687394849774</c:v>
                </c:pt>
                <c:pt idx="61">
                  <c:v>112.4219200805023</c:v>
                </c:pt>
                <c:pt idx="62">
                  <c:v>110.21107885841816</c:v>
                </c:pt>
                <c:pt idx="63">
                  <c:v>112.35209732194757</c:v>
                </c:pt>
                <c:pt idx="64">
                  <c:v>107.60666524572852</c:v>
                </c:pt>
                <c:pt idx="65">
                  <c:v>105.47332210711917</c:v>
                </c:pt>
                <c:pt idx="66">
                  <c:v>106.81264961412444</c:v>
                </c:pt>
                <c:pt idx="67">
                  <c:v>104.24051323404282</c:v>
                </c:pt>
                <c:pt idx="68">
                  <c:v>98.331525421428879</c:v>
                </c:pt>
                <c:pt idx="69">
                  <c:v>99.169312204498794</c:v>
                </c:pt>
                <c:pt idx="70">
                  <c:v>98.407923257483603</c:v>
                </c:pt>
                <c:pt idx="71">
                  <c:v>99.050717401094516</c:v>
                </c:pt>
                <c:pt idx="72">
                  <c:v>101.61207695696173</c:v>
                </c:pt>
                <c:pt idx="73">
                  <c:v>98.701663994438263</c:v>
                </c:pt>
                <c:pt idx="74">
                  <c:v>96.411733138645729</c:v>
                </c:pt>
                <c:pt idx="75">
                  <c:v>98.279708065392683</c:v>
                </c:pt>
                <c:pt idx="76">
                  <c:v>95.566023695895026</c:v>
                </c:pt>
                <c:pt idx="77">
                  <c:v>94.035824751580734</c:v>
                </c:pt>
                <c:pt idx="78">
                  <c:v>95.957064437156347</c:v>
                </c:pt>
                <c:pt idx="79">
                  <c:v>94.0595752584385</c:v>
                </c:pt>
                <c:pt idx="80">
                  <c:v>89.619999173721538</c:v>
                </c:pt>
                <c:pt idx="81">
                  <c:v>91.933070512553826</c:v>
                </c:pt>
                <c:pt idx="82">
                  <c:v>92.976113348904335</c:v>
                </c:pt>
                <c:pt idx="83">
                  <c:v>93.72301623021248</c:v>
                </c:pt>
                <c:pt idx="84">
                  <c:v>95.460113425041186</c:v>
                </c:pt>
                <c:pt idx="85">
                  <c:v>93.995051092729938</c:v>
                </c:pt>
                <c:pt idx="86">
                  <c:v>92.288009156341516</c:v>
                </c:pt>
                <c:pt idx="87">
                  <c:v>93.857981950799285</c:v>
                </c:pt>
                <c:pt idx="88">
                  <c:v>91.858045261220283</c:v>
                </c:pt>
                <c:pt idx="89">
                  <c:v>90.255763969440906</c:v>
                </c:pt>
                <c:pt idx="90">
                  <c:v>92.843673383924468</c:v>
                </c:pt>
                <c:pt idx="91">
                  <c:v>92.59018847383696</c:v>
                </c:pt>
                <c:pt idx="92">
                  <c:v>88.839550592427486</c:v>
                </c:pt>
                <c:pt idx="93">
                  <c:v>92.528760324628323</c:v>
                </c:pt>
                <c:pt idx="94">
                  <c:v>94.25550414025173</c:v>
                </c:pt>
                <c:pt idx="95">
                  <c:v>95.900800016640645</c:v>
                </c:pt>
                <c:pt idx="96">
                  <c:v>99.065757376863914</c:v>
                </c:pt>
                <c:pt idx="97">
                  <c:v>96.899899792332263</c:v>
                </c:pt>
                <c:pt idx="98">
                  <c:v>95.806554946538711</c:v>
                </c:pt>
                <c:pt idx="99">
                  <c:v>98.046952047369302</c:v>
                </c:pt>
                <c:pt idx="100">
                  <c:v>96.496928110006095</c:v>
                </c:pt>
                <c:pt idx="101">
                  <c:v>95.559435665693414</c:v>
                </c:pt>
                <c:pt idx="102">
                  <c:v>97.669063074705548</c:v>
                </c:pt>
                <c:pt idx="103">
                  <c:v>97.332862093485105</c:v>
                </c:pt>
                <c:pt idx="104">
                  <c:v>93.081578981764608</c:v>
                </c:pt>
                <c:pt idx="105">
                  <c:v>96.024694630992911</c:v>
                </c:pt>
                <c:pt idx="106">
                  <c:v>96.784500861259318</c:v>
                </c:pt>
                <c:pt idx="107">
                  <c:v>97.508196814179456</c:v>
                </c:pt>
                <c:pt idx="108">
                  <c:v>101.36903435148115</c:v>
                </c:pt>
                <c:pt idx="109">
                  <c:v>99.071209001294989</c:v>
                </c:pt>
                <c:pt idx="110">
                  <c:v>97.042152417124058</c:v>
                </c:pt>
                <c:pt idx="111">
                  <c:v>99.074670106569684</c:v>
                </c:pt>
                <c:pt idx="112">
                  <c:v>97.431694623552119</c:v>
                </c:pt>
                <c:pt idx="113">
                  <c:v>95.939722529478786</c:v>
                </c:pt>
                <c:pt idx="114">
                  <c:v>99.072871488092701</c:v>
                </c:pt>
                <c:pt idx="115">
                  <c:v>99.129571962081911</c:v>
                </c:pt>
                <c:pt idx="116">
                  <c:v>95.35507738695172</c:v>
                </c:pt>
                <c:pt idx="117">
                  <c:v>99.04519776339032</c:v>
                </c:pt>
                <c:pt idx="118">
                  <c:v>100.47306689377544</c:v>
                </c:pt>
                <c:pt idx="119">
                  <c:v>102.07478046147088</c:v>
                </c:pt>
                <c:pt idx="120">
                  <c:v>105.05888592633715</c:v>
                </c:pt>
                <c:pt idx="121">
                  <c:v>103.68475798679806</c:v>
                </c:pt>
                <c:pt idx="122">
                  <c:v>102.79232578602111</c:v>
                </c:pt>
                <c:pt idx="123">
                  <c:v>106.01107614608303</c:v>
                </c:pt>
                <c:pt idx="124">
                  <c:v>105.43783333067933</c:v>
                </c:pt>
                <c:pt idx="125">
                  <c:v>104.8942445955938</c:v>
                </c:pt>
                <c:pt idx="126">
                  <c:v>108.3733780213153</c:v>
                </c:pt>
                <c:pt idx="127">
                  <c:v>108.30668829292448</c:v>
                </c:pt>
                <c:pt idx="128">
                  <c:v>104.08533933503736</c:v>
                </c:pt>
                <c:pt idx="129">
                  <c:v>108.3342624285881</c:v>
                </c:pt>
                <c:pt idx="130">
                  <c:v>110.46660271131705</c:v>
                </c:pt>
                <c:pt idx="131">
                  <c:v>111.28103638381091</c:v>
                </c:pt>
                <c:pt idx="132">
                  <c:v>113.49783247885453</c:v>
                </c:pt>
                <c:pt idx="133">
                  <c:v>111.24586868052828</c:v>
                </c:pt>
                <c:pt idx="134">
                  <c:v>109.55277710237834</c:v>
                </c:pt>
                <c:pt idx="135">
                  <c:v>113.43988740826725</c:v>
                </c:pt>
                <c:pt idx="136">
                  <c:v>111.37404250770545</c:v>
                </c:pt>
                <c:pt idx="137">
                  <c:v>110.6849400710377</c:v>
                </c:pt>
                <c:pt idx="138">
                  <c:v>113.67291690872882</c:v>
                </c:pt>
                <c:pt idx="139">
                  <c:v>112.549905408502</c:v>
                </c:pt>
                <c:pt idx="140">
                  <c:v>108.12798183201674</c:v>
                </c:pt>
                <c:pt idx="141">
                  <c:v>111.41003146978552</c:v>
                </c:pt>
                <c:pt idx="142">
                  <c:v>112.71254197916612</c:v>
                </c:pt>
                <c:pt idx="143">
                  <c:v>113.48444702600305</c:v>
                </c:pt>
                <c:pt idx="144">
                  <c:v>116.77868837493857</c:v>
                </c:pt>
                <c:pt idx="145">
                  <c:v>115.05585530325976</c:v>
                </c:pt>
                <c:pt idx="146">
                  <c:v>112.71620792525493</c:v>
                </c:pt>
                <c:pt idx="147">
                  <c:v>114.78098528632165</c:v>
                </c:pt>
                <c:pt idx="148">
                  <c:v>113.35440338595147</c:v>
                </c:pt>
                <c:pt idx="149">
                  <c:v>110.91921483427652</c:v>
                </c:pt>
                <c:pt idx="150">
                  <c:v>112.58712556783347</c:v>
                </c:pt>
                <c:pt idx="151">
                  <c:v>110.46750341459659</c:v>
                </c:pt>
                <c:pt idx="152">
                  <c:v>105.36504509994113</c:v>
                </c:pt>
                <c:pt idx="153">
                  <c:v>106.31086997456399</c:v>
                </c:pt>
                <c:pt idx="154">
                  <c:v>105.72856309534006</c:v>
                </c:pt>
                <c:pt idx="155">
                  <c:v>104.35154416882315</c:v>
                </c:pt>
                <c:pt idx="156">
                  <c:v>103.55539028909939</c:v>
                </c:pt>
                <c:pt idx="157">
                  <c:v>97.238836194512217</c:v>
                </c:pt>
                <c:pt idx="158">
                  <c:v>91.876288126195931</c:v>
                </c:pt>
                <c:pt idx="159">
                  <c:v>90.467205837425681</c:v>
                </c:pt>
                <c:pt idx="160">
                  <c:v>86.457904939115693</c:v>
                </c:pt>
                <c:pt idx="161">
                  <c:v>83.391636166632679</c:v>
                </c:pt>
                <c:pt idx="162">
                  <c:v>83.819958705578244</c:v>
                </c:pt>
                <c:pt idx="163">
                  <c:v>82.795286782280272</c:v>
                </c:pt>
                <c:pt idx="164">
                  <c:v>78.534085280078358</c:v>
                </c:pt>
                <c:pt idx="165">
                  <c:v>80.735152907466016</c:v>
                </c:pt>
                <c:pt idx="166">
                  <c:v>81.600430072695474</c:v>
                </c:pt>
                <c:pt idx="167">
                  <c:v>83.111790255534487</c:v>
                </c:pt>
                <c:pt idx="168">
                  <c:v>87.74138916233008</c:v>
                </c:pt>
                <c:pt idx="169">
                  <c:v>85.717876896186084</c:v>
                </c:pt>
                <c:pt idx="170">
                  <c:v>84.035713970006469</c:v>
                </c:pt>
                <c:pt idx="171">
                  <c:v>86.558501138451263</c:v>
                </c:pt>
                <c:pt idx="172">
                  <c:v>86.105144880717873</c:v>
                </c:pt>
                <c:pt idx="173">
                  <c:v>85.886791080539794</c:v>
                </c:pt>
                <c:pt idx="174">
                  <c:v>90.217173005204231</c:v>
                </c:pt>
                <c:pt idx="175">
                  <c:v>90.1607305167813</c:v>
                </c:pt>
                <c:pt idx="176">
                  <c:v>87.297778103519363</c:v>
                </c:pt>
                <c:pt idx="177">
                  <c:v>89.505577434890967</c:v>
                </c:pt>
                <c:pt idx="178">
                  <c:v>90.761545909573158</c:v>
                </c:pt>
                <c:pt idx="179">
                  <c:v>93.423703896986822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F1-4553-9445-F025BA6C6B32}"/>
            </c:ext>
          </c:extLst>
        </c:ser>
        <c:ser>
          <c:idx val="2"/>
          <c:order val="2"/>
          <c:tx>
            <c:strRef>
              <c:f>Model6_Holt!$AG$1</c:f>
              <c:strCache>
                <c:ptCount val="1"/>
                <c:pt idx="0">
                  <c:v>Holt_Forecast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Model6_Holt!$AD$2:$AD$193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Model6_Holt!$AG$2:$AG$193</c:f>
              <c:numCache>
                <c:formatCode>General</c:formatCode>
                <c:ptCount val="192"/>
                <c:pt idx="180">
                  <c:v>95.871736853052099</c:v>
                </c:pt>
                <c:pt idx="181">
                  <c:v>96.998948415356921</c:v>
                </c:pt>
                <c:pt idx="182">
                  <c:v>98.126159977661757</c:v>
                </c:pt>
                <c:pt idx="183">
                  <c:v>99.253371539966594</c:v>
                </c:pt>
                <c:pt idx="184">
                  <c:v>100.38058310227142</c:v>
                </c:pt>
                <c:pt idx="185">
                  <c:v>101.50779466457625</c:v>
                </c:pt>
                <c:pt idx="186">
                  <c:v>102.63500622688109</c:v>
                </c:pt>
                <c:pt idx="187">
                  <c:v>103.76221778918591</c:v>
                </c:pt>
                <c:pt idx="188">
                  <c:v>104.88942935149075</c:v>
                </c:pt>
                <c:pt idx="189">
                  <c:v>106.01664091379558</c:v>
                </c:pt>
                <c:pt idx="190">
                  <c:v>107.14385247610042</c:v>
                </c:pt>
                <c:pt idx="191">
                  <c:v>108.27106403840524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F1-4553-9445-F025BA6C6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374928"/>
        <c:axId val="1609477728"/>
      </c:lineChart>
      <c:dateAx>
        <c:axId val="1762374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09477728"/>
        <c:crosses val="autoZero"/>
        <c:auto val="1"/>
        <c:lblOffset val="100"/>
        <c:baseTimeUnit val="months"/>
      </c:dateAx>
      <c:valAx>
        <c:axId val="160947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6237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Electrical</a:t>
            </a:r>
            <a:r>
              <a:rPr lang="nl-BE" baseline="0"/>
              <a:t> EU - Forecast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Model7_HoltWinters!$AF$1</c:f>
              <c:strCache>
                <c:ptCount val="1"/>
                <c:pt idx="0">
                  <c:v>Electrical_EU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Model7_HoltWinters!$AE$2:$AE$193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Model7_HoltWinters!$AF$2:$AF$193</c:f>
              <c:numCache>
                <c:formatCode>General</c:formatCode>
                <c:ptCount val="192"/>
                <c:pt idx="0">
                  <c:v>79.349999999999994</c:v>
                </c:pt>
                <c:pt idx="1">
                  <c:v>75.78</c:v>
                </c:pt>
                <c:pt idx="2">
                  <c:v>86.32</c:v>
                </c:pt>
                <c:pt idx="3">
                  <c:v>72.599999999999994</c:v>
                </c:pt>
                <c:pt idx="4">
                  <c:v>74.86</c:v>
                </c:pt>
                <c:pt idx="5">
                  <c:v>83.81</c:v>
                </c:pt>
                <c:pt idx="6">
                  <c:v>79.8</c:v>
                </c:pt>
                <c:pt idx="7">
                  <c:v>62.41</c:v>
                </c:pt>
                <c:pt idx="8">
                  <c:v>85.41</c:v>
                </c:pt>
                <c:pt idx="9">
                  <c:v>83.11</c:v>
                </c:pt>
                <c:pt idx="10">
                  <c:v>84.21</c:v>
                </c:pt>
                <c:pt idx="11">
                  <c:v>89.7</c:v>
                </c:pt>
                <c:pt idx="12">
                  <c:v>78.64</c:v>
                </c:pt>
                <c:pt idx="13">
                  <c:v>77.42</c:v>
                </c:pt>
                <c:pt idx="14">
                  <c:v>89.86</c:v>
                </c:pt>
                <c:pt idx="15">
                  <c:v>81.27</c:v>
                </c:pt>
                <c:pt idx="16">
                  <c:v>78.680000000000007</c:v>
                </c:pt>
                <c:pt idx="17">
                  <c:v>89.51</c:v>
                </c:pt>
                <c:pt idx="18">
                  <c:v>83.67</c:v>
                </c:pt>
                <c:pt idx="19">
                  <c:v>69.8</c:v>
                </c:pt>
                <c:pt idx="20">
                  <c:v>91.09</c:v>
                </c:pt>
                <c:pt idx="21">
                  <c:v>89.43</c:v>
                </c:pt>
                <c:pt idx="22">
                  <c:v>91.04</c:v>
                </c:pt>
                <c:pt idx="23">
                  <c:v>92.87</c:v>
                </c:pt>
                <c:pt idx="24">
                  <c:v>81.87</c:v>
                </c:pt>
                <c:pt idx="25">
                  <c:v>85.36</c:v>
                </c:pt>
                <c:pt idx="26">
                  <c:v>92.98</c:v>
                </c:pt>
                <c:pt idx="27">
                  <c:v>81.09</c:v>
                </c:pt>
                <c:pt idx="28">
                  <c:v>85.64</c:v>
                </c:pt>
                <c:pt idx="29">
                  <c:v>91.14</c:v>
                </c:pt>
                <c:pt idx="30">
                  <c:v>83.46</c:v>
                </c:pt>
                <c:pt idx="31">
                  <c:v>66.37</c:v>
                </c:pt>
                <c:pt idx="32">
                  <c:v>93.34</c:v>
                </c:pt>
                <c:pt idx="33">
                  <c:v>85.93</c:v>
                </c:pt>
                <c:pt idx="34">
                  <c:v>86.81</c:v>
                </c:pt>
                <c:pt idx="35">
                  <c:v>93.3</c:v>
                </c:pt>
                <c:pt idx="36">
                  <c:v>81.59</c:v>
                </c:pt>
                <c:pt idx="37">
                  <c:v>81.77</c:v>
                </c:pt>
                <c:pt idx="38">
                  <c:v>91.24</c:v>
                </c:pt>
                <c:pt idx="39">
                  <c:v>79.45</c:v>
                </c:pt>
                <c:pt idx="40">
                  <c:v>86.99</c:v>
                </c:pt>
                <c:pt idx="41">
                  <c:v>96.6</c:v>
                </c:pt>
                <c:pt idx="42">
                  <c:v>97.99</c:v>
                </c:pt>
                <c:pt idx="43">
                  <c:v>79.13</c:v>
                </c:pt>
                <c:pt idx="44">
                  <c:v>103.56</c:v>
                </c:pt>
                <c:pt idx="45">
                  <c:v>100.89</c:v>
                </c:pt>
                <c:pt idx="46">
                  <c:v>99.4</c:v>
                </c:pt>
                <c:pt idx="47">
                  <c:v>111.8</c:v>
                </c:pt>
                <c:pt idx="48">
                  <c:v>95.3</c:v>
                </c:pt>
                <c:pt idx="49">
                  <c:v>97.77</c:v>
                </c:pt>
                <c:pt idx="50">
                  <c:v>116.23</c:v>
                </c:pt>
                <c:pt idx="51">
                  <c:v>100.98</c:v>
                </c:pt>
                <c:pt idx="52">
                  <c:v>104.07</c:v>
                </c:pt>
                <c:pt idx="53">
                  <c:v>114.64</c:v>
                </c:pt>
                <c:pt idx="54">
                  <c:v>107.62</c:v>
                </c:pt>
                <c:pt idx="55">
                  <c:v>96.12</c:v>
                </c:pt>
                <c:pt idx="56">
                  <c:v>123.5</c:v>
                </c:pt>
                <c:pt idx="57">
                  <c:v>116.12</c:v>
                </c:pt>
                <c:pt idx="58">
                  <c:v>116.86</c:v>
                </c:pt>
                <c:pt idx="59">
                  <c:v>128.61000000000001</c:v>
                </c:pt>
                <c:pt idx="60">
                  <c:v>100.56</c:v>
                </c:pt>
                <c:pt idx="61">
                  <c:v>103.05</c:v>
                </c:pt>
                <c:pt idx="62">
                  <c:v>119.06</c:v>
                </c:pt>
                <c:pt idx="63">
                  <c:v>92.46</c:v>
                </c:pt>
                <c:pt idx="64">
                  <c:v>98.75</c:v>
                </c:pt>
                <c:pt idx="65">
                  <c:v>111.14</c:v>
                </c:pt>
                <c:pt idx="66">
                  <c:v>96.13</c:v>
                </c:pt>
                <c:pt idx="67">
                  <c:v>79.72</c:v>
                </c:pt>
                <c:pt idx="68">
                  <c:v>102.07</c:v>
                </c:pt>
                <c:pt idx="69">
                  <c:v>96.18</c:v>
                </c:pt>
                <c:pt idx="70">
                  <c:v>101.26</c:v>
                </c:pt>
                <c:pt idx="71">
                  <c:v>109.85</c:v>
                </c:pt>
                <c:pt idx="72">
                  <c:v>89.52</c:v>
                </c:pt>
                <c:pt idx="73">
                  <c:v>89.27</c:v>
                </c:pt>
                <c:pt idx="74">
                  <c:v>104.35</c:v>
                </c:pt>
                <c:pt idx="75">
                  <c:v>87.05</c:v>
                </c:pt>
                <c:pt idx="76">
                  <c:v>89.33</c:v>
                </c:pt>
                <c:pt idx="77">
                  <c:v>102.2</c:v>
                </c:pt>
                <c:pt idx="78">
                  <c:v>88.13</c:v>
                </c:pt>
                <c:pt idx="79">
                  <c:v>75.680000000000007</c:v>
                </c:pt>
                <c:pt idx="80">
                  <c:v>99.48</c:v>
                </c:pt>
                <c:pt idx="81">
                  <c:v>96.4</c:v>
                </c:pt>
                <c:pt idx="82">
                  <c:v>96.16</c:v>
                </c:pt>
                <c:pt idx="83">
                  <c:v>101</c:v>
                </c:pt>
                <c:pt idx="84">
                  <c:v>89.34</c:v>
                </c:pt>
                <c:pt idx="85">
                  <c:v>86.91</c:v>
                </c:pt>
                <c:pt idx="86">
                  <c:v>98.9</c:v>
                </c:pt>
                <c:pt idx="87">
                  <c:v>85.54</c:v>
                </c:pt>
                <c:pt idx="88">
                  <c:v>85.25</c:v>
                </c:pt>
                <c:pt idx="89">
                  <c:v>101.14</c:v>
                </c:pt>
                <c:pt idx="90">
                  <c:v>91.8</c:v>
                </c:pt>
                <c:pt idx="91">
                  <c:v>76.98</c:v>
                </c:pt>
                <c:pt idx="92">
                  <c:v>104.33</c:v>
                </c:pt>
                <c:pt idx="93">
                  <c:v>99.72</c:v>
                </c:pt>
                <c:pt idx="94">
                  <c:v>101.06</c:v>
                </c:pt>
                <c:pt idx="95">
                  <c:v>109</c:v>
                </c:pt>
                <c:pt idx="96">
                  <c:v>89.88</c:v>
                </c:pt>
                <c:pt idx="97">
                  <c:v>92.27</c:v>
                </c:pt>
                <c:pt idx="98">
                  <c:v>105.11</c:v>
                </c:pt>
                <c:pt idx="99">
                  <c:v>91.5</c:v>
                </c:pt>
                <c:pt idx="100">
                  <c:v>92.56</c:v>
                </c:pt>
                <c:pt idx="101">
                  <c:v>104.35</c:v>
                </c:pt>
                <c:pt idx="102">
                  <c:v>96.21</c:v>
                </c:pt>
                <c:pt idx="103">
                  <c:v>79.58</c:v>
                </c:pt>
                <c:pt idx="104">
                  <c:v>105.43</c:v>
                </c:pt>
                <c:pt idx="105">
                  <c:v>99.18</c:v>
                </c:pt>
                <c:pt idx="106">
                  <c:v>99.77</c:v>
                </c:pt>
                <c:pt idx="107">
                  <c:v>113.55</c:v>
                </c:pt>
                <c:pt idx="108">
                  <c:v>91.65</c:v>
                </c:pt>
                <c:pt idx="109">
                  <c:v>90.56</c:v>
                </c:pt>
                <c:pt idx="110">
                  <c:v>105.52</c:v>
                </c:pt>
                <c:pt idx="111">
                  <c:v>92.18</c:v>
                </c:pt>
                <c:pt idx="112">
                  <c:v>91.22</c:v>
                </c:pt>
                <c:pt idx="113">
                  <c:v>109.04</c:v>
                </c:pt>
                <c:pt idx="114">
                  <c:v>99.26</c:v>
                </c:pt>
                <c:pt idx="115">
                  <c:v>83.36</c:v>
                </c:pt>
                <c:pt idx="116">
                  <c:v>110.8</c:v>
                </c:pt>
                <c:pt idx="117">
                  <c:v>104.95</c:v>
                </c:pt>
                <c:pt idx="118">
                  <c:v>107.07</c:v>
                </c:pt>
                <c:pt idx="119">
                  <c:v>114.4</c:v>
                </c:pt>
                <c:pt idx="120">
                  <c:v>99.16</c:v>
                </c:pt>
                <c:pt idx="121">
                  <c:v>99.86</c:v>
                </c:pt>
                <c:pt idx="122">
                  <c:v>116.14</c:v>
                </c:pt>
                <c:pt idx="123">
                  <c:v>103.48</c:v>
                </c:pt>
                <c:pt idx="124">
                  <c:v>103.07</c:v>
                </c:pt>
                <c:pt idx="125">
                  <c:v>119.32</c:v>
                </c:pt>
                <c:pt idx="126">
                  <c:v>107.94</c:v>
                </c:pt>
                <c:pt idx="127">
                  <c:v>90.59</c:v>
                </c:pt>
                <c:pt idx="128">
                  <c:v>121.8</c:v>
                </c:pt>
                <c:pt idx="129">
                  <c:v>117.11</c:v>
                </c:pt>
                <c:pt idx="130">
                  <c:v>113.71</c:v>
                </c:pt>
                <c:pt idx="131">
                  <c:v>120.37</c:v>
                </c:pt>
                <c:pt idx="132">
                  <c:v>103.93</c:v>
                </c:pt>
                <c:pt idx="133">
                  <c:v>104.1</c:v>
                </c:pt>
                <c:pt idx="134">
                  <c:v>125.72</c:v>
                </c:pt>
                <c:pt idx="135">
                  <c:v>104.7</c:v>
                </c:pt>
                <c:pt idx="136">
                  <c:v>108.45</c:v>
                </c:pt>
                <c:pt idx="137">
                  <c:v>123.11</c:v>
                </c:pt>
                <c:pt idx="138">
                  <c:v>108.89</c:v>
                </c:pt>
                <c:pt idx="139">
                  <c:v>94.07</c:v>
                </c:pt>
                <c:pt idx="140">
                  <c:v>121.88</c:v>
                </c:pt>
                <c:pt idx="141">
                  <c:v>116.81</c:v>
                </c:pt>
                <c:pt idx="142">
                  <c:v>115.87</c:v>
                </c:pt>
                <c:pt idx="143">
                  <c:v>127.14</c:v>
                </c:pt>
                <c:pt idx="144">
                  <c:v>109.45</c:v>
                </c:pt>
                <c:pt idx="145">
                  <c:v>105.23</c:v>
                </c:pt>
                <c:pt idx="146">
                  <c:v>121.32</c:v>
                </c:pt>
                <c:pt idx="147">
                  <c:v>108.78</c:v>
                </c:pt>
                <c:pt idx="148">
                  <c:v>103.2</c:v>
                </c:pt>
                <c:pt idx="149">
                  <c:v>117.93</c:v>
                </c:pt>
                <c:pt idx="150">
                  <c:v>103.76</c:v>
                </c:pt>
                <c:pt idx="151">
                  <c:v>89.27</c:v>
                </c:pt>
                <c:pt idx="152">
                  <c:v>109.5</c:v>
                </c:pt>
                <c:pt idx="153">
                  <c:v>104.02</c:v>
                </c:pt>
                <c:pt idx="154">
                  <c:v>100.12</c:v>
                </c:pt>
                <c:pt idx="155">
                  <c:v>101.18</c:v>
                </c:pt>
                <c:pt idx="156">
                  <c:v>77.38</c:v>
                </c:pt>
                <c:pt idx="157">
                  <c:v>75.19</c:v>
                </c:pt>
                <c:pt idx="158">
                  <c:v>86.4</c:v>
                </c:pt>
                <c:pt idx="159">
                  <c:v>74.13</c:v>
                </c:pt>
                <c:pt idx="160">
                  <c:v>74.099999999999994</c:v>
                </c:pt>
                <c:pt idx="161">
                  <c:v>85.61</c:v>
                </c:pt>
                <c:pt idx="162">
                  <c:v>79.900000000000006</c:v>
                </c:pt>
                <c:pt idx="163">
                  <c:v>65.36</c:v>
                </c:pt>
                <c:pt idx="164">
                  <c:v>88.09</c:v>
                </c:pt>
                <c:pt idx="165">
                  <c:v>84.6</c:v>
                </c:pt>
                <c:pt idx="166">
                  <c:v>88.09</c:v>
                </c:pt>
                <c:pt idx="167">
                  <c:v>102.52</c:v>
                </c:pt>
                <c:pt idx="168">
                  <c:v>79.28</c:v>
                </c:pt>
                <c:pt idx="169">
                  <c:v>78.739999999999995</c:v>
                </c:pt>
                <c:pt idx="170">
                  <c:v>94.62</c:v>
                </c:pt>
                <c:pt idx="171">
                  <c:v>84.66</c:v>
                </c:pt>
                <c:pt idx="172">
                  <c:v>85.2</c:v>
                </c:pt>
                <c:pt idx="173">
                  <c:v>103.94</c:v>
                </c:pt>
                <c:pt idx="174">
                  <c:v>89.87</c:v>
                </c:pt>
                <c:pt idx="175">
                  <c:v>78.14</c:v>
                </c:pt>
                <c:pt idx="176">
                  <c:v>96.5</c:v>
                </c:pt>
                <c:pt idx="177">
                  <c:v>94.68</c:v>
                </c:pt>
                <c:pt idx="178">
                  <c:v>101.77</c:v>
                </c:pt>
                <c:pt idx="179">
                  <c:v>103.48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38-4718-A83F-998F91BFAF09}"/>
            </c:ext>
          </c:extLst>
        </c:ser>
        <c:ser>
          <c:idx val="1"/>
          <c:order val="1"/>
          <c:tx>
            <c:strRef>
              <c:f>Model7_HoltWinters!$AG$1</c:f>
              <c:strCache>
                <c:ptCount val="1"/>
                <c:pt idx="0">
                  <c:v>HoltWinters_Fit model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Model7_HoltWinters!$AE$2:$AE$193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Model7_HoltWinters!$AG$2:$AG$193</c:f>
              <c:numCache>
                <c:formatCode>General</c:formatCode>
                <c:ptCount val="192"/>
                <c:pt idx="9">
                  <c:v>78.78964233728</c:v>
                </c:pt>
                <c:pt idx="10">
                  <c:v>80.461775169535997</c:v>
                </c:pt>
                <c:pt idx="11">
                  <c:v>81.477869175398411</c:v>
                </c:pt>
                <c:pt idx="12">
                  <c:v>84.613054572134416</c:v>
                </c:pt>
                <c:pt idx="13">
                  <c:v>81.253851043160068</c:v>
                </c:pt>
                <c:pt idx="14">
                  <c:v>79.570206742890093</c:v>
                </c:pt>
                <c:pt idx="15">
                  <c:v>84.469066121001717</c:v>
                </c:pt>
                <c:pt idx="16">
                  <c:v>82.596373478153097</c:v>
                </c:pt>
                <c:pt idx="17">
                  <c:v>80.738395247603833</c:v>
                </c:pt>
                <c:pt idx="18">
                  <c:v>85.898995891748157</c:v>
                </c:pt>
                <c:pt idx="19">
                  <c:v>85.246280523882618</c:v>
                </c:pt>
                <c:pt idx="20">
                  <c:v>78.591091467493357</c:v>
                </c:pt>
                <c:pt idx="21">
                  <c:v>86.092126812704493</c:v>
                </c:pt>
                <c:pt idx="22">
                  <c:v>86.03046436113145</c:v>
                </c:pt>
                <c:pt idx="23">
                  <c:v>86.873861817679426</c:v>
                </c:pt>
                <c:pt idx="24">
                  <c:v>90.720121717162968</c:v>
                </c:pt>
                <c:pt idx="25">
                  <c:v>85.614123184145924</c:v>
                </c:pt>
                <c:pt idx="26">
                  <c:v>84.991079195649164</c:v>
                </c:pt>
                <c:pt idx="27">
                  <c:v>91.047361892465275</c:v>
                </c:pt>
                <c:pt idx="28">
                  <c:v>86.556416387170557</c:v>
                </c:pt>
                <c:pt idx="29">
                  <c:v>84.311074608295144</c:v>
                </c:pt>
                <c:pt idx="30">
                  <c:v>90.878732885483075</c:v>
                </c:pt>
                <c:pt idx="31">
                  <c:v>87.140212867464015</c:v>
                </c:pt>
                <c:pt idx="32">
                  <c:v>78.070735541233262</c:v>
                </c:pt>
                <c:pt idx="33">
                  <c:v>88.183552630796257</c:v>
                </c:pt>
                <c:pt idx="34">
                  <c:v>85.037933462884723</c:v>
                </c:pt>
                <c:pt idx="35">
                  <c:v>84.823587856905959</c:v>
                </c:pt>
                <c:pt idx="36">
                  <c:v>91.501442368627309</c:v>
                </c:pt>
                <c:pt idx="37">
                  <c:v>85.40827399693714</c:v>
                </c:pt>
                <c:pt idx="38">
                  <c:v>82.385131279177969</c:v>
                </c:pt>
                <c:pt idx="39">
                  <c:v>90.344530688644966</c:v>
                </c:pt>
                <c:pt idx="40">
                  <c:v>84.255907483158055</c:v>
                </c:pt>
                <c:pt idx="41">
                  <c:v>82.578139532320094</c:v>
                </c:pt>
                <c:pt idx="42">
                  <c:v>93.406052062491014</c:v>
                </c:pt>
                <c:pt idx="43">
                  <c:v>93.183929999300759</c:v>
                </c:pt>
                <c:pt idx="44">
                  <c:v>85.625989078886931</c:v>
                </c:pt>
                <c:pt idx="45">
                  <c:v>97.628250697725832</c:v>
                </c:pt>
                <c:pt idx="46">
                  <c:v>96.092138054316322</c:v>
                </c:pt>
                <c:pt idx="47">
                  <c:v>94.777353240361592</c:v>
                </c:pt>
                <c:pt idx="48">
                  <c:v>105.97920962981608</c:v>
                </c:pt>
                <c:pt idx="49">
                  <c:v>97.981743253874328</c:v>
                </c:pt>
                <c:pt idx="50">
                  <c:v>95.808164803116625</c:v>
                </c:pt>
                <c:pt idx="51">
                  <c:v>110.51659568250705</c:v>
                </c:pt>
                <c:pt idx="52">
                  <c:v>105.04385241801663</c:v>
                </c:pt>
                <c:pt idx="53">
                  <c:v>101.36464215202207</c:v>
                </c:pt>
                <c:pt idx="54">
                  <c:v>112.99694859255206</c:v>
                </c:pt>
                <c:pt idx="55">
                  <c:v>108.97532272954327</c:v>
                </c:pt>
                <c:pt idx="56">
                  <c:v>101.57407950803591</c:v>
                </c:pt>
                <c:pt idx="57">
                  <c:v>117.43305090594976</c:v>
                </c:pt>
                <c:pt idx="58">
                  <c:v>112.60108170037664</c:v>
                </c:pt>
                <c:pt idx="59">
                  <c:v>111.73279394879476</c:v>
                </c:pt>
                <c:pt idx="60">
                  <c:v>126.0310961738306</c:v>
                </c:pt>
                <c:pt idx="61">
                  <c:v>112.33982559090029</c:v>
                </c:pt>
                <c:pt idx="62">
                  <c:v>106.49325901018888</c:v>
                </c:pt>
                <c:pt idx="63">
                  <c:v>119.5549153956039</c:v>
                </c:pt>
                <c:pt idx="64">
                  <c:v>106.29199963344867</c:v>
                </c:pt>
                <c:pt idx="65">
                  <c:v>100.95910175233136</c:v>
                </c:pt>
                <c:pt idx="66">
                  <c:v>114.61266723032304</c:v>
                </c:pt>
                <c:pt idx="67">
                  <c:v>104.10669135582478</c:v>
                </c:pt>
                <c:pt idx="68">
                  <c:v>92.67365178831291</c:v>
                </c:pt>
                <c:pt idx="69">
                  <c:v>106.70509490877279</c:v>
                </c:pt>
                <c:pt idx="70">
                  <c:v>97.911942581516215</c:v>
                </c:pt>
                <c:pt idx="71">
                  <c:v>96.494599081611327</c:v>
                </c:pt>
                <c:pt idx="72">
                  <c:v>109.66274676439008</c:v>
                </c:pt>
                <c:pt idx="73">
                  <c:v>95.743788024395485</c:v>
                </c:pt>
                <c:pt idx="74">
                  <c:v>90.331941463423135</c:v>
                </c:pt>
                <c:pt idx="75">
                  <c:v>105.64938935946391</c:v>
                </c:pt>
                <c:pt idx="76">
                  <c:v>93.586619565591448</c:v>
                </c:pt>
                <c:pt idx="77">
                  <c:v>87.719584232009424</c:v>
                </c:pt>
                <c:pt idx="78">
                  <c:v>103.31248586139654</c:v>
                </c:pt>
                <c:pt idx="79">
                  <c:v>92.481625767348447</c:v>
                </c:pt>
                <c:pt idx="80">
                  <c:v>83.519691630703718</c:v>
                </c:pt>
                <c:pt idx="81">
                  <c:v>99.457691306808798</c:v>
                </c:pt>
                <c:pt idx="82">
                  <c:v>91.965812738125805</c:v>
                </c:pt>
                <c:pt idx="83">
                  <c:v>89.704568787523641</c:v>
                </c:pt>
                <c:pt idx="84">
                  <c:v>102.9606357905173</c:v>
                </c:pt>
                <c:pt idx="85">
                  <c:v>91.534924542444585</c:v>
                </c:pt>
                <c:pt idx="86">
                  <c:v>85.524994055676217</c:v>
                </c:pt>
                <c:pt idx="87">
                  <c:v>100.72330887164546</c:v>
                </c:pt>
                <c:pt idx="88">
                  <c:v>89.246083837079937</c:v>
                </c:pt>
                <c:pt idx="89">
                  <c:v>83.65392154486679</c:v>
                </c:pt>
                <c:pt idx="90">
                  <c:v>100.7197609670844</c:v>
                </c:pt>
                <c:pt idx="91">
                  <c:v>92.090795191325952</c:v>
                </c:pt>
                <c:pt idx="92">
                  <c:v>82.452057961491519</c:v>
                </c:pt>
                <c:pt idx="93">
                  <c:v>100.87714052224183</c:v>
                </c:pt>
                <c:pt idx="94">
                  <c:v>94.463492781537951</c:v>
                </c:pt>
                <c:pt idx="95">
                  <c:v>92.19663587118275</c:v>
                </c:pt>
                <c:pt idx="96">
                  <c:v>107.5069180854905</c:v>
                </c:pt>
                <c:pt idx="97">
                  <c:v>93.606170649691848</c:v>
                </c:pt>
                <c:pt idx="98">
                  <c:v>89.165929531506634</c:v>
                </c:pt>
                <c:pt idx="99">
                  <c:v>105.98984215543079</c:v>
                </c:pt>
                <c:pt idx="100">
                  <c:v>95.236102494689547</c:v>
                </c:pt>
                <c:pt idx="101">
                  <c:v>89.352051151470775</c:v>
                </c:pt>
                <c:pt idx="102">
                  <c:v>105.91838161079512</c:v>
                </c:pt>
                <c:pt idx="103">
                  <c:v>97.629365873375392</c:v>
                </c:pt>
                <c:pt idx="104">
                  <c:v>86.500435050457185</c:v>
                </c:pt>
                <c:pt idx="105">
                  <c:v>104.39705077919717</c:v>
                </c:pt>
                <c:pt idx="106">
                  <c:v>95.369201750794062</c:v>
                </c:pt>
                <c:pt idx="107">
                  <c:v>92.944757555955206</c:v>
                </c:pt>
                <c:pt idx="108">
                  <c:v>111.07644626567847</c:v>
                </c:pt>
                <c:pt idx="109">
                  <c:v>96.890909146205857</c:v>
                </c:pt>
                <c:pt idx="110">
                  <c:v>89.914437935449726</c:v>
                </c:pt>
                <c:pt idx="111">
                  <c:v>106.96388313518236</c:v>
                </c:pt>
                <c:pt idx="112">
                  <c:v>96.696467164039547</c:v>
                </c:pt>
                <c:pt idx="113">
                  <c:v>89.103873363118907</c:v>
                </c:pt>
                <c:pt idx="114">
                  <c:v>108.09241748194569</c:v>
                </c:pt>
                <c:pt idx="115">
                  <c:v>98.661388167813953</c:v>
                </c:pt>
                <c:pt idx="116">
                  <c:v>88.56175168275378</c:v>
                </c:pt>
                <c:pt idx="117">
                  <c:v>109.14521290233179</c:v>
                </c:pt>
                <c:pt idx="118">
                  <c:v>100.6478115323138</c:v>
                </c:pt>
                <c:pt idx="119">
                  <c:v>97.977569323453338</c:v>
                </c:pt>
                <c:pt idx="120">
                  <c:v>114.1556429704722</c:v>
                </c:pt>
                <c:pt idx="121">
                  <c:v>102.51361992689382</c:v>
                </c:pt>
                <c:pt idx="122">
                  <c:v>96.283869267665779</c:v>
                </c:pt>
                <c:pt idx="123">
                  <c:v>115.7177613438058</c:v>
                </c:pt>
                <c:pt idx="124">
                  <c:v>105.20082113806073</c:v>
                </c:pt>
                <c:pt idx="125">
                  <c:v>98.871368803018854</c:v>
                </c:pt>
                <c:pt idx="126">
                  <c:v>119.22982346633262</c:v>
                </c:pt>
                <c:pt idx="127">
                  <c:v>109.05563508463639</c:v>
                </c:pt>
                <c:pt idx="128">
                  <c:v>97.250894820360273</c:v>
                </c:pt>
                <c:pt idx="129">
                  <c:v>118.31033040531125</c:v>
                </c:pt>
                <c:pt idx="130">
                  <c:v>112.13462439638619</c:v>
                </c:pt>
                <c:pt idx="131">
                  <c:v>107.14941868340902</c:v>
                </c:pt>
                <c:pt idx="132">
                  <c:v>123.24386009476935</c:v>
                </c:pt>
                <c:pt idx="133">
                  <c:v>109.58605164967122</c:v>
                </c:pt>
                <c:pt idx="134">
                  <c:v>102.85490997254747</c:v>
                </c:pt>
                <c:pt idx="135">
                  <c:v>125.01987002817545</c:v>
                </c:pt>
                <c:pt idx="136">
                  <c:v>111.00264452059932</c:v>
                </c:pt>
                <c:pt idx="137">
                  <c:v>104.21940697764258</c:v>
                </c:pt>
                <c:pt idx="138">
                  <c:v>124.00096278856624</c:v>
                </c:pt>
                <c:pt idx="139">
                  <c:v>113.52533474234977</c:v>
                </c:pt>
                <c:pt idx="140">
                  <c:v>100.90210428994946</c:v>
                </c:pt>
                <c:pt idx="141">
                  <c:v>121.07287248081697</c:v>
                </c:pt>
                <c:pt idx="142">
                  <c:v>113.12109198807713</c:v>
                </c:pt>
                <c:pt idx="143">
                  <c:v>109.01814702818125</c:v>
                </c:pt>
                <c:pt idx="144">
                  <c:v>128.9281660750319</c:v>
                </c:pt>
                <c:pt idx="145">
                  <c:v>113.95184750837424</c:v>
                </c:pt>
                <c:pt idx="146">
                  <c:v>105.23404377555113</c:v>
                </c:pt>
                <c:pt idx="147">
                  <c:v>124.29625092953964</c:v>
                </c:pt>
                <c:pt idx="148">
                  <c:v>113.3475052679787</c:v>
                </c:pt>
                <c:pt idx="149">
                  <c:v>102.82231574335836</c:v>
                </c:pt>
                <c:pt idx="150">
                  <c:v>121.23251769946833</c:v>
                </c:pt>
                <c:pt idx="151">
                  <c:v>109.3625004548701</c:v>
                </c:pt>
                <c:pt idx="152">
                  <c:v>97.128579988116996</c:v>
                </c:pt>
                <c:pt idx="153">
                  <c:v>115.83695145171934</c:v>
                </c:pt>
                <c:pt idx="154">
                  <c:v>104.57634783944343</c:v>
                </c:pt>
                <c:pt idx="155">
                  <c:v>97.127638854147307</c:v>
                </c:pt>
                <c:pt idx="156">
                  <c:v>110.25789018460577</c:v>
                </c:pt>
                <c:pt idx="157">
                  <c:v>91.839008866369369</c:v>
                </c:pt>
                <c:pt idx="158">
                  <c:v>79.725690795641526</c:v>
                </c:pt>
                <c:pt idx="159">
                  <c:v>95.215752303831124</c:v>
                </c:pt>
                <c:pt idx="160">
                  <c:v>82.024644946095307</c:v>
                </c:pt>
                <c:pt idx="161">
                  <c:v>73.529022909688237</c:v>
                </c:pt>
                <c:pt idx="162">
                  <c:v>91.27124289947939</c:v>
                </c:pt>
                <c:pt idx="163">
                  <c:v>81.17518734423642</c:v>
                </c:pt>
                <c:pt idx="164">
                  <c:v>69.062969287222032</c:v>
                </c:pt>
                <c:pt idx="165">
                  <c:v>87.156095467415071</c:v>
                </c:pt>
                <c:pt idx="166">
                  <c:v>78.493751154165523</c:v>
                </c:pt>
                <c:pt idx="167">
                  <c:v>74.862281809597761</c:v>
                </c:pt>
                <c:pt idx="168">
                  <c:v>95.724140320915353</c:v>
                </c:pt>
                <c:pt idx="169">
                  <c:v>81.404910850662887</c:v>
                </c:pt>
                <c:pt idx="170">
                  <c:v>74.34534553198489</c:v>
                </c:pt>
                <c:pt idx="171">
                  <c:v>94.299953114334969</c:v>
                </c:pt>
                <c:pt idx="172">
                  <c:v>84.9339225362815</c:v>
                </c:pt>
                <c:pt idx="173">
                  <c:v>78.038198058564475</c:v>
                </c:pt>
                <c:pt idx="174">
                  <c:v>98.920898077019899</c:v>
                </c:pt>
                <c:pt idx="175">
                  <c:v>88.472029165849378</c:v>
                </c:pt>
                <c:pt idx="176">
                  <c:v>78.282736745729139</c:v>
                </c:pt>
                <c:pt idx="177">
                  <c:v>97.159632258402922</c:v>
                </c:pt>
                <c:pt idx="178">
                  <c:v>88.787617452450718</c:v>
                </c:pt>
                <c:pt idx="179">
                  <c:v>88.124293659591359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38-4718-A83F-998F91BFAF09}"/>
            </c:ext>
          </c:extLst>
        </c:ser>
        <c:ser>
          <c:idx val="2"/>
          <c:order val="2"/>
          <c:tx>
            <c:strRef>
              <c:f>Model7_HoltWinters!$AH$1</c:f>
              <c:strCache>
                <c:ptCount val="1"/>
                <c:pt idx="0">
                  <c:v>HoltWinters_Forecast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Model7_HoltWinters!$AE$2:$AE$193</c:f>
              <c:numCache>
                <c:formatCode>m/d/yyyy</c:formatCode>
                <c:ptCount val="19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</c:numCache>
            </c:numRef>
          </c:cat>
          <c:val>
            <c:numRef>
              <c:f>Model7_HoltWinters!$AH$2:$AH$193</c:f>
              <c:numCache>
                <c:formatCode>General</c:formatCode>
                <c:ptCount val="192"/>
                <c:pt idx="180">
                  <c:v>104.60858925184444</c:v>
                </c:pt>
                <c:pt idx="181">
                  <c:v>77.377229760410458</c:v>
                </c:pt>
                <c:pt idx="182">
                  <c:v>72.672938189471083</c:v>
                </c:pt>
                <c:pt idx="183">
                  <c:v>106.21635159741912</c:v>
                </c:pt>
                <c:pt idx="184">
                  <c:v>99.029622021525881</c:v>
                </c:pt>
                <c:pt idx="185">
                  <c:v>94.29576157834407</c:v>
                </c:pt>
                <c:pt idx="186">
                  <c:v>108.75825008569065</c:v>
                </c:pt>
                <c:pt idx="187">
                  <c:v>102.18307502348796</c:v>
                </c:pt>
                <c:pt idx="188">
                  <c:v>100.64990116157438</c:v>
                </c:pt>
                <c:pt idx="189">
                  <c:v>113.00612283282945</c:v>
                </c:pt>
                <c:pt idx="190">
                  <c:v>91.44647755214325</c:v>
                </c:pt>
                <c:pt idx="191">
                  <c:v>87.908486607852709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38-4718-A83F-998F91BFA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374928"/>
        <c:axId val="1609477728"/>
      </c:lineChart>
      <c:dateAx>
        <c:axId val="1762374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09477728"/>
        <c:crosses val="autoZero"/>
        <c:auto val="1"/>
        <c:lblOffset val="100"/>
        <c:baseTimeUnit val="months"/>
      </c:dateAx>
      <c:valAx>
        <c:axId val="160947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6237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'Lineaire Regressie'!$B$1</c:f>
              <c:strCache>
                <c:ptCount val="1"/>
                <c:pt idx="0">
                  <c:v>Consumption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6742704955998151E-3"/>
                  <c:y val="-0.214195078674343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</c:trendlineLbl>
          </c:trendline>
          <c:xVal>
            <c:numRef>
              <c:f>'Lineaire Regressie'!$A$2:$A$184</c:f>
              <c:numCache>
                <c:formatCode>General</c:formatCode>
                <c:ptCount val="183"/>
                <c:pt idx="0">
                  <c:v>0.97226104300000005</c:v>
                </c:pt>
                <c:pt idx="1">
                  <c:v>1.1690847170000001</c:v>
                </c:pt>
                <c:pt idx="2">
                  <c:v>1.5532705499999999</c:v>
                </c:pt>
                <c:pt idx="3">
                  <c:v>-0.25527238099999999</c:v>
                </c:pt>
                <c:pt idx="4">
                  <c:v>1.9871536279999999</c:v>
                </c:pt>
                <c:pt idx="5">
                  <c:v>1.4473341749999999</c:v>
                </c:pt>
                <c:pt idx="6">
                  <c:v>0.53181192899999996</c:v>
                </c:pt>
                <c:pt idx="7">
                  <c:v>1.1601251370000001</c:v>
                </c:pt>
                <c:pt idx="8">
                  <c:v>0.45701150499999998</c:v>
                </c:pt>
                <c:pt idx="9">
                  <c:v>1.0166244090000001</c:v>
                </c:pt>
                <c:pt idx="10">
                  <c:v>1.9041012639999999</c:v>
                </c:pt>
                <c:pt idx="11">
                  <c:v>3.8902586609999998</c:v>
                </c:pt>
                <c:pt idx="12">
                  <c:v>0.708252663</c:v>
                </c:pt>
                <c:pt idx="13">
                  <c:v>0.79430953999999998</c:v>
                </c:pt>
                <c:pt idx="14">
                  <c:v>0.43381827499999998</c:v>
                </c:pt>
                <c:pt idx="15">
                  <c:v>1.0938097920000001</c:v>
                </c:pt>
                <c:pt idx="16">
                  <c:v>-1.6616848209999999</c:v>
                </c:pt>
                <c:pt idx="17">
                  <c:v>-0.93835320899999997</c:v>
                </c:pt>
                <c:pt idx="18">
                  <c:v>9.4487794E-2</c:v>
                </c:pt>
                <c:pt idx="19">
                  <c:v>-0.122595985</c:v>
                </c:pt>
                <c:pt idx="20">
                  <c:v>-0.16369546099999999</c:v>
                </c:pt>
                <c:pt idx="21">
                  <c:v>4.5365095569999996</c:v>
                </c:pt>
                <c:pt idx="22">
                  <c:v>-1.4637653230000001</c:v>
                </c:pt>
                <c:pt idx="23">
                  <c:v>0.76166350699999996</c:v>
                </c:pt>
                <c:pt idx="24">
                  <c:v>1.1682576140000001</c:v>
                </c:pt>
                <c:pt idx="25">
                  <c:v>0.517299061</c:v>
                </c:pt>
                <c:pt idx="26">
                  <c:v>0.73370025500000002</c:v>
                </c:pt>
                <c:pt idx="27">
                  <c:v>0.59458338700000002</c:v>
                </c:pt>
                <c:pt idx="28">
                  <c:v>-3.1080031000000001E-2</c:v>
                </c:pt>
                <c:pt idx="29">
                  <c:v>1.238089553</c:v>
                </c:pt>
                <c:pt idx="30">
                  <c:v>1.518802926</c:v>
                </c:pt>
                <c:pt idx="31">
                  <c:v>1.9145624029999999</c:v>
                </c:pt>
                <c:pt idx="32">
                  <c:v>0.70266687400000005</c:v>
                </c:pt>
                <c:pt idx="33">
                  <c:v>0.98314131800000004</c:v>
                </c:pt>
                <c:pt idx="34">
                  <c:v>0.71992619800000002</c:v>
                </c:pt>
                <c:pt idx="35">
                  <c:v>0.78553604899999996</c:v>
                </c:pt>
                <c:pt idx="36">
                  <c:v>1.0575594639999999</c:v>
                </c:pt>
                <c:pt idx="37">
                  <c:v>-0.86765104800000004</c:v>
                </c:pt>
                <c:pt idx="38">
                  <c:v>0.47100340200000002</c:v>
                </c:pt>
                <c:pt idx="39">
                  <c:v>0.44037974400000002</c:v>
                </c:pt>
                <c:pt idx="40">
                  <c:v>0.33827685800000001</c:v>
                </c:pt>
                <c:pt idx="41">
                  <c:v>-1.4638850670000001</c:v>
                </c:pt>
                <c:pt idx="42">
                  <c:v>1.2130150710000001</c:v>
                </c:pt>
                <c:pt idx="43">
                  <c:v>1.942438646</c:v>
                </c:pt>
                <c:pt idx="44">
                  <c:v>-0.26813405600000001</c:v>
                </c:pt>
                <c:pt idx="45">
                  <c:v>-2.3630251000000001E-2</c:v>
                </c:pt>
                <c:pt idx="46">
                  <c:v>2.0268018319999999</c:v>
                </c:pt>
                <c:pt idx="47">
                  <c:v>0.19560628399999999</c:v>
                </c:pt>
                <c:pt idx="48">
                  <c:v>0.119698877</c:v>
                </c:pt>
                <c:pt idx="49">
                  <c:v>0.57548996900000005</c:v>
                </c:pt>
                <c:pt idx="50">
                  <c:v>0.53484410000000004</c:v>
                </c:pt>
                <c:pt idx="51">
                  <c:v>0.44938311399999997</c:v>
                </c:pt>
                <c:pt idx="52">
                  <c:v>0.85588424900000004</c:v>
                </c:pt>
                <c:pt idx="53">
                  <c:v>0.70632719200000005</c:v>
                </c:pt>
                <c:pt idx="54">
                  <c:v>1.498109989</c:v>
                </c:pt>
                <c:pt idx="55">
                  <c:v>2.1313891090000001</c:v>
                </c:pt>
                <c:pt idx="56">
                  <c:v>2.0234878799999998</c:v>
                </c:pt>
                <c:pt idx="57">
                  <c:v>1.649211363</c:v>
                </c:pt>
                <c:pt idx="58">
                  <c:v>1.3616384509999999</c:v>
                </c:pt>
                <c:pt idx="59">
                  <c:v>0.81927318599999999</c:v>
                </c:pt>
                <c:pt idx="60">
                  <c:v>-0.238957592</c:v>
                </c:pt>
                <c:pt idx="61">
                  <c:v>1.9067790549999999</c:v>
                </c:pt>
                <c:pt idx="62">
                  <c:v>-0.335362834</c:v>
                </c:pt>
                <c:pt idx="63">
                  <c:v>1.1418115099999999</c:v>
                </c:pt>
                <c:pt idx="64">
                  <c:v>1.2395111029999999</c:v>
                </c:pt>
                <c:pt idx="65">
                  <c:v>1.3193854890000001</c:v>
                </c:pt>
                <c:pt idx="66">
                  <c:v>0.70477150099999997</c:v>
                </c:pt>
                <c:pt idx="67">
                  <c:v>0.179779252</c:v>
                </c:pt>
                <c:pt idx="68">
                  <c:v>0.81973366299999995</c:v>
                </c:pt>
                <c:pt idx="69">
                  <c:v>-0.97505791200000003</c:v>
                </c:pt>
                <c:pt idx="70">
                  <c:v>1.8018505499999999</c:v>
                </c:pt>
                <c:pt idx="71">
                  <c:v>1.3274342699999999</c:v>
                </c:pt>
                <c:pt idx="72">
                  <c:v>1.4486187509999999</c:v>
                </c:pt>
                <c:pt idx="73">
                  <c:v>1.020848942</c:v>
                </c:pt>
                <c:pt idx="74">
                  <c:v>0.95820335899999998</c:v>
                </c:pt>
                <c:pt idx="75">
                  <c:v>0.96207023899999999</c:v>
                </c:pt>
                <c:pt idx="76">
                  <c:v>1.226930232</c:v>
                </c:pt>
                <c:pt idx="77">
                  <c:v>-0.29489091200000001</c:v>
                </c:pt>
                <c:pt idx="78">
                  <c:v>0.67822897400000004</c:v>
                </c:pt>
                <c:pt idx="79">
                  <c:v>0.80025831999999997</c:v>
                </c:pt>
                <c:pt idx="80">
                  <c:v>0.83939483500000001</c:v>
                </c:pt>
                <c:pt idx="81">
                  <c:v>0.59572847799999995</c:v>
                </c:pt>
                <c:pt idx="82">
                  <c:v>3.7407650000000001E-2</c:v>
                </c:pt>
                <c:pt idx="83">
                  <c:v>-0.79479734999999996</c:v>
                </c:pt>
                <c:pt idx="84">
                  <c:v>0.21183290399999999</c:v>
                </c:pt>
                <c:pt idx="85">
                  <c:v>0.69043355900000003</c:v>
                </c:pt>
                <c:pt idx="86">
                  <c:v>0.362051813</c:v>
                </c:pt>
                <c:pt idx="87">
                  <c:v>0.85100324400000005</c:v>
                </c:pt>
                <c:pt idx="88">
                  <c:v>2.1242106669999998</c:v>
                </c:pt>
                <c:pt idx="89">
                  <c:v>1.04095059</c:v>
                </c:pt>
                <c:pt idx="90">
                  <c:v>0.43562040600000002</c:v>
                </c:pt>
                <c:pt idx="91">
                  <c:v>0.34210852000000003</c:v>
                </c:pt>
                <c:pt idx="92">
                  <c:v>0.55877186400000001</c:v>
                </c:pt>
                <c:pt idx="93">
                  <c:v>0.17627103299999999</c:v>
                </c:pt>
                <c:pt idx="94">
                  <c:v>5.8688031000000002E-2</c:v>
                </c:pt>
                <c:pt idx="95">
                  <c:v>0.65496352599999996</c:v>
                </c:pt>
                <c:pt idx="96">
                  <c:v>0.69846578500000001</c:v>
                </c:pt>
                <c:pt idx="97">
                  <c:v>1.053671655</c:v>
                </c:pt>
                <c:pt idx="98">
                  <c:v>0.59247376900000004</c:v>
                </c:pt>
                <c:pt idx="99">
                  <c:v>1.3811066059999999</c:v>
                </c:pt>
                <c:pt idx="100">
                  <c:v>0.94873527599999996</c:v>
                </c:pt>
                <c:pt idx="101">
                  <c:v>0.22780635199999999</c:v>
                </c:pt>
                <c:pt idx="102">
                  <c:v>0.88957006299999997</c:v>
                </c:pt>
                <c:pt idx="103">
                  <c:v>0.575919976</c:v>
                </c:pt>
                <c:pt idx="104">
                  <c:v>0.95255663300000004</c:v>
                </c:pt>
                <c:pt idx="105">
                  <c:v>0.95161791100000004</c:v>
                </c:pt>
                <c:pt idx="106">
                  <c:v>0.79369737900000004</c:v>
                </c:pt>
                <c:pt idx="107">
                  <c:v>0.52035745899999997</c:v>
                </c:pt>
                <c:pt idx="108">
                  <c:v>0.99858552300000003</c:v>
                </c:pt>
                <c:pt idx="109">
                  <c:v>0.85103563999999998</c:v>
                </c:pt>
                <c:pt idx="110">
                  <c:v>1.1835222190000001</c:v>
                </c:pt>
                <c:pt idx="111">
                  <c:v>1.4232574170000001</c:v>
                </c:pt>
                <c:pt idx="112">
                  <c:v>2.1075305179999999</c:v>
                </c:pt>
                <c:pt idx="113">
                  <c:v>1.387671329</c:v>
                </c:pt>
                <c:pt idx="114">
                  <c:v>1.014644275</c:v>
                </c:pt>
                <c:pt idx="115">
                  <c:v>0.80893032399999998</c:v>
                </c:pt>
                <c:pt idx="116">
                  <c:v>0.89173174499999996</c:v>
                </c:pt>
                <c:pt idx="117">
                  <c:v>0.24722185299999999</c:v>
                </c:pt>
                <c:pt idx="118">
                  <c:v>0.66729226200000002</c:v>
                </c:pt>
                <c:pt idx="119">
                  <c:v>1.460922421</c:v>
                </c:pt>
                <c:pt idx="120">
                  <c:v>1.950613352</c:v>
                </c:pt>
                <c:pt idx="121">
                  <c:v>1.0317434860000001</c:v>
                </c:pt>
                <c:pt idx="122">
                  <c:v>1.161786679</c:v>
                </c:pt>
                <c:pt idx="123">
                  <c:v>0.33725343200000002</c:v>
                </c:pt>
                <c:pt idx="124">
                  <c:v>0.84865825800000005</c:v>
                </c:pt>
                <c:pt idx="125">
                  <c:v>-8.8181483000000005E-2</c:v>
                </c:pt>
                <c:pt idx="126">
                  <c:v>2.336789199</c:v>
                </c:pt>
                <c:pt idx="127">
                  <c:v>-1.244433525</c:v>
                </c:pt>
                <c:pt idx="128">
                  <c:v>2.403314188</c:v>
                </c:pt>
                <c:pt idx="129">
                  <c:v>0.50559876599999998</c:v>
                </c:pt>
                <c:pt idx="130">
                  <c:v>-0.12828194100000001</c:v>
                </c:pt>
                <c:pt idx="131">
                  <c:v>0.47941926600000001</c:v>
                </c:pt>
                <c:pt idx="132">
                  <c:v>0.27834026099999998</c:v>
                </c:pt>
                <c:pt idx="133">
                  <c:v>1.437294453</c:v>
                </c:pt>
                <c:pt idx="134">
                  <c:v>1.6254494749999999</c:v>
                </c:pt>
                <c:pt idx="135">
                  <c:v>0.40353863899999998</c:v>
                </c:pt>
                <c:pt idx="136">
                  <c:v>0.72653161600000005</c:v>
                </c:pt>
                <c:pt idx="137">
                  <c:v>0.98056745899999997</c:v>
                </c:pt>
                <c:pt idx="138">
                  <c:v>0.52450113300000001</c:v>
                </c:pt>
                <c:pt idx="139">
                  <c:v>1.2423870610000001</c:v>
                </c:pt>
                <c:pt idx="140">
                  <c:v>-0.96827007200000004</c:v>
                </c:pt>
                <c:pt idx="141">
                  <c:v>0.78835467199999998</c:v>
                </c:pt>
                <c:pt idx="142">
                  <c:v>0.51136949099999995</c:v>
                </c:pt>
                <c:pt idx="143">
                  <c:v>0.82191842800000003</c:v>
                </c:pt>
                <c:pt idx="144">
                  <c:v>2.2590447380000001</c:v>
                </c:pt>
                <c:pt idx="145">
                  <c:v>0.149878134</c:v>
                </c:pt>
                <c:pt idx="146">
                  <c:v>0.28490721899999999</c:v>
                </c:pt>
                <c:pt idx="147">
                  <c:v>1.3005916179999999</c:v>
                </c:pt>
                <c:pt idx="148">
                  <c:v>0.65373993100000005</c:v>
                </c:pt>
                <c:pt idx="149">
                  <c:v>0.19260870299999999</c:v>
                </c:pt>
                <c:pt idx="150">
                  <c:v>0.26238731900000001</c:v>
                </c:pt>
                <c:pt idx="151">
                  <c:v>8.3929375000000001E-2</c:v>
                </c:pt>
                <c:pt idx="152">
                  <c:v>0.71926564999999998</c:v>
                </c:pt>
                <c:pt idx="153">
                  <c:v>2.0869377490000001</c:v>
                </c:pt>
                <c:pt idx="154">
                  <c:v>-2.3261186</c:v>
                </c:pt>
                <c:pt idx="155">
                  <c:v>0.64019534199999995</c:v>
                </c:pt>
                <c:pt idx="156">
                  <c:v>-0.18888848899999999</c:v>
                </c:pt>
                <c:pt idx="157">
                  <c:v>0.70899368200000001</c:v>
                </c:pt>
                <c:pt idx="158">
                  <c:v>-1.1034318000000001</c:v>
                </c:pt>
                <c:pt idx="159">
                  <c:v>-0.13213193100000001</c:v>
                </c:pt>
                <c:pt idx="160">
                  <c:v>0.10094985500000001</c:v>
                </c:pt>
                <c:pt idx="161">
                  <c:v>1.292292588</c:v>
                </c:pt>
                <c:pt idx="162">
                  <c:v>0.49678098399999998</c:v>
                </c:pt>
                <c:pt idx="163">
                  <c:v>0.69495229199999997</c:v>
                </c:pt>
                <c:pt idx="164">
                  <c:v>1.215715023</c:v>
                </c:pt>
                <c:pt idx="165">
                  <c:v>-0.15658108000000001</c:v>
                </c:pt>
                <c:pt idx="166">
                  <c:v>0.52891255000000004</c:v>
                </c:pt>
                <c:pt idx="167">
                  <c:v>6.0747191999999998E-2</c:v>
                </c:pt>
                <c:pt idx="168">
                  <c:v>1.6220488500000001</c:v>
                </c:pt>
                <c:pt idx="169">
                  <c:v>0.76689543199999999</c:v>
                </c:pt>
                <c:pt idx="170">
                  <c:v>-5.0714517000000001E-2</c:v>
                </c:pt>
                <c:pt idx="171">
                  <c:v>2.5910669660000001</c:v>
                </c:pt>
                <c:pt idx="172">
                  <c:v>-4.2652504650000003</c:v>
                </c:pt>
                <c:pt idx="173">
                  <c:v>0.58146540999999996</c:v>
                </c:pt>
                <c:pt idx="174">
                  <c:v>0.58328912399999999</c:v>
                </c:pt>
                <c:pt idx="175">
                  <c:v>0.214948957</c:v>
                </c:pt>
                <c:pt idx="176">
                  <c:v>1.1036948660000001</c:v>
                </c:pt>
                <c:pt idx="177">
                  <c:v>1.2939049229999999</c:v>
                </c:pt>
                <c:pt idx="178">
                  <c:v>0.99853396299999997</c:v>
                </c:pt>
                <c:pt idx="179">
                  <c:v>1.046418013</c:v>
                </c:pt>
                <c:pt idx="180">
                  <c:v>0.49040680199999998</c:v>
                </c:pt>
                <c:pt idx="181">
                  <c:v>0.95495948900000005</c:v>
                </c:pt>
                <c:pt idx="182">
                  <c:v>0.80166267300000005</c:v>
                </c:pt>
              </c:numCache>
            </c:numRef>
          </c:xVal>
          <c:yVal>
            <c:numRef>
              <c:f>'Lineaire Regressie'!$B$2:$B$184</c:f>
              <c:numCache>
                <c:formatCode>General</c:formatCode>
                <c:ptCount val="183"/>
                <c:pt idx="0">
                  <c:v>0.61598621799999997</c:v>
                </c:pt>
                <c:pt idx="1">
                  <c:v>0.46037569</c:v>
                </c:pt>
                <c:pt idx="2">
                  <c:v>0.87679142300000001</c:v>
                </c:pt>
                <c:pt idx="3">
                  <c:v>-0.27424514100000003</c:v>
                </c:pt>
                <c:pt idx="4">
                  <c:v>1.8973707580000001</c:v>
                </c:pt>
                <c:pt idx="5">
                  <c:v>0.91199290899999996</c:v>
                </c:pt>
                <c:pt idx="6">
                  <c:v>0.79453884500000005</c:v>
                </c:pt>
                <c:pt idx="7">
                  <c:v>1.648587467</c:v>
                </c:pt>
                <c:pt idx="8">
                  <c:v>1.3137221779999999</c:v>
                </c:pt>
                <c:pt idx="9">
                  <c:v>1.891474954</c:v>
                </c:pt>
                <c:pt idx="10">
                  <c:v>1.5307139999999999</c:v>
                </c:pt>
                <c:pt idx="11">
                  <c:v>2.318294715</c:v>
                </c:pt>
                <c:pt idx="12">
                  <c:v>1.81073916</c:v>
                </c:pt>
                <c:pt idx="13">
                  <c:v>-4.1739960999999999E-2</c:v>
                </c:pt>
                <c:pt idx="14">
                  <c:v>0.35423556499999997</c:v>
                </c:pt>
                <c:pt idx="15">
                  <c:v>-0.291632155</c:v>
                </c:pt>
                <c:pt idx="16">
                  <c:v>-0.87702793599999995</c:v>
                </c:pt>
                <c:pt idx="17">
                  <c:v>0.35113554800000002</c:v>
                </c:pt>
                <c:pt idx="18">
                  <c:v>0.40959770200000001</c:v>
                </c:pt>
                <c:pt idx="19">
                  <c:v>-1.4758086340000001</c:v>
                </c:pt>
                <c:pt idx="20">
                  <c:v>0.83225761600000003</c:v>
                </c:pt>
                <c:pt idx="21">
                  <c:v>1.6558346100000001</c:v>
                </c:pt>
                <c:pt idx="22">
                  <c:v>1.419420294</c:v>
                </c:pt>
                <c:pt idx="23">
                  <c:v>1.0543793189999999</c:v>
                </c:pt>
                <c:pt idx="24">
                  <c:v>1.9799802360000001</c:v>
                </c:pt>
                <c:pt idx="25">
                  <c:v>0.91391606700000005</c:v>
                </c:pt>
                <c:pt idx="26">
                  <c:v>1.0553232560000001</c:v>
                </c:pt>
                <c:pt idx="27">
                  <c:v>1.2988982529999999</c:v>
                </c:pt>
                <c:pt idx="28">
                  <c:v>1.136375865</c:v>
                </c:pt>
                <c:pt idx="29">
                  <c:v>0.54994073099999996</c:v>
                </c:pt>
                <c:pt idx="30">
                  <c:v>0.94985262400000003</c:v>
                </c:pt>
                <c:pt idx="31">
                  <c:v>1.4959972399999999</c:v>
                </c:pt>
                <c:pt idx="32">
                  <c:v>0.57549598999999996</c:v>
                </c:pt>
                <c:pt idx="33">
                  <c:v>2.1112095979999999</c:v>
                </c:pt>
                <c:pt idx="34">
                  <c:v>0.41796278799999997</c:v>
                </c:pt>
                <c:pt idx="35">
                  <c:v>0.79792710099999997</c:v>
                </c:pt>
                <c:pt idx="36">
                  <c:v>0.50584597799999997</c:v>
                </c:pt>
                <c:pt idx="37">
                  <c:v>-5.7753394999999999E-2</c:v>
                </c:pt>
                <c:pt idx="38">
                  <c:v>0.977300104</c:v>
                </c:pt>
                <c:pt idx="39">
                  <c:v>0.26826982199999999</c:v>
                </c:pt>
                <c:pt idx="40">
                  <c:v>-0.15391875099999999</c:v>
                </c:pt>
                <c:pt idx="41">
                  <c:v>-2.2741101879999999</c:v>
                </c:pt>
                <c:pt idx="42">
                  <c:v>1.0718812339999999</c:v>
                </c:pt>
                <c:pt idx="43">
                  <c:v>1.3164494120000001</c:v>
                </c:pt>
                <c:pt idx="44">
                  <c:v>0.52472770300000005</c:v>
                </c:pt>
                <c:pt idx="45">
                  <c:v>-1.728203E-2</c:v>
                </c:pt>
                <c:pt idx="46">
                  <c:v>0.401651498</c:v>
                </c:pt>
                <c:pt idx="47">
                  <c:v>-0.75287619699999997</c:v>
                </c:pt>
                <c:pt idx="48">
                  <c:v>0.65938375599999999</c:v>
                </c:pt>
                <c:pt idx="49">
                  <c:v>0.36854173099999998</c:v>
                </c:pt>
                <c:pt idx="50">
                  <c:v>0.76954463799999995</c:v>
                </c:pt>
                <c:pt idx="51">
                  <c:v>1.8087600619999999</c:v>
                </c:pt>
                <c:pt idx="52">
                  <c:v>0.96802953599999997</c:v>
                </c:pt>
                <c:pt idx="53">
                  <c:v>1.9594683079999999</c:v>
                </c:pt>
                <c:pt idx="54">
                  <c:v>1.739494415</c:v>
                </c:pt>
                <c:pt idx="55">
                  <c:v>1.5638933209999999</c:v>
                </c:pt>
                <c:pt idx="56">
                  <c:v>0.84526442400000001</c:v>
                </c:pt>
                <c:pt idx="57">
                  <c:v>1.4150449469999999</c:v>
                </c:pt>
                <c:pt idx="58">
                  <c:v>0.76546607700000002</c:v>
                </c:pt>
                <c:pt idx="59">
                  <c:v>1.313800619</c:v>
                </c:pt>
                <c:pt idx="60">
                  <c:v>1.6865532009999999</c:v>
                </c:pt>
                <c:pt idx="61">
                  <c:v>0.93436989500000001</c:v>
                </c:pt>
                <c:pt idx="62">
                  <c:v>1.9025667500000001</c:v>
                </c:pt>
                <c:pt idx="63">
                  <c:v>0.25656565199999998</c:v>
                </c:pt>
                <c:pt idx="64">
                  <c:v>0.84304278700000002</c:v>
                </c:pt>
                <c:pt idx="65">
                  <c:v>1.111773898</c:v>
                </c:pt>
                <c:pt idx="66">
                  <c:v>1.794994057</c:v>
                </c:pt>
                <c:pt idx="67">
                  <c:v>0.63768446099999998</c:v>
                </c:pt>
                <c:pt idx="68">
                  <c:v>1.5693967999999999E-2</c:v>
                </c:pt>
                <c:pt idx="69">
                  <c:v>1.377316859</c:v>
                </c:pt>
                <c:pt idx="70">
                  <c:v>1.1522571239999999</c:v>
                </c:pt>
                <c:pt idx="71">
                  <c:v>0.21016438800000001</c:v>
                </c:pt>
                <c:pt idx="72">
                  <c:v>1.763160259</c:v>
                </c:pt>
                <c:pt idx="73">
                  <c:v>0.730537137</c:v>
                </c:pt>
                <c:pt idx="74">
                  <c:v>0.85083232600000003</c:v>
                </c:pt>
                <c:pt idx="75">
                  <c:v>1.1378983789999999</c:v>
                </c:pt>
                <c:pt idx="76">
                  <c:v>0.46064152400000002</c:v>
                </c:pt>
                <c:pt idx="77">
                  <c:v>0.46937807599999998</c:v>
                </c:pt>
                <c:pt idx="78">
                  <c:v>0.98950145300000003</c:v>
                </c:pt>
                <c:pt idx="79">
                  <c:v>0.43942766599999999</c:v>
                </c:pt>
                <c:pt idx="80">
                  <c:v>0.85543417300000002</c:v>
                </c:pt>
                <c:pt idx="81">
                  <c:v>0.31230451199999998</c:v>
                </c:pt>
                <c:pt idx="82">
                  <c:v>0.40261312999999999</c:v>
                </c:pt>
                <c:pt idx="83">
                  <c:v>-0.75910716300000003</c:v>
                </c:pt>
                <c:pt idx="84">
                  <c:v>-0.34535007600000001</c:v>
                </c:pt>
                <c:pt idx="85">
                  <c:v>0.83564223500000001</c:v>
                </c:pt>
                <c:pt idx="86">
                  <c:v>0.48439843399999999</c:v>
                </c:pt>
                <c:pt idx="87">
                  <c:v>-2.6265792E-2</c:v>
                </c:pt>
                <c:pt idx="88">
                  <c:v>1.859969993</c:v>
                </c:pt>
                <c:pt idx="89">
                  <c:v>0.68354371199999997</c:v>
                </c:pt>
                <c:pt idx="90">
                  <c:v>1.076612141</c:v>
                </c:pt>
                <c:pt idx="91">
                  <c:v>1.1837239559999999</c:v>
                </c:pt>
                <c:pt idx="92">
                  <c:v>0.37817936099999999</c:v>
                </c:pt>
                <c:pt idx="93">
                  <c:v>0.89392728799999999</c:v>
                </c:pt>
                <c:pt idx="94">
                  <c:v>1.098137664</c:v>
                </c:pt>
                <c:pt idx="95">
                  <c:v>0.88122025299999995</c:v>
                </c:pt>
                <c:pt idx="96">
                  <c:v>1.14064791</c:v>
                </c:pt>
                <c:pt idx="97">
                  <c:v>0.77176224599999999</c:v>
                </c:pt>
                <c:pt idx="98">
                  <c:v>0.77214364300000005</c:v>
                </c:pt>
                <c:pt idx="99">
                  <c:v>1.0701480480000001</c:v>
                </c:pt>
                <c:pt idx="100">
                  <c:v>0.264205052</c:v>
                </c:pt>
                <c:pt idx="101">
                  <c:v>0.89311140899999997</c:v>
                </c:pt>
                <c:pt idx="102">
                  <c:v>0.91264702099999995</c:v>
                </c:pt>
                <c:pt idx="103">
                  <c:v>0.70025425299999999</c:v>
                </c:pt>
                <c:pt idx="104">
                  <c:v>0.92360967199999999</c:v>
                </c:pt>
                <c:pt idx="105">
                  <c:v>1.079978873</c:v>
                </c:pt>
                <c:pt idx="106">
                  <c:v>0.60055798500000002</c:v>
                </c:pt>
                <c:pt idx="107">
                  <c:v>0.78298122299999995</c:v>
                </c:pt>
                <c:pt idx="108">
                  <c:v>1.049492533</c:v>
                </c:pt>
                <c:pt idx="109">
                  <c:v>0.452198553</c:v>
                </c:pt>
                <c:pt idx="110">
                  <c:v>1.696542639</c:v>
                </c:pt>
                <c:pt idx="111">
                  <c:v>1.1806279710000001</c:v>
                </c:pt>
                <c:pt idx="112">
                  <c:v>1.0269362550000001</c:v>
                </c:pt>
                <c:pt idx="113">
                  <c:v>1.7506939930000001</c:v>
                </c:pt>
                <c:pt idx="114">
                  <c:v>1.305969774</c:v>
                </c:pt>
                <c:pt idx="115">
                  <c:v>1.4588861479999999</c:v>
                </c:pt>
                <c:pt idx="116">
                  <c:v>0.94821191100000002</c:v>
                </c:pt>
                <c:pt idx="117">
                  <c:v>1.4697141460000001</c:v>
                </c:pt>
                <c:pt idx="118">
                  <c:v>1.129214355</c:v>
                </c:pt>
                <c:pt idx="119">
                  <c:v>1.457488951</c:v>
                </c:pt>
                <c:pt idx="120">
                  <c:v>1.511067591</c:v>
                </c:pt>
                <c:pt idx="121">
                  <c:v>0.95508877599999997</c:v>
                </c:pt>
                <c:pt idx="122">
                  <c:v>0.96797647499999995</c:v>
                </c:pt>
                <c:pt idx="123">
                  <c:v>0.886297381</c:v>
                </c:pt>
                <c:pt idx="124">
                  <c:v>0.42159086299999998</c:v>
                </c:pt>
                <c:pt idx="125">
                  <c:v>0.256899818</c:v>
                </c:pt>
                <c:pt idx="126">
                  <c:v>0.363810837</c:v>
                </c:pt>
                <c:pt idx="127">
                  <c:v>1.5163032139999999</c:v>
                </c:pt>
                <c:pt idx="128">
                  <c:v>0.29958257100000002</c:v>
                </c:pt>
                <c:pt idx="129">
                  <c:v>0.508990316</c:v>
                </c:pt>
                <c:pt idx="130">
                  <c:v>0.69667241099999999</c:v>
                </c:pt>
                <c:pt idx="131">
                  <c:v>0.53634306499999995</c:v>
                </c:pt>
                <c:pt idx="132">
                  <c:v>0.43826169100000001</c:v>
                </c:pt>
                <c:pt idx="133">
                  <c:v>1.1071908559999999</c:v>
                </c:pt>
                <c:pt idx="134">
                  <c:v>1.4637788190000001</c:v>
                </c:pt>
                <c:pt idx="135">
                  <c:v>0.77334045600000001</c:v>
                </c:pt>
                <c:pt idx="136">
                  <c:v>0.96768534500000003</c:v>
                </c:pt>
                <c:pt idx="137">
                  <c:v>0.64760607400000003</c:v>
                </c:pt>
                <c:pt idx="138">
                  <c:v>0.95117166799999997</c:v>
                </c:pt>
                <c:pt idx="139">
                  <c:v>1.020417017</c:v>
                </c:pt>
                <c:pt idx="140">
                  <c:v>0.76172555900000005</c:v>
                </c:pt>
                <c:pt idx="141">
                  <c:v>1.0813658779999999</c:v>
                </c:pt>
                <c:pt idx="142">
                  <c:v>0.77186493899999997</c:v>
                </c:pt>
                <c:pt idx="143">
                  <c:v>0.375914847</c:v>
                </c:pt>
                <c:pt idx="144">
                  <c:v>1.1152282200000001</c:v>
                </c:pt>
                <c:pt idx="145">
                  <c:v>0.53100554300000002</c:v>
                </c:pt>
                <c:pt idx="146">
                  <c:v>0.582087468</c:v>
                </c:pt>
                <c:pt idx="147">
                  <c:v>1.0143438929999999</c:v>
                </c:pt>
                <c:pt idx="148">
                  <c:v>0.52486183600000003</c:v>
                </c:pt>
                <c:pt idx="149">
                  <c:v>0.338741187</c:v>
                </c:pt>
                <c:pt idx="150">
                  <c:v>0.443918753</c:v>
                </c:pt>
                <c:pt idx="151">
                  <c:v>0.125055845</c:v>
                </c:pt>
                <c:pt idx="152">
                  <c:v>-0.20652548200000001</c:v>
                </c:pt>
                <c:pt idx="153">
                  <c:v>0.16783443000000001</c:v>
                </c:pt>
                <c:pt idx="154">
                  <c:v>-0.72499446199999995</c:v>
                </c:pt>
                <c:pt idx="155">
                  <c:v>-1.2106855839999999</c:v>
                </c:pt>
                <c:pt idx="156">
                  <c:v>-0.34354369899999998</c:v>
                </c:pt>
                <c:pt idx="157">
                  <c:v>-0.45174364099999997</c:v>
                </c:pt>
                <c:pt idx="158">
                  <c:v>0.604913319</c:v>
                </c:pt>
                <c:pt idx="159">
                  <c:v>-1.1150136999999999E-2</c:v>
                </c:pt>
                <c:pt idx="160">
                  <c:v>0.5348174</c:v>
                </c:pt>
                <c:pt idx="161">
                  <c:v>0.81040406200000004</c:v>
                </c:pt>
                <c:pt idx="162">
                  <c:v>0.64501881000000005</c:v>
                </c:pt>
                <c:pt idx="163">
                  <c:v>1.018338739</c:v>
                </c:pt>
                <c:pt idx="164">
                  <c:v>0.50041314800000003</c:v>
                </c:pt>
                <c:pt idx="165">
                  <c:v>0.20141978399999999</c:v>
                </c:pt>
                <c:pt idx="166">
                  <c:v>0.43372599000000001</c:v>
                </c:pt>
                <c:pt idx="167">
                  <c:v>0.33593895400000001</c:v>
                </c:pt>
                <c:pt idx="168">
                  <c:v>0.60108995300000001</c:v>
                </c:pt>
                <c:pt idx="169">
                  <c:v>0.169429564</c:v>
                </c:pt>
                <c:pt idx="170">
                  <c:v>0.26416033999999999</c:v>
                </c:pt>
                <c:pt idx="171">
                  <c:v>0.27877186100000001</c:v>
                </c:pt>
                <c:pt idx="172">
                  <c:v>0.46861291599999999</c:v>
                </c:pt>
                <c:pt idx="173">
                  <c:v>0.20545802499999999</c:v>
                </c:pt>
                <c:pt idx="174">
                  <c:v>0.46641787200000001</c:v>
                </c:pt>
                <c:pt idx="175">
                  <c:v>0.83917366699999996</c:v>
                </c:pt>
                <c:pt idx="176">
                  <c:v>0.473451177</c:v>
                </c:pt>
                <c:pt idx="177">
                  <c:v>0.93375697599999996</c:v>
                </c:pt>
                <c:pt idx="178">
                  <c:v>0.91687177499999994</c:v>
                </c:pt>
                <c:pt idx="179">
                  <c:v>1.1253325009999999</c:v>
                </c:pt>
                <c:pt idx="180">
                  <c:v>0.59624004500000005</c:v>
                </c:pt>
                <c:pt idx="181">
                  <c:v>0.70814388699999997</c:v>
                </c:pt>
                <c:pt idx="182">
                  <c:v>0.66496955899999999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5-4EE5-969C-EB6610A83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52608"/>
        <c:axId val="97952656"/>
      </c:scatterChart>
      <c:valAx>
        <c:axId val="9905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7952656"/>
        <c:crosses val="autoZero"/>
        <c:crossBetween val="midCat"/>
      </c:valAx>
      <c:valAx>
        <c:axId val="9795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905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Multiple Regressie forecast van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'Lineaire Regressie'!$B$1</c:f>
              <c:strCache>
                <c:ptCount val="1"/>
                <c:pt idx="0">
                  <c:v>Consumption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'Lineaire Regressie'!$B$2:$B$188</c:f>
              <c:numCache>
                <c:formatCode>General</c:formatCode>
                <c:ptCount val="187"/>
                <c:pt idx="0">
                  <c:v>0.61598621799999997</c:v>
                </c:pt>
                <c:pt idx="1">
                  <c:v>0.46037569</c:v>
                </c:pt>
                <c:pt idx="2">
                  <c:v>0.87679142300000001</c:v>
                </c:pt>
                <c:pt idx="3">
                  <c:v>-0.27424514100000003</c:v>
                </c:pt>
                <c:pt idx="4">
                  <c:v>1.8973707580000001</c:v>
                </c:pt>
                <c:pt idx="5">
                  <c:v>0.91199290899999996</c:v>
                </c:pt>
                <c:pt idx="6">
                  <c:v>0.79453884500000005</c:v>
                </c:pt>
                <c:pt idx="7">
                  <c:v>1.648587467</c:v>
                </c:pt>
                <c:pt idx="8">
                  <c:v>1.3137221779999999</c:v>
                </c:pt>
                <c:pt idx="9">
                  <c:v>1.891474954</c:v>
                </c:pt>
                <c:pt idx="10">
                  <c:v>1.5307139999999999</c:v>
                </c:pt>
                <c:pt idx="11">
                  <c:v>2.318294715</c:v>
                </c:pt>
                <c:pt idx="12">
                  <c:v>1.81073916</c:v>
                </c:pt>
                <c:pt idx="13">
                  <c:v>-4.1739960999999999E-2</c:v>
                </c:pt>
                <c:pt idx="14">
                  <c:v>0.35423556499999997</c:v>
                </c:pt>
                <c:pt idx="15">
                  <c:v>-0.291632155</c:v>
                </c:pt>
                <c:pt idx="16">
                  <c:v>-0.87702793599999995</c:v>
                </c:pt>
                <c:pt idx="17">
                  <c:v>0.35113554800000002</c:v>
                </c:pt>
                <c:pt idx="18">
                  <c:v>0.40959770200000001</c:v>
                </c:pt>
                <c:pt idx="19">
                  <c:v>-1.4758086340000001</c:v>
                </c:pt>
                <c:pt idx="20">
                  <c:v>0.83225761600000003</c:v>
                </c:pt>
                <c:pt idx="21">
                  <c:v>1.6558346100000001</c:v>
                </c:pt>
                <c:pt idx="22">
                  <c:v>1.419420294</c:v>
                </c:pt>
                <c:pt idx="23">
                  <c:v>1.0543793189999999</c:v>
                </c:pt>
                <c:pt idx="24">
                  <c:v>1.9799802360000001</c:v>
                </c:pt>
                <c:pt idx="25">
                  <c:v>0.91391606700000005</c:v>
                </c:pt>
                <c:pt idx="26">
                  <c:v>1.0553232560000001</c:v>
                </c:pt>
                <c:pt idx="27">
                  <c:v>1.2988982529999999</c:v>
                </c:pt>
                <c:pt idx="28">
                  <c:v>1.136375865</c:v>
                </c:pt>
                <c:pt idx="29">
                  <c:v>0.54994073099999996</c:v>
                </c:pt>
                <c:pt idx="30">
                  <c:v>0.94985262400000003</c:v>
                </c:pt>
                <c:pt idx="31">
                  <c:v>1.4959972399999999</c:v>
                </c:pt>
                <c:pt idx="32">
                  <c:v>0.57549598999999996</c:v>
                </c:pt>
                <c:pt idx="33">
                  <c:v>2.1112095979999999</c:v>
                </c:pt>
                <c:pt idx="34">
                  <c:v>0.41796278799999997</c:v>
                </c:pt>
                <c:pt idx="35">
                  <c:v>0.79792710099999997</c:v>
                </c:pt>
                <c:pt idx="36">
                  <c:v>0.50584597799999997</c:v>
                </c:pt>
                <c:pt idx="37">
                  <c:v>-5.7753394999999999E-2</c:v>
                </c:pt>
                <c:pt idx="38">
                  <c:v>0.977300104</c:v>
                </c:pt>
                <c:pt idx="39">
                  <c:v>0.26826982199999999</c:v>
                </c:pt>
                <c:pt idx="40">
                  <c:v>-0.15391875099999999</c:v>
                </c:pt>
                <c:pt idx="41">
                  <c:v>-2.2741101879999999</c:v>
                </c:pt>
                <c:pt idx="42">
                  <c:v>1.0718812339999999</c:v>
                </c:pt>
                <c:pt idx="43">
                  <c:v>1.3164494120000001</c:v>
                </c:pt>
                <c:pt idx="44">
                  <c:v>0.52472770300000005</c:v>
                </c:pt>
                <c:pt idx="45">
                  <c:v>-1.728203E-2</c:v>
                </c:pt>
                <c:pt idx="46">
                  <c:v>0.401651498</c:v>
                </c:pt>
                <c:pt idx="47">
                  <c:v>-0.75287619699999997</c:v>
                </c:pt>
                <c:pt idx="48">
                  <c:v>0.65938375599999999</c:v>
                </c:pt>
                <c:pt idx="49">
                  <c:v>0.36854173099999998</c:v>
                </c:pt>
                <c:pt idx="50">
                  <c:v>0.76954463799999995</c:v>
                </c:pt>
                <c:pt idx="51">
                  <c:v>1.8087600619999999</c:v>
                </c:pt>
                <c:pt idx="52">
                  <c:v>0.96802953599999997</c:v>
                </c:pt>
                <c:pt idx="53">
                  <c:v>1.9594683079999999</c:v>
                </c:pt>
                <c:pt idx="54">
                  <c:v>1.739494415</c:v>
                </c:pt>
                <c:pt idx="55">
                  <c:v>1.5638933209999999</c:v>
                </c:pt>
                <c:pt idx="56">
                  <c:v>0.84526442400000001</c:v>
                </c:pt>
                <c:pt idx="57">
                  <c:v>1.4150449469999999</c:v>
                </c:pt>
                <c:pt idx="58">
                  <c:v>0.76546607700000002</c:v>
                </c:pt>
                <c:pt idx="59">
                  <c:v>1.313800619</c:v>
                </c:pt>
                <c:pt idx="60">
                  <c:v>1.6865532009999999</c:v>
                </c:pt>
                <c:pt idx="61">
                  <c:v>0.93436989500000001</c:v>
                </c:pt>
                <c:pt idx="62">
                  <c:v>1.9025667500000001</c:v>
                </c:pt>
                <c:pt idx="63">
                  <c:v>0.25656565199999998</c:v>
                </c:pt>
                <c:pt idx="64">
                  <c:v>0.84304278700000002</c:v>
                </c:pt>
                <c:pt idx="65">
                  <c:v>1.111773898</c:v>
                </c:pt>
                <c:pt idx="66">
                  <c:v>1.794994057</c:v>
                </c:pt>
                <c:pt idx="67">
                  <c:v>0.63768446099999998</c:v>
                </c:pt>
                <c:pt idx="68">
                  <c:v>1.5693967999999999E-2</c:v>
                </c:pt>
                <c:pt idx="69">
                  <c:v>1.377316859</c:v>
                </c:pt>
                <c:pt idx="70">
                  <c:v>1.1522571239999999</c:v>
                </c:pt>
                <c:pt idx="71">
                  <c:v>0.21016438800000001</c:v>
                </c:pt>
                <c:pt idx="72">
                  <c:v>1.763160259</c:v>
                </c:pt>
                <c:pt idx="73">
                  <c:v>0.730537137</c:v>
                </c:pt>
                <c:pt idx="74">
                  <c:v>0.85083232600000003</c:v>
                </c:pt>
                <c:pt idx="75">
                  <c:v>1.1378983789999999</c:v>
                </c:pt>
                <c:pt idx="76">
                  <c:v>0.46064152400000002</c:v>
                </c:pt>
                <c:pt idx="77">
                  <c:v>0.46937807599999998</c:v>
                </c:pt>
                <c:pt idx="78">
                  <c:v>0.98950145300000003</c:v>
                </c:pt>
                <c:pt idx="79">
                  <c:v>0.43942766599999999</c:v>
                </c:pt>
                <c:pt idx="80">
                  <c:v>0.85543417300000002</c:v>
                </c:pt>
                <c:pt idx="81">
                  <c:v>0.31230451199999998</c:v>
                </c:pt>
                <c:pt idx="82">
                  <c:v>0.40261312999999999</c:v>
                </c:pt>
                <c:pt idx="83">
                  <c:v>-0.75910716300000003</c:v>
                </c:pt>
                <c:pt idx="84">
                  <c:v>-0.34535007600000001</c:v>
                </c:pt>
                <c:pt idx="85">
                  <c:v>0.83564223500000001</c:v>
                </c:pt>
                <c:pt idx="86">
                  <c:v>0.48439843399999999</c:v>
                </c:pt>
                <c:pt idx="87">
                  <c:v>-2.6265792E-2</c:v>
                </c:pt>
                <c:pt idx="88">
                  <c:v>1.859969993</c:v>
                </c:pt>
                <c:pt idx="89">
                  <c:v>0.68354371199999997</c:v>
                </c:pt>
                <c:pt idx="90">
                  <c:v>1.076612141</c:v>
                </c:pt>
                <c:pt idx="91">
                  <c:v>1.1837239559999999</c:v>
                </c:pt>
                <c:pt idx="92">
                  <c:v>0.37817936099999999</c:v>
                </c:pt>
                <c:pt idx="93">
                  <c:v>0.89392728799999999</c:v>
                </c:pt>
                <c:pt idx="94">
                  <c:v>1.098137664</c:v>
                </c:pt>
                <c:pt idx="95">
                  <c:v>0.88122025299999995</c:v>
                </c:pt>
                <c:pt idx="96">
                  <c:v>1.14064791</c:v>
                </c:pt>
                <c:pt idx="97">
                  <c:v>0.77176224599999999</c:v>
                </c:pt>
                <c:pt idx="98">
                  <c:v>0.77214364300000005</c:v>
                </c:pt>
                <c:pt idx="99">
                  <c:v>1.0701480480000001</c:v>
                </c:pt>
                <c:pt idx="100">
                  <c:v>0.264205052</c:v>
                </c:pt>
                <c:pt idx="101">
                  <c:v>0.89311140899999997</c:v>
                </c:pt>
                <c:pt idx="102">
                  <c:v>0.91264702099999995</c:v>
                </c:pt>
                <c:pt idx="103">
                  <c:v>0.70025425299999999</c:v>
                </c:pt>
                <c:pt idx="104">
                  <c:v>0.92360967199999999</c:v>
                </c:pt>
                <c:pt idx="105">
                  <c:v>1.079978873</c:v>
                </c:pt>
                <c:pt idx="106">
                  <c:v>0.60055798500000002</c:v>
                </c:pt>
                <c:pt idx="107">
                  <c:v>0.78298122299999995</c:v>
                </c:pt>
                <c:pt idx="108">
                  <c:v>1.049492533</c:v>
                </c:pt>
                <c:pt idx="109">
                  <c:v>0.452198553</c:v>
                </c:pt>
                <c:pt idx="110">
                  <c:v>1.696542639</c:v>
                </c:pt>
                <c:pt idx="111">
                  <c:v>1.1806279710000001</c:v>
                </c:pt>
                <c:pt idx="112">
                  <c:v>1.0269362550000001</c:v>
                </c:pt>
                <c:pt idx="113">
                  <c:v>1.7506939930000001</c:v>
                </c:pt>
                <c:pt idx="114">
                  <c:v>1.305969774</c:v>
                </c:pt>
                <c:pt idx="115">
                  <c:v>1.4588861479999999</c:v>
                </c:pt>
                <c:pt idx="116">
                  <c:v>0.94821191100000002</c:v>
                </c:pt>
                <c:pt idx="117">
                  <c:v>1.4697141460000001</c:v>
                </c:pt>
                <c:pt idx="118">
                  <c:v>1.129214355</c:v>
                </c:pt>
                <c:pt idx="119">
                  <c:v>1.457488951</c:v>
                </c:pt>
                <c:pt idx="120">
                  <c:v>1.511067591</c:v>
                </c:pt>
                <c:pt idx="121">
                  <c:v>0.95508877599999997</c:v>
                </c:pt>
                <c:pt idx="122">
                  <c:v>0.96797647499999995</c:v>
                </c:pt>
                <c:pt idx="123">
                  <c:v>0.886297381</c:v>
                </c:pt>
                <c:pt idx="124">
                  <c:v>0.42159086299999998</c:v>
                </c:pt>
                <c:pt idx="125">
                  <c:v>0.256899818</c:v>
                </c:pt>
                <c:pt idx="126">
                  <c:v>0.363810837</c:v>
                </c:pt>
                <c:pt idx="127">
                  <c:v>1.5163032139999999</c:v>
                </c:pt>
                <c:pt idx="128">
                  <c:v>0.29958257100000002</c:v>
                </c:pt>
                <c:pt idx="129">
                  <c:v>0.508990316</c:v>
                </c:pt>
                <c:pt idx="130">
                  <c:v>0.69667241099999999</c:v>
                </c:pt>
                <c:pt idx="131">
                  <c:v>0.53634306499999995</c:v>
                </c:pt>
                <c:pt idx="132">
                  <c:v>0.43826169100000001</c:v>
                </c:pt>
                <c:pt idx="133">
                  <c:v>1.1071908559999999</c:v>
                </c:pt>
                <c:pt idx="134">
                  <c:v>1.4637788190000001</c:v>
                </c:pt>
                <c:pt idx="135">
                  <c:v>0.77334045600000001</c:v>
                </c:pt>
                <c:pt idx="136">
                  <c:v>0.96768534500000003</c:v>
                </c:pt>
                <c:pt idx="137">
                  <c:v>0.64760607400000003</c:v>
                </c:pt>
                <c:pt idx="138">
                  <c:v>0.95117166799999997</c:v>
                </c:pt>
                <c:pt idx="139">
                  <c:v>1.020417017</c:v>
                </c:pt>
                <c:pt idx="140">
                  <c:v>0.76172555900000005</c:v>
                </c:pt>
                <c:pt idx="141">
                  <c:v>1.0813658779999999</c:v>
                </c:pt>
                <c:pt idx="142">
                  <c:v>0.77186493899999997</c:v>
                </c:pt>
                <c:pt idx="143">
                  <c:v>0.375914847</c:v>
                </c:pt>
                <c:pt idx="144">
                  <c:v>1.1152282200000001</c:v>
                </c:pt>
                <c:pt idx="145">
                  <c:v>0.53100554300000002</c:v>
                </c:pt>
                <c:pt idx="146">
                  <c:v>0.582087468</c:v>
                </c:pt>
                <c:pt idx="147">
                  <c:v>1.0143438929999999</c:v>
                </c:pt>
                <c:pt idx="148">
                  <c:v>0.52486183600000003</c:v>
                </c:pt>
                <c:pt idx="149">
                  <c:v>0.338741187</c:v>
                </c:pt>
                <c:pt idx="150">
                  <c:v>0.443918753</c:v>
                </c:pt>
                <c:pt idx="151">
                  <c:v>0.125055845</c:v>
                </c:pt>
                <c:pt idx="152">
                  <c:v>-0.20652548200000001</c:v>
                </c:pt>
                <c:pt idx="153">
                  <c:v>0.16783443000000001</c:v>
                </c:pt>
                <c:pt idx="154">
                  <c:v>-0.72499446199999995</c:v>
                </c:pt>
                <c:pt idx="155">
                  <c:v>-1.2106855839999999</c:v>
                </c:pt>
                <c:pt idx="156">
                  <c:v>-0.34354369899999998</c:v>
                </c:pt>
                <c:pt idx="157">
                  <c:v>-0.45174364099999997</c:v>
                </c:pt>
                <c:pt idx="158">
                  <c:v>0.604913319</c:v>
                </c:pt>
                <c:pt idx="159">
                  <c:v>-1.1150136999999999E-2</c:v>
                </c:pt>
                <c:pt idx="160">
                  <c:v>0.5348174</c:v>
                </c:pt>
                <c:pt idx="161">
                  <c:v>0.81040406200000004</c:v>
                </c:pt>
                <c:pt idx="162">
                  <c:v>0.64501881000000005</c:v>
                </c:pt>
                <c:pt idx="163">
                  <c:v>1.018338739</c:v>
                </c:pt>
                <c:pt idx="164">
                  <c:v>0.50041314800000003</c:v>
                </c:pt>
                <c:pt idx="165">
                  <c:v>0.20141978399999999</c:v>
                </c:pt>
                <c:pt idx="166">
                  <c:v>0.43372599000000001</c:v>
                </c:pt>
                <c:pt idx="167">
                  <c:v>0.33593895400000001</c:v>
                </c:pt>
                <c:pt idx="168">
                  <c:v>0.60108995300000001</c:v>
                </c:pt>
                <c:pt idx="169">
                  <c:v>0.169429564</c:v>
                </c:pt>
                <c:pt idx="170">
                  <c:v>0.26416033999999999</c:v>
                </c:pt>
                <c:pt idx="171">
                  <c:v>0.27877186100000001</c:v>
                </c:pt>
                <c:pt idx="172">
                  <c:v>0.46861291599999999</c:v>
                </c:pt>
                <c:pt idx="173">
                  <c:v>0.20545802499999999</c:v>
                </c:pt>
                <c:pt idx="174">
                  <c:v>0.46641787200000001</c:v>
                </c:pt>
                <c:pt idx="175">
                  <c:v>0.83917366699999996</c:v>
                </c:pt>
                <c:pt idx="176">
                  <c:v>0.473451177</c:v>
                </c:pt>
                <c:pt idx="177">
                  <c:v>0.93375697599999996</c:v>
                </c:pt>
                <c:pt idx="178">
                  <c:v>0.91687177499999994</c:v>
                </c:pt>
                <c:pt idx="179">
                  <c:v>1.1253325009999999</c:v>
                </c:pt>
                <c:pt idx="180">
                  <c:v>0.59624004500000005</c:v>
                </c:pt>
                <c:pt idx="181">
                  <c:v>0.70814388699999997</c:v>
                </c:pt>
                <c:pt idx="182">
                  <c:v>0.66496955899999999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68-4299-99D8-7BE88E5FF510}"/>
            </c:ext>
          </c:extLst>
        </c:ser>
        <c:ser>
          <c:idx val="1"/>
          <c:order val="1"/>
          <c:tx>
            <c:strRef>
              <c:f>'Lineaire Regressie'!$H$184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'Lineaire Regressie'!$G$2:$G$188</c:f>
              <c:numCache>
                <c:formatCode>General</c:formatCode>
                <c:ptCount val="187"/>
                <c:pt idx="183" formatCode="0.000">
                  <c:v>0.3320049679982971</c:v>
                </c:pt>
                <c:pt idx="184" formatCode="0.000">
                  <c:v>0.25018133292785438</c:v>
                </c:pt>
                <c:pt idx="185" formatCode="0.000">
                  <c:v>0.65080985922330736</c:v>
                </c:pt>
                <c:pt idx="186" formatCode="0.000">
                  <c:v>0.50781778131078981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68-4299-99D8-7BE88E5FF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382352"/>
        <c:axId val="1668554816"/>
      </c:scatterChart>
      <c:valAx>
        <c:axId val="176238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68554816"/>
        <c:crosses val="autoZero"/>
        <c:crossBetween val="midCat"/>
      </c:valAx>
      <c:valAx>
        <c:axId val="166855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6238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'Lineaire Regressie Dummies'!$B$1</c:f>
              <c:strCache>
                <c:ptCount val="1"/>
                <c:pt idx="0">
                  <c:v>Consumption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6742704955998151E-3"/>
                  <c:y val="-0.214195078674343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</c:trendlineLbl>
          </c:trendline>
          <c:xVal>
            <c:numRef>
              <c:f>'Lineaire Regressie Dummies'!$A$2:$A$184</c:f>
              <c:numCache>
                <c:formatCode>General</c:formatCode>
                <c:ptCount val="183"/>
                <c:pt idx="0">
                  <c:v>0.97226104300000005</c:v>
                </c:pt>
                <c:pt idx="1">
                  <c:v>1.1690847170000001</c:v>
                </c:pt>
                <c:pt idx="2">
                  <c:v>1.5532705499999999</c:v>
                </c:pt>
                <c:pt idx="3">
                  <c:v>-0.25527238099999999</c:v>
                </c:pt>
                <c:pt idx="4">
                  <c:v>1.9871536279999999</c:v>
                </c:pt>
                <c:pt idx="5">
                  <c:v>1.4473341749999999</c:v>
                </c:pt>
                <c:pt idx="6">
                  <c:v>0.53181192899999996</c:v>
                </c:pt>
                <c:pt idx="7">
                  <c:v>1.1601251370000001</c:v>
                </c:pt>
                <c:pt idx="8">
                  <c:v>0.45701150499999998</c:v>
                </c:pt>
                <c:pt idx="9">
                  <c:v>1.0166244090000001</c:v>
                </c:pt>
                <c:pt idx="10">
                  <c:v>1.9041012639999999</c:v>
                </c:pt>
                <c:pt idx="11">
                  <c:v>3.8902586609999998</c:v>
                </c:pt>
                <c:pt idx="12">
                  <c:v>0.708252663</c:v>
                </c:pt>
                <c:pt idx="13">
                  <c:v>0.79430953999999998</c:v>
                </c:pt>
                <c:pt idx="14">
                  <c:v>0.43381827499999998</c:v>
                </c:pt>
                <c:pt idx="15">
                  <c:v>1.0938097920000001</c:v>
                </c:pt>
                <c:pt idx="16">
                  <c:v>-1.6616848209999999</c:v>
                </c:pt>
                <c:pt idx="17">
                  <c:v>-0.93835320899999997</c:v>
                </c:pt>
                <c:pt idx="18">
                  <c:v>9.4487794E-2</c:v>
                </c:pt>
                <c:pt idx="19">
                  <c:v>-0.122595985</c:v>
                </c:pt>
                <c:pt idx="20">
                  <c:v>-0.16369546099999999</c:v>
                </c:pt>
                <c:pt idx="21">
                  <c:v>4.5365095569999996</c:v>
                </c:pt>
                <c:pt idx="22">
                  <c:v>-1.4637653230000001</c:v>
                </c:pt>
                <c:pt idx="23">
                  <c:v>0.76166350699999996</c:v>
                </c:pt>
                <c:pt idx="24">
                  <c:v>1.1682576140000001</c:v>
                </c:pt>
                <c:pt idx="25">
                  <c:v>0.517299061</c:v>
                </c:pt>
                <c:pt idx="26">
                  <c:v>0.73370025500000002</c:v>
                </c:pt>
                <c:pt idx="27">
                  <c:v>0.59458338700000002</c:v>
                </c:pt>
                <c:pt idx="28">
                  <c:v>-3.1080031000000001E-2</c:v>
                </c:pt>
                <c:pt idx="29">
                  <c:v>1.238089553</c:v>
                </c:pt>
                <c:pt idx="30">
                  <c:v>1.518802926</c:v>
                </c:pt>
                <c:pt idx="31">
                  <c:v>1.9145624029999999</c:v>
                </c:pt>
                <c:pt idx="32">
                  <c:v>0.70266687400000005</c:v>
                </c:pt>
                <c:pt idx="33">
                  <c:v>0.98314131800000004</c:v>
                </c:pt>
                <c:pt idx="34">
                  <c:v>0.71992619800000002</c:v>
                </c:pt>
                <c:pt idx="35">
                  <c:v>0.78553604899999996</c:v>
                </c:pt>
                <c:pt idx="36">
                  <c:v>1.0575594639999999</c:v>
                </c:pt>
                <c:pt idx="37">
                  <c:v>-0.86765104800000004</c:v>
                </c:pt>
                <c:pt idx="38">
                  <c:v>0.47100340200000002</c:v>
                </c:pt>
                <c:pt idx="39">
                  <c:v>0.44037974400000002</c:v>
                </c:pt>
                <c:pt idx="40">
                  <c:v>0.33827685800000001</c:v>
                </c:pt>
                <c:pt idx="41">
                  <c:v>-1.4638850670000001</c:v>
                </c:pt>
                <c:pt idx="42">
                  <c:v>1.2130150710000001</c:v>
                </c:pt>
                <c:pt idx="43">
                  <c:v>1.942438646</c:v>
                </c:pt>
                <c:pt idx="44">
                  <c:v>-0.26813405600000001</c:v>
                </c:pt>
                <c:pt idx="45">
                  <c:v>-2.3630251000000001E-2</c:v>
                </c:pt>
                <c:pt idx="46">
                  <c:v>2.0268018319999999</c:v>
                </c:pt>
                <c:pt idx="47">
                  <c:v>0.19560628399999999</c:v>
                </c:pt>
                <c:pt idx="48">
                  <c:v>0.119698877</c:v>
                </c:pt>
                <c:pt idx="49">
                  <c:v>0.57548996900000005</c:v>
                </c:pt>
                <c:pt idx="50">
                  <c:v>0.53484410000000004</c:v>
                </c:pt>
                <c:pt idx="51">
                  <c:v>0.44938311399999997</c:v>
                </c:pt>
                <c:pt idx="52">
                  <c:v>0.85588424900000004</c:v>
                </c:pt>
                <c:pt idx="53">
                  <c:v>0.70632719200000005</c:v>
                </c:pt>
                <c:pt idx="54">
                  <c:v>1.498109989</c:v>
                </c:pt>
                <c:pt idx="55">
                  <c:v>2.1313891090000001</c:v>
                </c:pt>
                <c:pt idx="56">
                  <c:v>2.0234878799999998</c:v>
                </c:pt>
                <c:pt idx="57">
                  <c:v>1.649211363</c:v>
                </c:pt>
                <c:pt idx="58">
                  <c:v>1.3616384509999999</c:v>
                </c:pt>
                <c:pt idx="59">
                  <c:v>0.81927318599999999</c:v>
                </c:pt>
                <c:pt idx="60">
                  <c:v>-0.238957592</c:v>
                </c:pt>
                <c:pt idx="61">
                  <c:v>1.9067790549999999</c:v>
                </c:pt>
                <c:pt idx="62">
                  <c:v>-0.335362834</c:v>
                </c:pt>
                <c:pt idx="63">
                  <c:v>1.1418115099999999</c:v>
                </c:pt>
                <c:pt idx="64">
                  <c:v>1.2395111029999999</c:v>
                </c:pt>
                <c:pt idx="65">
                  <c:v>1.3193854890000001</c:v>
                </c:pt>
                <c:pt idx="66">
                  <c:v>0.70477150099999997</c:v>
                </c:pt>
                <c:pt idx="67">
                  <c:v>0.179779252</c:v>
                </c:pt>
                <c:pt idx="68">
                  <c:v>0.81973366299999995</c:v>
                </c:pt>
                <c:pt idx="69">
                  <c:v>-0.97505791200000003</c:v>
                </c:pt>
                <c:pt idx="70">
                  <c:v>1.8018505499999999</c:v>
                </c:pt>
                <c:pt idx="71">
                  <c:v>1.3274342699999999</c:v>
                </c:pt>
                <c:pt idx="72">
                  <c:v>1.4486187509999999</c:v>
                </c:pt>
                <c:pt idx="73">
                  <c:v>1.020848942</c:v>
                </c:pt>
                <c:pt idx="74">
                  <c:v>0.95820335899999998</c:v>
                </c:pt>
                <c:pt idx="75">
                  <c:v>0.96207023899999999</c:v>
                </c:pt>
                <c:pt idx="76">
                  <c:v>1.226930232</c:v>
                </c:pt>
                <c:pt idx="77">
                  <c:v>-0.29489091200000001</c:v>
                </c:pt>
                <c:pt idx="78">
                  <c:v>0.67822897400000004</c:v>
                </c:pt>
                <c:pt idx="79">
                  <c:v>0.80025831999999997</c:v>
                </c:pt>
                <c:pt idx="80">
                  <c:v>0.83939483500000001</c:v>
                </c:pt>
                <c:pt idx="81">
                  <c:v>0.59572847799999995</c:v>
                </c:pt>
                <c:pt idx="82">
                  <c:v>3.7407650000000001E-2</c:v>
                </c:pt>
                <c:pt idx="83">
                  <c:v>-0.79479734999999996</c:v>
                </c:pt>
                <c:pt idx="84">
                  <c:v>0.21183290399999999</c:v>
                </c:pt>
                <c:pt idx="85">
                  <c:v>0.69043355900000003</c:v>
                </c:pt>
                <c:pt idx="86">
                  <c:v>0.362051813</c:v>
                </c:pt>
                <c:pt idx="87">
                  <c:v>0.85100324400000005</c:v>
                </c:pt>
                <c:pt idx="88">
                  <c:v>2.1242106669999998</c:v>
                </c:pt>
                <c:pt idx="89">
                  <c:v>1.04095059</c:v>
                </c:pt>
                <c:pt idx="90">
                  <c:v>0.43562040600000002</c:v>
                </c:pt>
                <c:pt idx="91">
                  <c:v>0.34210852000000003</c:v>
                </c:pt>
                <c:pt idx="92">
                  <c:v>0.55877186400000001</c:v>
                </c:pt>
                <c:pt idx="93">
                  <c:v>0.17627103299999999</c:v>
                </c:pt>
                <c:pt idx="94">
                  <c:v>5.8688031000000002E-2</c:v>
                </c:pt>
                <c:pt idx="95">
                  <c:v>0.65496352599999996</c:v>
                </c:pt>
                <c:pt idx="96">
                  <c:v>0.69846578500000001</c:v>
                </c:pt>
                <c:pt idx="97">
                  <c:v>1.053671655</c:v>
                </c:pt>
                <c:pt idx="98">
                  <c:v>0.59247376900000004</c:v>
                </c:pt>
                <c:pt idx="99">
                  <c:v>1.3811066059999999</c:v>
                </c:pt>
                <c:pt idx="100">
                  <c:v>0.94873527599999996</c:v>
                </c:pt>
                <c:pt idx="101">
                  <c:v>0.22780635199999999</c:v>
                </c:pt>
                <c:pt idx="102">
                  <c:v>0.88957006299999997</c:v>
                </c:pt>
                <c:pt idx="103">
                  <c:v>0.575919976</c:v>
                </c:pt>
                <c:pt idx="104">
                  <c:v>0.95255663300000004</c:v>
                </c:pt>
                <c:pt idx="105">
                  <c:v>0.95161791100000004</c:v>
                </c:pt>
                <c:pt idx="106">
                  <c:v>0.79369737900000004</c:v>
                </c:pt>
                <c:pt idx="107">
                  <c:v>0.52035745899999997</c:v>
                </c:pt>
                <c:pt idx="108">
                  <c:v>0.99858552300000003</c:v>
                </c:pt>
                <c:pt idx="109">
                  <c:v>0.85103563999999998</c:v>
                </c:pt>
                <c:pt idx="110">
                  <c:v>1.1835222190000001</c:v>
                </c:pt>
                <c:pt idx="111">
                  <c:v>1.4232574170000001</c:v>
                </c:pt>
                <c:pt idx="112">
                  <c:v>2.1075305179999999</c:v>
                </c:pt>
                <c:pt idx="113">
                  <c:v>1.387671329</c:v>
                </c:pt>
                <c:pt idx="114">
                  <c:v>1.014644275</c:v>
                </c:pt>
                <c:pt idx="115">
                  <c:v>0.80893032399999998</c:v>
                </c:pt>
                <c:pt idx="116">
                  <c:v>0.89173174499999996</c:v>
                </c:pt>
                <c:pt idx="117">
                  <c:v>0.24722185299999999</c:v>
                </c:pt>
                <c:pt idx="118">
                  <c:v>0.66729226200000002</c:v>
                </c:pt>
                <c:pt idx="119">
                  <c:v>1.460922421</c:v>
                </c:pt>
                <c:pt idx="120">
                  <c:v>1.950613352</c:v>
                </c:pt>
                <c:pt idx="121">
                  <c:v>1.0317434860000001</c:v>
                </c:pt>
                <c:pt idx="122">
                  <c:v>1.161786679</c:v>
                </c:pt>
                <c:pt idx="123">
                  <c:v>0.33725343200000002</c:v>
                </c:pt>
                <c:pt idx="124">
                  <c:v>0.84865825800000005</c:v>
                </c:pt>
                <c:pt idx="125">
                  <c:v>-8.8181483000000005E-2</c:v>
                </c:pt>
                <c:pt idx="126">
                  <c:v>2.336789199</c:v>
                </c:pt>
                <c:pt idx="127">
                  <c:v>-1.244433525</c:v>
                </c:pt>
                <c:pt idx="128">
                  <c:v>2.403314188</c:v>
                </c:pt>
                <c:pt idx="129">
                  <c:v>0.50559876599999998</c:v>
                </c:pt>
                <c:pt idx="130">
                  <c:v>-0.12828194100000001</c:v>
                </c:pt>
                <c:pt idx="131">
                  <c:v>0.47941926600000001</c:v>
                </c:pt>
                <c:pt idx="132">
                  <c:v>0.27834026099999998</c:v>
                </c:pt>
                <c:pt idx="133">
                  <c:v>1.437294453</c:v>
                </c:pt>
                <c:pt idx="134">
                  <c:v>1.6254494749999999</c:v>
                </c:pt>
                <c:pt idx="135">
                  <c:v>0.40353863899999998</c:v>
                </c:pt>
                <c:pt idx="136">
                  <c:v>0.72653161600000005</c:v>
                </c:pt>
                <c:pt idx="137">
                  <c:v>0.98056745899999997</c:v>
                </c:pt>
                <c:pt idx="138">
                  <c:v>0.52450113300000001</c:v>
                </c:pt>
                <c:pt idx="139">
                  <c:v>1.2423870610000001</c:v>
                </c:pt>
                <c:pt idx="140">
                  <c:v>-0.96827007200000004</c:v>
                </c:pt>
                <c:pt idx="141">
                  <c:v>0.78835467199999998</c:v>
                </c:pt>
                <c:pt idx="142">
                  <c:v>0.51136949099999995</c:v>
                </c:pt>
                <c:pt idx="143">
                  <c:v>0.82191842800000003</c:v>
                </c:pt>
                <c:pt idx="144">
                  <c:v>2.2590447380000001</c:v>
                </c:pt>
                <c:pt idx="145">
                  <c:v>0.149878134</c:v>
                </c:pt>
                <c:pt idx="146">
                  <c:v>0.28490721899999999</c:v>
                </c:pt>
                <c:pt idx="147">
                  <c:v>1.3005916179999999</c:v>
                </c:pt>
                <c:pt idx="148">
                  <c:v>0.65373993100000005</c:v>
                </c:pt>
                <c:pt idx="149">
                  <c:v>0.19260870299999999</c:v>
                </c:pt>
                <c:pt idx="150">
                  <c:v>0.26238731900000001</c:v>
                </c:pt>
                <c:pt idx="151">
                  <c:v>8.3929375000000001E-2</c:v>
                </c:pt>
                <c:pt idx="152">
                  <c:v>0.71926564999999998</c:v>
                </c:pt>
                <c:pt idx="153">
                  <c:v>2.0869377490000001</c:v>
                </c:pt>
                <c:pt idx="154">
                  <c:v>-2.3261186</c:v>
                </c:pt>
                <c:pt idx="155">
                  <c:v>0.64019534199999995</c:v>
                </c:pt>
                <c:pt idx="156">
                  <c:v>-0.18888848899999999</c:v>
                </c:pt>
                <c:pt idx="157">
                  <c:v>0.70899368200000001</c:v>
                </c:pt>
                <c:pt idx="158">
                  <c:v>-1.1034318000000001</c:v>
                </c:pt>
                <c:pt idx="159">
                  <c:v>-0.13213193100000001</c:v>
                </c:pt>
                <c:pt idx="160">
                  <c:v>0.10094985500000001</c:v>
                </c:pt>
                <c:pt idx="161">
                  <c:v>1.292292588</c:v>
                </c:pt>
                <c:pt idx="162">
                  <c:v>0.49678098399999998</c:v>
                </c:pt>
                <c:pt idx="163">
                  <c:v>0.69495229199999997</c:v>
                </c:pt>
                <c:pt idx="164">
                  <c:v>1.215715023</c:v>
                </c:pt>
                <c:pt idx="165">
                  <c:v>-0.15658108000000001</c:v>
                </c:pt>
                <c:pt idx="166">
                  <c:v>0.52891255000000004</c:v>
                </c:pt>
                <c:pt idx="167">
                  <c:v>6.0747191999999998E-2</c:v>
                </c:pt>
                <c:pt idx="168">
                  <c:v>1.6220488500000001</c:v>
                </c:pt>
                <c:pt idx="169">
                  <c:v>0.76689543199999999</c:v>
                </c:pt>
                <c:pt idx="170">
                  <c:v>-5.0714517000000001E-2</c:v>
                </c:pt>
                <c:pt idx="171">
                  <c:v>2.5910669660000001</c:v>
                </c:pt>
                <c:pt idx="172">
                  <c:v>-4.2652504650000003</c:v>
                </c:pt>
                <c:pt idx="173">
                  <c:v>0.58146540999999996</c:v>
                </c:pt>
                <c:pt idx="174">
                  <c:v>0.58328912399999999</c:v>
                </c:pt>
                <c:pt idx="175">
                  <c:v>0.214948957</c:v>
                </c:pt>
                <c:pt idx="176">
                  <c:v>1.1036948660000001</c:v>
                </c:pt>
                <c:pt idx="177">
                  <c:v>1.2939049229999999</c:v>
                </c:pt>
                <c:pt idx="178">
                  <c:v>0.99853396299999997</c:v>
                </c:pt>
                <c:pt idx="179">
                  <c:v>1.046418013</c:v>
                </c:pt>
                <c:pt idx="180">
                  <c:v>0.49040680199999998</c:v>
                </c:pt>
                <c:pt idx="181">
                  <c:v>0.95495948900000005</c:v>
                </c:pt>
                <c:pt idx="182">
                  <c:v>0.80166267300000005</c:v>
                </c:pt>
              </c:numCache>
            </c:numRef>
          </c:xVal>
          <c:yVal>
            <c:numRef>
              <c:f>'Lineaire Regressie Dummies'!$B$2:$B$184</c:f>
              <c:numCache>
                <c:formatCode>General</c:formatCode>
                <c:ptCount val="183"/>
                <c:pt idx="0">
                  <c:v>0.61598621799999997</c:v>
                </c:pt>
                <c:pt idx="1">
                  <c:v>0.46037569</c:v>
                </c:pt>
                <c:pt idx="2">
                  <c:v>0.87679142300000001</c:v>
                </c:pt>
                <c:pt idx="3">
                  <c:v>-0.27424514100000003</c:v>
                </c:pt>
                <c:pt idx="4">
                  <c:v>1.8973707580000001</c:v>
                </c:pt>
                <c:pt idx="5">
                  <c:v>0.91199290899999996</c:v>
                </c:pt>
                <c:pt idx="6">
                  <c:v>0.79453884500000005</c:v>
                </c:pt>
                <c:pt idx="7">
                  <c:v>1.648587467</c:v>
                </c:pt>
                <c:pt idx="8">
                  <c:v>1.3137221779999999</c:v>
                </c:pt>
                <c:pt idx="9">
                  <c:v>1.891474954</c:v>
                </c:pt>
                <c:pt idx="10">
                  <c:v>1.5307139999999999</c:v>
                </c:pt>
                <c:pt idx="11">
                  <c:v>2.318294715</c:v>
                </c:pt>
                <c:pt idx="12">
                  <c:v>1.81073916</c:v>
                </c:pt>
                <c:pt idx="13">
                  <c:v>-4.1739960999999999E-2</c:v>
                </c:pt>
                <c:pt idx="14">
                  <c:v>0.35423556499999997</c:v>
                </c:pt>
                <c:pt idx="15">
                  <c:v>-0.291632155</c:v>
                </c:pt>
                <c:pt idx="16">
                  <c:v>-0.87702793599999995</c:v>
                </c:pt>
                <c:pt idx="17">
                  <c:v>0.35113554800000002</c:v>
                </c:pt>
                <c:pt idx="18">
                  <c:v>0.40959770200000001</c:v>
                </c:pt>
                <c:pt idx="19">
                  <c:v>-1.4758086340000001</c:v>
                </c:pt>
                <c:pt idx="20">
                  <c:v>0.83225761600000003</c:v>
                </c:pt>
                <c:pt idx="21">
                  <c:v>1.6558346100000001</c:v>
                </c:pt>
                <c:pt idx="22">
                  <c:v>1.419420294</c:v>
                </c:pt>
                <c:pt idx="23">
                  <c:v>1.0543793189999999</c:v>
                </c:pt>
                <c:pt idx="24">
                  <c:v>1.9799802360000001</c:v>
                </c:pt>
                <c:pt idx="25">
                  <c:v>0.91391606700000005</c:v>
                </c:pt>
                <c:pt idx="26">
                  <c:v>1.0553232560000001</c:v>
                </c:pt>
                <c:pt idx="27">
                  <c:v>1.2988982529999999</c:v>
                </c:pt>
                <c:pt idx="28">
                  <c:v>1.136375865</c:v>
                </c:pt>
                <c:pt idx="29">
                  <c:v>0.54994073099999996</c:v>
                </c:pt>
                <c:pt idx="30">
                  <c:v>0.94985262400000003</c:v>
                </c:pt>
                <c:pt idx="31">
                  <c:v>1.4959972399999999</c:v>
                </c:pt>
                <c:pt idx="32">
                  <c:v>0.57549598999999996</c:v>
                </c:pt>
                <c:pt idx="33">
                  <c:v>2.1112095979999999</c:v>
                </c:pt>
                <c:pt idx="34">
                  <c:v>0.41796278799999997</c:v>
                </c:pt>
                <c:pt idx="35">
                  <c:v>0.79792710099999997</c:v>
                </c:pt>
                <c:pt idx="36">
                  <c:v>0.50584597799999997</c:v>
                </c:pt>
                <c:pt idx="37">
                  <c:v>-5.7753394999999999E-2</c:v>
                </c:pt>
                <c:pt idx="38">
                  <c:v>0.977300104</c:v>
                </c:pt>
                <c:pt idx="39">
                  <c:v>0.26826982199999999</c:v>
                </c:pt>
                <c:pt idx="40">
                  <c:v>-0.15391875099999999</c:v>
                </c:pt>
                <c:pt idx="41">
                  <c:v>-2.2741101879999999</c:v>
                </c:pt>
                <c:pt idx="42">
                  <c:v>1.0718812339999999</c:v>
                </c:pt>
                <c:pt idx="43">
                  <c:v>1.3164494120000001</c:v>
                </c:pt>
                <c:pt idx="44">
                  <c:v>0.52472770300000005</c:v>
                </c:pt>
                <c:pt idx="45">
                  <c:v>-1.728203E-2</c:v>
                </c:pt>
                <c:pt idx="46">
                  <c:v>0.401651498</c:v>
                </c:pt>
                <c:pt idx="47">
                  <c:v>-0.75287619699999997</c:v>
                </c:pt>
                <c:pt idx="48">
                  <c:v>0.65938375599999999</c:v>
                </c:pt>
                <c:pt idx="49">
                  <c:v>0.36854173099999998</c:v>
                </c:pt>
                <c:pt idx="50">
                  <c:v>0.76954463799999995</c:v>
                </c:pt>
                <c:pt idx="51">
                  <c:v>1.8087600619999999</c:v>
                </c:pt>
                <c:pt idx="52">
                  <c:v>0.96802953599999997</c:v>
                </c:pt>
                <c:pt idx="53">
                  <c:v>1.9594683079999999</c:v>
                </c:pt>
                <c:pt idx="54">
                  <c:v>1.739494415</c:v>
                </c:pt>
                <c:pt idx="55">
                  <c:v>1.5638933209999999</c:v>
                </c:pt>
                <c:pt idx="56">
                  <c:v>0.84526442400000001</c:v>
                </c:pt>
                <c:pt idx="57">
                  <c:v>1.4150449469999999</c:v>
                </c:pt>
                <c:pt idx="58">
                  <c:v>0.76546607700000002</c:v>
                </c:pt>
                <c:pt idx="59">
                  <c:v>1.313800619</c:v>
                </c:pt>
                <c:pt idx="60">
                  <c:v>1.6865532009999999</c:v>
                </c:pt>
                <c:pt idx="61">
                  <c:v>0.93436989500000001</c:v>
                </c:pt>
                <c:pt idx="62">
                  <c:v>1.9025667500000001</c:v>
                </c:pt>
                <c:pt idx="63">
                  <c:v>0.25656565199999998</c:v>
                </c:pt>
                <c:pt idx="64">
                  <c:v>0.84304278700000002</c:v>
                </c:pt>
                <c:pt idx="65">
                  <c:v>1.111773898</c:v>
                </c:pt>
                <c:pt idx="66">
                  <c:v>1.794994057</c:v>
                </c:pt>
                <c:pt idx="67">
                  <c:v>0.63768446099999998</c:v>
                </c:pt>
                <c:pt idx="68">
                  <c:v>1.5693967999999999E-2</c:v>
                </c:pt>
                <c:pt idx="69">
                  <c:v>1.377316859</c:v>
                </c:pt>
                <c:pt idx="70">
                  <c:v>1.1522571239999999</c:v>
                </c:pt>
                <c:pt idx="71">
                  <c:v>0.21016438800000001</c:v>
                </c:pt>
                <c:pt idx="72">
                  <c:v>1.763160259</c:v>
                </c:pt>
                <c:pt idx="73">
                  <c:v>0.730537137</c:v>
                </c:pt>
                <c:pt idx="74">
                  <c:v>0.85083232600000003</c:v>
                </c:pt>
                <c:pt idx="75">
                  <c:v>1.1378983789999999</c:v>
                </c:pt>
                <c:pt idx="76">
                  <c:v>0.46064152400000002</c:v>
                </c:pt>
                <c:pt idx="77">
                  <c:v>0.46937807599999998</c:v>
                </c:pt>
                <c:pt idx="78">
                  <c:v>0.98950145300000003</c:v>
                </c:pt>
                <c:pt idx="79">
                  <c:v>0.43942766599999999</c:v>
                </c:pt>
                <c:pt idx="80">
                  <c:v>0.85543417300000002</c:v>
                </c:pt>
                <c:pt idx="81">
                  <c:v>0.31230451199999998</c:v>
                </c:pt>
                <c:pt idx="82">
                  <c:v>0.40261312999999999</c:v>
                </c:pt>
                <c:pt idx="83">
                  <c:v>-0.75910716300000003</c:v>
                </c:pt>
                <c:pt idx="84">
                  <c:v>-0.34535007600000001</c:v>
                </c:pt>
                <c:pt idx="85">
                  <c:v>0.83564223500000001</c:v>
                </c:pt>
                <c:pt idx="86">
                  <c:v>0.48439843399999999</c:v>
                </c:pt>
                <c:pt idx="87">
                  <c:v>-2.6265792E-2</c:v>
                </c:pt>
                <c:pt idx="88">
                  <c:v>1.859969993</c:v>
                </c:pt>
                <c:pt idx="89">
                  <c:v>0.68354371199999997</c:v>
                </c:pt>
                <c:pt idx="90">
                  <c:v>1.076612141</c:v>
                </c:pt>
                <c:pt idx="91">
                  <c:v>1.1837239559999999</c:v>
                </c:pt>
                <c:pt idx="92">
                  <c:v>0.37817936099999999</c:v>
                </c:pt>
                <c:pt idx="93">
                  <c:v>0.89392728799999999</c:v>
                </c:pt>
                <c:pt idx="94">
                  <c:v>1.098137664</c:v>
                </c:pt>
                <c:pt idx="95">
                  <c:v>0.88122025299999995</c:v>
                </c:pt>
                <c:pt idx="96">
                  <c:v>1.14064791</c:v>
                </c:pt>
                <c:pt idx="97">
                  <c:v>0.77176224599999999</c:v>
                </c:pt>
                <c:pt idx="98">
                  <c:v>0.77214364300000005</c:v>
                </c:pt>
                <c:pt idx="99">
                  <c:v>1.0701480480000001</c:v>
                </c:pt>
                <c:pt idx="100">
                  <c:v>0.264205052</c:v>
                </c:pt>
                <c:pt idx="101">
                  <c:v>0.89311140899999997</c:v>
                </c:pt>
                <c:pt idx="102">
                  <c:v>0.91264702099999995</c:v>
                </c:pt>
                <c:pt idx="103">
                  <c:v>0.70025425299999999</c:v>
                </c:pt>
                <c:pt idx="104">
                  <c:v>0.92360967199999999</c:v>
                </c:pt>
                <c:pt idx="105">
                  <c:v>1.079978873</c:v>
                </c:pt>
                <c:pt idx="106">
                  <c:v>0.60055798500000002</c:v>
                </c:pt>
                <c:pt idx="107">
                  <c:v>0.78298122299999995</c:v>
                </c:pt>
                <c:pt idx="108">
                  <c:v>1.049492533</c:v>
                </c:pt>
                <c:pt idx="109">
                  <c:v>0.452198553</c:v>
                </c:pt>
                <c:pt idx="110">
                  <c:v>1.696542639</c:v>
                </c:pt>
                <c:pt idx="111">
                  <c:v>1.1806279710000001</c:v>
                </c:pt>
                <c:pt idx="112">
                  <c:v>1.0269362550000001</c:v>
                </c:pt>
                <c:pt idx="113">
                  <c:v>1.7506939930000001</c:v>
                </c:pt>
                <c:pt idx="114">
                  <c:v>1.305969774</c:v>
                </c:pt>
                <c:pt idx="115">
                  <c:v>1.4588861479999999</c:v>
                </c:pt>
                <c:pt idx="116">
                  <c:v>0.94821191100000002</c:v>
                </c:pt>
                <c:pt idx="117">
                  <c:v>1.4697141460000001</c:v>
                </c:pt>
                <c:pt idx="118">
                  <c:v>1.129214355</c:v>
                </c:pt>
                <c:pt idx="119">
                  <c:v>1.457488951</c:v>
                </c:pt>
                <c:pt idx="120">
                  <c:v>1.511067591</c:v>
                </c:pt>
                <c:pt idx="121">
                  <c:v>0.95508877599999997</c:v>
                </c:pt>
                <c:pt idx="122">
                  <c:v>0.96797647499999995</c:v>
                </c:pt>
                <c:pt idx="123">
                  <c:v>0.886297381</c:v>
                </c:pt>
                <c:pt idx="124">
                  <c:v>0.42159086299999998</c:v>
                </c:pt>
                <c:pt idx="125">
                  <c:v>0.256899818</c:v>
                </c:pt>
                <c:pt idx="126">
                  <c:v>0.363810837</c:v>
                </c:pt>
                <c:pt idx="127">
                  <c:v>1.5163032139999999</c:v>
                </c:pt>
                <c:pt idx="128">
                  <c:v>0.29958257100000002</c:v>
                </c:pt>
                <c:pt idx="129">
                  <c:v>0.508990316</c:v>
                </c:pt>
                <c:pt idx="130">
                  <c:v>0.69667241099999999</c:v>
                </c:pt>
                <c:pt idx="131">
                  <c:v>0.53634306499999995</c:v>
                </c:pt>
                <c:pt idx="132">
                  <c:v>0.43826169100000001</c:v>
                </c:pt>
                <c:pt idx="133">
                  <c:v>1.1071908559999999</c:v>
                </c:pt>
                <c:pt idx="134">
                  <c:v>1.4637788190000001</c:v>
                </c:pt>
                <c:pt idx="135">
                  <c:v>0.77334045600000001</c:v>
                </c:pt>
                <c:pt idx="136">
                  <c:v>0.96768534500000003</c:v>
                </c:pt>
                <c:pt idx="137">
                  <c:v>0.64760607400000003</c:v>
                </c:pt>
                <c:pt idx="138">
                  <c:v>0.95117166799999997</c:v>
                </c:pt>
                <c:pt idx="139">
                  <c:v>1.020417017</c:v>
                </c:pt>
                <c:pt idx="140">
                  <c:v>0.76172555900000005</c:v>
                </c:pt>
                <c:pt idx="141">
                  <c:v>1.0813658779999999</c:v>
                </c:pt>
                <c:pt idx="142">
                  <c:v>0.77186493899999997</c:v>
                </c:pt>
                <c:pt idx="143">
                  <c:v>0.375914847</c:v>
                </c:pt>
                <c:pt idx="144">
                  <c:v>1.1152282200000001</c:v>
                </c:pt>
                <c:pt idx="145">
                  <c:v>0.53100554300000002</c:v>
                </c:pt>
                <c:pt idx="146">
                  <c:v>0.582087468</c:v>
                </c:pt>
                <c:pt idx="147">
                  <c:v>1.0143438929999999</c:v>
                </c:pt>
                <c:pt idx="148">
                  <c:v>0.52486183600000003</c:v>
                </c:pt>
                <c:pt idx="149">
                  <c:v>0.338741187</c:v>
                </c:pt>
                <c:pt idx="150">
                  <c:v>0.443918753</c:v>
                </c:pt>
                <c:pt idx="151">
                  <c:v>0.125055845</c:v>
                </c:pt>
                <c:pt idx="152">
                  <c:v>-0.20652548200000001</c:v>
                </c:pt>
                <c:pt idx="153">
                  <c:v>0.16783443000000001</c:v>
                </c:pt>
                <c:pt idx="154">
                  <c:v>-0.72499446199999995</c:v>
                </c:pt>
                <c:pt idx="155">
                  <c:v>-1.2106855839999999</c:v>
                </c:pt>
                <c:pt idx="156">
                  <c:v>-0.34354369899999998</c:v>
                </c:pt>
                <c:pt idx="157">
                  <c:v>-0.45174364099999997</c:v>
                </c:pt>
                <c:pt idx="158">
                  <c:v>0.604913319</c:v>
                </c:pt>
                <c:pt idx="159">
                  <c:v>-1.1150136999999999E-2</c:v>
                </c:pt>
                <c:pt idx="160">
                  <c:v>0.5348174</c:v>
                </c:pt>
                <c:pt idx="161">
                  <c:v>0.81040406200000004</c:v>
                </c:pt>
                <c:pt idx="162">
                  <c:v>0.64501881000000005</c:v>
                </c:pt>
                <c:pt idx="163">
                  <c:v>1.018338739</c:v>
                </c:pt>
                <c:pt idx="164">
                  <c:v>0.50041314800000003</c:v>
                </c:pt>
                <c:pt idx="165">
                  <c:v>0.20141978399999999</c:v>
                </c:pt>
                <c:pt idx="166">
                  <c:v>0.43372599000000001</c:v>
                </c:pt>
                <c:pt idx="167">
                  <c:v>0.33593895400000001</c:v>
                </c:pt>
                <c:pt idx="168">
                  <c:v>0.60108995300000001</c:v>
                </c:pt>
                <c:pt idx="169">
                  <c:v>0.169429564</c:v>
                </c:pt>
                <c:pt idx="170">
                  <c:v>0.26416033999999999</c:v>
                </c:pt>
                <c:pt idx="171">
                  <c:v>0.27877186100000001</c:v>
                </c:pt>
                <c:pt idx="172">
                  <c:v>0.46861291599999999</c:v>
                </c:pt>
                <c:pt idx="173">
                  <c:v>0.20545802499999999</c:v>
                </c:pt>
                <c:pt idx="174">
                  <c:v>0.46641787200000001</c:v>
                </c:pt>
                <c:pt idx="175">
                  <c:v>0.83917366699999996</c:v>
                </c:pt>
                <c:pt idx="176">
                  <c:v>0.473451177</c:v>
                </c:pt>
                <c:pt idx="177">
                  <c:v>0.93375697599999996</c:v>
                </c:pt>
                <c:pt idx="178">
                  <c:v>0.91687177499999994</c:v>
                </c:pt>
                <c:pt idx="179">
                  <c:v>1.1253325009999999</c:v>
                </c:pt>
                <c:pt idx="180">
                  <c:v>0.59624004500000005</c:v>
                </c:pt>
                <c:pt idx="181">
                  <c:v>0.70814388699999997</c:v>
                </c:pt>
                <c:pt idx="182">
                  <c:v>0.66496955899999999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35-46E6-BD8A-C62E6B82A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52608"/>
        <c:axId val="97952656"/>
      </c:scatterChart>
      <c:valAx>
        <c:axId val="9905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7952656"/>
        <c:crosses val="autoZero"/>
        <c:crossBetween val="midCat"/>
      </c:valAx>
      <c:valAx>
        <c:axId val="9795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905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Multiple Regressie forecast van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'Lineaire Regressie Dummies'!$B$1</c:f>
              <c:strCache>
                <c:ptCount val="1"/>
                <c:pt idx="0">
                  <c:v>Consumption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'Lineaire Regressie Dummies'!$B$2:$B$188</c:f>
              <c:numCache>
                <c:formatCode>General</c:formatCode>
                <c:ptCount val="187"/>
                <c:pt idx="0">
                  <c:v>0.61598621799999997</c:v>
                </c:pt>
                <c:pt idx="1">
                  <c:v>0.46037569</c:v>
                </c:pt>
                <c:pt idx="2">
                  <c:v>0.87679142300000001</c:v>
                </c:pt>
                <c:pt idx="3">
                  <c:v>-0.27424514100000003</c:v>
                </c:pt>
                <c:pt idx="4">
                  <c:v>1.8973707580000001</c:v>
                </c:pt>
                <c:pt idx="5">
                  <c:v>0.91199290899999996</c:v>
                </c:pt>
                <c:pt idx="6">
                  <c:v>0.79453884500000005</c:v>
                </c:pt>
                <c:pt idx="7">
                  <c:v>1.648587467</c:v>
                </c:pt>
                <c:pt idx="8">
                  <c:v>1.3137221779999999</c:v>
                </c:pt>
                <c:pt idx="9">
                  <c:v>1.891474954</c:v>
                </c:pt>
                <c:pt idx="10">
                  <c:v>1.5307139999999999</c:v>
                </c:pt>
                <c:pt idx="11">
                  <c:v>2.318294715</c:v>
                </c:pt>
                <c:pt idx="12">
                  <c:v>1.81073916</c:v>
                </c:pt>
                <c:pt idx="13">
                  <c:v>-4.1739960999999999E-2</c:v>
                </c:pt>
                <c:pt idx="14">
                  <c:v>0.35423556499999997</c:v>
                </c:pt>
                <c:pt idx="15">
                  <c:v>-0.291632155</c:v>
                </c:pt>
                <c:pt idx="16">
                  <c:v>-0.87702793599999995</c:v>
                </c:pt>
                <c:pt idx="17">
                  <c:v>0.35113554800000002</c:v>
                </c:pt>
                <c:pt idx="18">
                  <c:v>0.40959770200000001</c:v>
                </c:pt>
                <c:pt idx="19">
                  <c:v>-1.4758086340000001</c:v>
                </c:pt>
                <c:pt idx="20">
                  <c:v>0.83225761600000003</c:v>
                </c:pt>
                <c:pt idx="21">
                  <c:v>1.6558346100000001</c:v>
                </c:pt>
                <c:pt idx="22">
                  <c:v>1.419420294</c:v>
                </c:pt>
                <c:pt idx="23">
                  <c:v>1.0543793189999999</c:v>
                </c:pt>
                <c:pt idx="24">
                  <c:v>1.9799802360000001</c:v>
                </c:pt>
                <c:pt idx="25">
                  <c:v>0.91391606700000005</c:v>
                </c:pt>
                <c:pt idx="26">
                  <c:v>1.0553232560000001</c:v>
                </c:pt>
                <c:pt idx="27">
                  <c:v>1.2988982529999999</c:v>
                </c:pt>
                <c:pt idx="28">
                  <c:v>1.136375865</c:v>
                </c:pt>
                <c:pt idx="29">
                  <c:v>0.54994073099999996</c:v>
                </c:pt>
                <c:pt idx="30">
                  <c:v>0.94985262400000003</c:v>
                </c:pt>
                <c:pt idx="31">
                  <c:v>1.4959972399999999</c:v>
                </c:pt>
                <c:pt idx="32">
                  <c:v>0.57549598999999996</c:v>
                </c:pt>
                <c:pt idx="33">
                  <c:v>2.1112095979999999</c:v>
                </c:pt>
                <c:pt idx="34">
                  <c:v>0.41796278799999997</c:v>
                </c:pt>
                <c:pt idx="35">
                  <c:v>0.79792710099999997</c:v>
                </c:pt>
                <c:pt idx="36">
                  <c:v>0.50584597799999997</c:v>
                </c:pt>
                <c:pt idx="37">
                  <c:v>-5.7753394999999999E-2</c:v>
                </c:pt>
                <c:pt idx="38">
                  <c:v>0.977300104</c:v>
                </c:pt>
                <c:pt idx="39">
                  <c:v>0.26826982199999999</c:v>
                </c:pt>
                <c:pt idx="40">
                  <c:v>-0.15391875099999999</c:v>
                </c:pt>
                <c:pt idx="41">
                  <c:v>-2.2741101879999999</c:v>
                </c:pt>
                <c:pt idx="42">
                  <c:v>1.0718812339999999</c:v>
                </c:pt>
                <c:pt idx="43">
                  <c:v>1.3164494120000001</c:v>
                </c:pt>
                <c:pt idx="44">
                  <c:v>0.52472770300000005</c:v>
                </c:pt>
                <c:pt idx="45">
                  <c:v>-1.728203E-2</c:v>
                </c:pt>
                <c:pt idx="46">
                  <c:v>0.401651498</c:v>
                </c:pt>
                <c:pt idx="47">
                  <c:v>-0.75287619699999997</c:v>
                </c:pt>
                <c:pt idx="48">
                  <c:v>0.65938375599999999</c:v>
                </c:pt>
                <c:pt idx="49">
                  <c:v>0.36854173099999998</c:v>
                </c:pt>
                <c:pt idx="50">
                  <c:v>0.76954463799999995</c:v>
                </c:pt>
                <c:pt idx="51">
                  <c:v>1.8087600619999999</c:v>
                </c:pt>
                <c:pt idx="52">
                  <c:v>0.96802953599999997</c:v>
                </c:pt>
                <c:pt idx="53">
                  <c:v>1.9594683079999999</c:v>
                </c:pt>
                <c:pt idx="54">
                  <c:v>1.739494415</c:v>
                </c:pt>
                <c:pt idx="55">
                  <c:v>1.5638933209999999</c:v>
                </c:pt>
                <c:pt idx="56">
                  <c:v>0.84526442400000001</c:v>
                </c:pt>
                <c:pt idx="57">
                  <c:v>1.4150449469999999</c:v>
                </c:pt>
                <c:pt idx="58">
                  <c:v>0.76546607700000002</c:v>
                </c:pt>
                <c:pt idx="59">
                  <c:v>1.313800619</c:v>
                </c:pt>
                <c:pt idx="60">
                  <c:v>1.6865532009999999</c:v>
                </c:pt>
                <c:pt idx="61">
                  <c:v>0.93436989500000001</c:v>
                </c:pt>
                <c:pt idx="62">
                  <c:v>1.9025667500000001</c:v>
                </c:pt>
                <c:pt idx="63">
                  <c:v>0.25656565199999998</c:v>
                </c:pt>
                <c:pt idx="64">
                  <c:v>0.84304278700000002</c:v>
                </c:pt>
                <c:pt idx="65">
                  <c:v>1.111773898</c:v>
                </c:pt>
                <c:pt idx="66">
                  <c:v>1.794994057</c:v>
                </c:pt>
                <c:pt idx="67">
                  <c:v>0.63768446099999998</c:v>
                </c:pt>
                <c:pt idx="68">
                  <c:v>1.5693967999999999E-2</c:v>
                </c:pt>
                <c:pt idx="69">
                  <c:v>1.377316859</c:v>
                </c:pt>
                <c:pt idx="70">
                  <c:v>1.1522571239999999</c:v>
                </c:pt>
                <c:pt idx="71">
                  <c:v>0.21016438800000001</c:v>
                </c:pt>
                <c:pt idx="72">
                  <c:v>1.763160259</c:v>
                </c:pt>
                <c:pt idx="73">
                  <c:v>0.730537137</c:v>
                </c:pt>
                <c:pt idx="74">
                  <c:v>0.85083232600000003</c:v>
                </c:pt>
                <c:pt idx="75">
                  <c:v>1.1378983789999999</c:v>
                </c:pt>
                <c:pt idx="76">
                  <c:v>0.46064152400000002</c:v>
                </c:pt>
                <c:pt idx="77">
                  <c:v>0.46937807599999998</c:v>
                </c:pt>
                <c:pt idx="78">
                  <c:v>0.98950145300000003</c:v>
                </c:pt>
                <c:pt idx="79">
                  <c:v>0.43942766599999999</c:v>
                </c:pt>
                <c:pt idx="80">
                  <c:v>0.85543417300000002</c:v>
                </c:pt>
                <c:pt idx="81">
                  <c:v>0.31230451199999998</c:v>
                </c:pt>
                <c:pt idx="82">
                  <c:v>0.40261312999999999</c:v>
                </c:pt>
                <c:pt idx="83">
                  <c:v>-0.75910716300000003</c:v>
                </c:pt>
                <c:pt idx="84">
                  <c:v>-0.34535007600000001</c:v>
                </c:pt>
                <c:pt idx="85">
                  <c:v>0.83564223500000001</c:v>
                </c:pt>
                <c:pt idx="86">
                  <c:v>0.48439843399999999</c:v>
                </c:pt>
                <c:pt idx="87">
                  <c:v>-2.6265792E-2</c:v>
                </c:pt>
                <c:pt idx="88">
                  <c:v>1.859969993</c:v>
                </c:pt>
                <c:pt idx="89">
                  <c:v>0.68354371199999997</c:v>
                </c:pt>
                <c:pt idx="90">
                  <c:v>1.076612141</c:v>
                </c:pt>
                <c:pt idx="91">
                  <c:v>1.1837239559999999</c:v>
                </c:pt>
                <c:pt idx="92">
                  <c:v>0.37817936099999999</c:v>
                </c:pt>
                <c:pt idx="93">
                  <c:v>0.89392728799999999</c:v>
                </c:pt>
                <c:pt idx="94">
                  <c:v>1.098137664</c:v>
                </c:pt>
                <c:pt idx="95">
                  <c:v>0.88122025299999995</c:v>
                </c:pt>
                <c:pt idx="96">
                  <c:v>1.14064791</c:v>
                </c:pt>
                <c:pt idx="97">
                  <c:v>0.77176224599999999</c:v>
                </c:pt>
                <c:pt idx="98">
                  <c:v>0.77214364300000005</c:v>
                </c:pt>
                <c:pt idx="99">
                  <c:v>1.0701480480000001</c:v>
                </c:pt>
                <c:pt idx="100">
                  <c:v>0.264205052</c:v>
                </c:pt>
                <c:pt idx="101">
                  <c:v>0.89311140899999997</c:v>
                </c:pt>
                <c:pt idx="102">
                  <c:v>0.91264702099999995</c:v>
                </c:pt>
                <c:pt idx="103">
                  <c:v>0.70025425299999999</c:v>
                </c:pt>
                <c:pt idx="104">
                  <c:v>0.92360967199999999</c:v>
                </c:pt>
                <c:pt idx="105">
                  <c:v>1.079978873</c:v>
                </c:pt>
                <c:pt idx="106">
                  <c:v>0.60055798500000002</c:v>
                </c:pt>
                <c:pt idx="107">
                  <c:v>0.78298122299999995</c:v>
                </c:pt>
                <c:pt idx="108">
                  <c:v>1.049492533</c:v>
                </c:pt>
                <c:pt idx="109">
                  <c:v>0.452198553</c:v>
                </c:pt>
                <c:pt idx="110">
                  <c:v>1.696542639</c:v>
                </c:pt>
                <c:pt idx="111">
                  <c:v>1.1806279710000001</c:v>
                </c:pt>
                <c:pt idx="112">
                  <c:v>1.0269362550000001</c:v>
                </c:pt>
                <c:pt idx="113">
                  <c:v>1.7506939930000001</c:v>
                </c:pt>
                <c:pt idx="114">
                  <c:v>1.305969774</c:v>
                </c:pt>
                <c:pt idx="115">
                  <c:v>1.4588861479999999</c:v>
                </c:pt>
                <c:pt idx="116">
                  <c:v>0.94821191100000002</c:v>
                </c:pt>
                <c:pt idx="117">
                  <c:v>1.4697141460000001</c:v>
                </c:pt>
                <c:pt idx="118">
                  <c:v>1.129214355</c:v>
                </c:pt>
                <c:pt idx="119">
                  <c:v>1.457488951</c:v>
                </c:pt>
                <c:pt idx="120">
                  <c:v>1.511067591</c:v>
                </c:pt>
                <c:pt idx="121">
                  <c:v>0.95508877599999997</c:v>
                </c:pt>
                <c:pt idx="122">
                  <c:v>0.96797647499999995</c:v>
                </c:pt>
                <c:pt idx="123">
                  <c:v>0.886297381</c:v>
                </c:pt>
                <c:pt idx="124">
                  <c:v>0.42159086299999998</c:v>
                </c:pt>
                <c:pt idx="125">
                  <c:v>0.256899818</c:v>
                </c:pt>
                <c:pt idx="126">
                  <c:v>0.363810837</c:v>
                </c:pt>
                <c:pt idx="127">
                  <c:v>1.5163032139999999</c:v>
                </c:pt>
                <c:pt idx="128">
                  <c:v>0.29958257100000002</c:v>
                </c:pt>
                <c:pt idx="129">
                  <c:v>0.508990316</c:v>
                </c:pt>
                <c:pt idx="130">
                  <c:v>0.69667241099999999</c:v>
                </c:pt>
                <c:pt idx="131">
                  <c:v>0.53634306499999995</c:v>
                </c:pt>
                <c:pt idx="132">
                  <c:v>0.43826169100000001</c:v>
                </c:pt>
                <c:pt idx="133">
                  <c:v>1.1071908559999999</c:v>
                </c:pt>
                <c:pt idx="134">
                  <c:v>1.4637788190000001</c:v>
                </c:pt>
                <c:pt idx="135">
                  <c:v>0.77334045600000001</c:v>
                </c:pt>
                <c:pt idx="136">
                  <c:v>0.96768534500000003</c:v>
                </c:pt>
                <c:pt idx="137">
                  <c:v>0.64760607400000003</c:v>
                </c:pt>
                <c:pt idx="138">
                  <c:v>0.95117166799999997</c:v>
                </c:pt>
                <c:pt idx="139">
                  <c:v>1.020417017</c:v>
                </c:pt>
                <c:pt idx="140">
                  <c:v>0.76172555900000005</c:v>
                </c:pt>
                <c:pt idx="141">
                  <c:v>1.0813658779999999</c:v>
                </c:pt>
                <c:pt idx="142">
                  <c:v>0.77186493899999997</c:v>
                </c:pt>
                <c:pt idx="143">
                  <c:v>0.375914847</c:v>
                </c:pt>
                <c:pt idx="144">
                  <c:v>1.1152282200000001</c:v>
                </c:pt>
                <c:pt idx="145">
                  <c:v>0.53100554300000002</c:v>
                </c:pt>
                <c:pt idx="146">
                  <c:v>0.582087468</c:v>
                </c:pt>
                <c:pt idx="147">
                  <c:v>1.0143438929999999</c:v>
                </c:pt>
                <c:pt idx="148">
                  <c:v>0.52486183600000003</c:v>
                </c:pt>
                <c:pt idx="149">
                  <c:v>0.338741187</c:v>
                </c:pt>
                <c:pt idx="150">
                  <c:v>0.443918753</c:v>
                </c:pt>
                <c:pt idx="151">
                  <c:v>0.125055845</c:v>
                </c:pt>
                <c:pt idx="152">
                  <c:v>-0.20652548200000001</c:v>
                </c:pt>
                <c:pt idx="153">
                  <c:v>0.16783443000000001</c:v>
                </c:pt>
                <c:pt idx="154">
                  <c:v>-0.72499446199999995</c:v>
                </c:pt>
                <c:pt idx="155">
                  <c:v>-1.2106855839999999</c:v>
                </c:pt>
                <c:pt idx="156">
                  <c:v>-0.34354369899999998</c:v>
                </c:pt>
                <c:pt idx="157">
                  <c:v>-0.45174364099999997</c:v>
                </c:pt>
                <c:pt idx="158">
                  <c:v>0.604913319</c:v>
                </c:pt>
                <c:pt idx="159">
                  <c:v>-1.1150136999999999E-2</c:v>
                </c:pt>
                <c:pt idx="160">
                  <c:v>0.5348174</c:v>
                </c:pt>
                <c:pt idx="161">
                  <c:v>0.81040406200000004</c:v>
                </c:pt>
                <c:pt idx="162">
                  <c:v>0.64501881000000005</c:v>
                </c:pt>
                <c:pt idx="163">
                  <c:v>1.018338739</c:v>
                </c:pt>
                <c:pt idx="164">
                  <c:v>0.50041314800000003</c:v>
                </c:pt>
                <c:pt idx="165">
                  <c:v>0.20141978399999999</c:v>
                </c:pt>
                <c:pt idx="166">
                  <c:v>0.43372599000000001</c:v>
                </c:pt>
                <c:pt idx="167">
                  <c:v>0.33593895400000001</c:v>
                </c:pt>
                <c:pt idx="168">
                  <c:v>0.60108995300000001</c:v>
                </c:pt>
                <c:pt idx="169">
                  <c:v>0.169429564</c:v>
                </c:pt>
                <c:pt idx="170">
                  <c:v>0.26416033999999999</c:v>
                </c:pt>
                <c:pt idx="171">
                  <c:v>0.27877186100000001</c:v>
                </c:pt>
                <c:pt idx="172">
                  <c:v>0.46861291599999999</c:v>
                </c:pt>
                <c:pt idx="173">
                  <c:v>0.20545802499999999</c:v>
                </c:pt>
                <c:pt idx="174">
                  <c:v>0.46641787200000001</c:v>
                </c:pt>
                <c:pt idx="175">
                  <c:v>0.83917366699999996</c:v>
                </c:pt>
                <c:pt idx="176">
                  <c:v>0.473451177</c:v>
                </c:pt>
                <c:pt idx="177">
                  <c:v>0.93375697599999996</c:v>
                </c:pt>
                <c:pt idx="178">
                  <c:v>0.91687177499999994</c:v>
                </c:pt>
                <c:pt idx="179">
                  <c:v>1.1253325009999999</c:v>
                </c:pt>
                <c:pt idx="180">
                  <c:v>0.59624004500000005</c:v>
                </c:pt>
                <c:pt idx="181">
                  <c:v>0.70814388699999997</c:v>
                </c:pt>
                <c:pt idx="182">
                  <c:v>0.66496955899999999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4D-4A7E-8A69-C217031AA8CF}"/>
            </c:ext>
          </c:extLst>
        </c:ser>
        <c:ser>
          <c:idx val="1"/>
          <c:order val="1"/>
          <c:tx>
            <c:strRef>
              <c:f>'Lineaire Regressie Dummies'!$L$184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'Lineaire Regressie Dummies'!$K$2:$K$188</c:f>
              <c:numCache>
                <c:formatCode>General</c:formatCode>
                <c:ptCount val="187"/>
                <c:pt idx="183" formatCode="0.000">
                  <c:v>0.32910248057254543</c:v>
                </c:pt>
                <c:pt idx="184" formatCode="0.000">
                  <c:v>0.41258505456207939</c:v>
                </c:pt>
                <c:pt idx="185" formatCode="0.000">
                  <c:v>0.6708882265994246</c:v>
                </c:pt>
                <c:pt idx="186" formatCode="0.000">
                  <c:v>0.61392073128527813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4D-4A7E-8A69-C217031AA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382352"/>
        <c:axId val="1668554816"/>
      </c:scatterChart>
      <c:valAx>
        <c:axId val="176238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68554816"/>
        <c:crosses val="autoZero"/>
        <c:crossBetween val="midCat"/>
      </c:valAx>
      <c:valAx>
        <c:axId val="166855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6238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172</xdr:row>
      <xdr:rowOff>167640</xdr:rowOff>
    </xdr:from>
    <xdr:to>
      <xdr:col>14</xdr:col>
      <xdr:colOff>327660</xdr:colOff>
      <xdr:row>190</xdr:row>
      <xdr:rowOff>30480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BFA4CA8-B43D-8278-6193-9DE679A6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172</xdr:row>
      <xdr:rowOff>167640</xdr:rowOff>
    </xdr:from>
    <xdr:to>
      <xdr:col>14</xdr:col>
      <xdr:colOff>327660</xdr:colOff>
      <xdr:row>190</xdr:row>
      <xdr:rowOff>30480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498D8C2-F1E6-4DA4-AF14-0FE62D95F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172</xdr:row>
      <xdr:rowOff>106680</xdr:rowOff>
    </xdr:from>
    <xdr:to>
      <xdr:col>17</xdr:col>
      <xdr:colOff>68580</xdr:colOff>
      <xdr:row>189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AF917C9-4C4C-416B-BD5D-9CDAFB301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172</xdr:row>
      <xdr:rowOff>167640</xdr:rowOff>
    </xdr:from>
    <xdr:to>
      <xdr:col>14</xdr:col>
      <xdr:colOff>327660</xdr:colOff>
      <xdr:row>190</xdr:row>
      <xdr:rowOff>30480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009652D-DCC8-4C78-BC29-54658E40BA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273036</xdr:colOff>
      <xdr:row>8</xdr:row>
      <xdr:rowOff>80652</xdr:rowOff>
    </xdr:from>
    <xdr:to>
      <xdr:col>5</xdr:col>
      <xdr:colOff>1507476</xdr:colOff>
      <xdr:row>27</xdr:row>
      <xdr:rowOff>94885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41DFC8F-0ACE-6E14-F2A6-2951FB2ED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172</xdr:row>
      <xdr:rowOff>167640</xdr:rowOff>
    </xdr:from>
    <xdr:to>
      <xdr:col>15</xdr:col>
      <xdr:colOff>327660</xdr:colOff>
      <xdr:row>190</xdr:row>
      <xdr:rowOff>30480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3E4ADEF-B9F3-4B53-BC16-5102B7609F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</xdr:colOff>
      <xdr:row>172</xdr:row>
      <xdr:rowOff>167640</xdr:rowOff>
    </xdr:from>
    <xdr:to>
      <xdr:col>17</xdr:col>
      <xdr:colOff>327660</xdr:colOff>
      <xdr:row>190</xdr:row>
      <xdr:rowOff>30480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3307058-3A29-4264-94F7-CC6838CC7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172</xdr:row>
      <xdr:rowOff>167640</xdr:rowOff>
    </xdr:from>
    <xdr:to>
      <xdr:col>18</xdr:col>
      <xdr:colOff>327660</xdr:colOff>
      <xdr:row>190</xdr:row>
      <xdr:rowOff>30480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6E13DB6-B745-4D96-9174-90DE098B81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154</xdr:row>
      <xdr:rowOff>64770</xdr:rowOff>
    </xdr:from>
    <xdr:to>
      <xdr:col>17</xdr:col>
      <xdr:colOff>167640</xdr:colOff>
      <xdr:row>175</xdr:row>
      <xdr:rowOff>30480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57A3CF1-6497-6884-0390-0E6703336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548640</xdr:colOff>
      <xdr:row>8</xdr:row>
      <xdr:rowOff>110490</xdr:rowOff>
    </xdr:from>
    <xdr:to>
      <xdr:col>18</xdr:col>
      <xdr:colOff>289560</xdr:colOff>
      <xdr:row>29</xdr:row>
      <xdr:rowOff>167640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C3BEDE72-FB2D-5FA6-90D7-F281D5528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</xdr:colOff>
      <xdr:row>154</xdr:row>
      <xdr:rowOff>64770</xdr:rowOff>
    </xdr:from>
    <xdr:to>
      <xdr:col>21</xdr:col>
      <xdr:colOff>167640</xdr:colOff>
      <xdr:row>175</xdr:row>
      <xdr:rowOff>30480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80AE55F-2F86-4863-8275-D151DB7BA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548640</xdr:colOff>
      <xdr:row>8</xdr:row>
      <xdr:rowOff>110490</xdr:rowOff>
    </xdr:from>
    <xdr:to>
      <xdr:col>22</xdr:col>
      <xdr:colOff>289560</xdr:colOff>
      <xdr:row>29</xdr:row>
      <xdr:rowOff>167640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D40A53-2819-4944-8C9B-184CCB105E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6300-2546-4360-8051-9AD77E4B8189}">
  <dimension ref="B2:D13"/>
  <sheetViews>
    <sheetView showGridLines="0" tabSelected="1" workbookViewId="0"/>
  </sheetViews>
  <sheetFormatPr defaultRowHeight="14.5" x14ac:dyDescent="0.35"/>
  <sheetData>
    <row r="2" spans="2:4" ht="21" x14ac:dyDescent="0.5">
      <c r="B2" s="22" t="s">
        <v>72</v>
      </c>
    </row>
    <row r="4" spans="2:4" x14ac:dyDescent="0.35">
      <c r="C4" t="s">
        <v>73</v>
      </c>
      <c r="D4" t="s">
        <v>2</v>
      </c>
    </row>
    <row r="5" spans="2:4" x14ac:dyDescent="0.35">
      <c r="D5" t="s">
        <v>5</v>
      </c>
    </row>
    <row r="6" spans="2:4" x14ac:dyDescent="0.35">
      <c r="D6" t="s">
        <v>6</v>
      </c>
    </row>
    <row r="7" spans="2:4" x14ac:dyDescent="0.35">
      <c r="D7" t="s">
        <v>7</v>
      </c>
    </row>
    <row r="8" spans="2:4" x14ac:dyDescent="0.35">
      <c r="D8" t="s">
        <v>74</v>
      </c>
    </row>
    <row r="9" spans="2:4" x14ac:dyDescent="0.35">
      <c r="D9" t="s">
        <v>75</v>
      </c>
    </row>
    <row r="10" spans="2:4" x14ac:dyDescent="0.35">
      <c r="D10" t="s">
        <v>76</v>
      </c>
    </row>
    <row r="11" spans="2:4" x14ac:dyDescent="0.35">
      <c r="D11" t="s">
        <v>77</v>
      </c>
    </row>
    <row r="12" spans="2:4" x14ac:dyDescent="0.35">
      <c r="D12" t="s">
        <v>78</v>
      </c>
    </row>
    <row r="13" spans="2:4" x14ac:dyDescent="0.35">
      <c r="D1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4C13-EBC3-4010-A7F3-BAC84639C230}">
  <dimension ref="A1:AD196"/>
  <sheetViews>
    <sheetView workbookViewId="0">
      <pane ySplit="2" topLeftCell="A177" activePane="bottomLeft" state="frozen"/>
      <selection pane="bottomLeft" activeCell="C182" sqref="C182:C193"/>
    </sheetView>
  </sheetViews>
  <sheetFormatPr defaultRowHeight="14.5" x14ac:dyDescent="0.35"/>
  <cols>
    <col min="1" max="1" width="9.54296875" bestFit="1" customWidth="1"/>
    <col min="2" max="2" width="11.81640625" bestFit="1" customWidth="1"/>
    <col min="27" max="30" width="11.81640625" style="4" customWidth="1"/>
  </cols>
  <sheetData>
    <row r="1" spans="1:30" x14ac:dyDescent="0.35">
      <c r="A1" t="s">
        <v>1</v>
      </c>
      <c r="B1" t="s">
        <v>0</v>
      </c>
      <c r="C1" t="s">
        <v>2</v>
      </c>
      <c r="AA1" s="4" t="str">
        <f>A1</f>
        <v>Datum</v>
      </c>
      <c r="AB1" s="4" t="str">
        <f t="shared" ref="AB1:AB16" si="0">B1</f>
        <v>Electrical_EU</v>
      </c>
      <c r="AC1" s="4" t="str">
        <f>C1&amp;"_"&amp;D2</f>
        <v>Naive_Fit model</v>
      </c>
      <c r="AD1" s="4" t="str">
        <f>C1&amp;"_"&amp;D182</f>
        <v>Naive_Forecast</v>
      </c>
    </row>
    <row r="2" spans="1:30" x14ac:dyDescent="0.35">
      <c r="A2" s="1">
        <v>35065</v>
      </c>
      <c r="B2">
        <v>79.349999999999994</v>
      </c>
      <c r="C2" s="3"/>
      <c r="D2" t="s">
        <v>4</v>
      </c>
      <c r="AA2" s="5">
        <f t="shared" ref="AA2:AB65" si="1">A2</f>
        <v>35065</v>
      </c>
      <c r="AB2" s="4">
        <f t="shared" si="0"/>
        <v>79.349999999999994</v>
      </c>
    </row>
    <row r="3" spans="1:30" x14ac:dyDescent="0.35">
      <c r="A3" s="1">
        <v>35096</v>
      </c>
      <c r="B3">
        <v>75.78</v>
      </c>
      <c r="C3" s="3">
        <f>B2</f>
        <v>79.349999999999994</v>
      </c>
      <c r="AA3" s="5">
        <f t="shared" si="1"/>
        <v>35096</v>
      </c>
      <c r="AB3" s="4">
        <f t="shared" si="0"/>
        <v>75.78</v>
      </c>
      <c r="AC3" s="4">
        <f t="shared" ref="AC3:AC66" si="2">C3</f>
        <v>79.349999999999994</v>
      </c>
    </row>
    <row r="4" spans="1:30" x14ac:dyDescent="0.35">
      <c r="A4" s="1">
        <v>35125</v>
      </c>
      <c r="B4">
        <v>86.32</v>
      </c>
      <c r="C4" s="3">
        <f t="shared" ref="C4:C67" si="3">B3</f>
        <v>75.78</v>
      </c>
      <c r="AA4" s="5">
        <f t="shared" si="1"/>
        <v>35125</v>
      </c>
      <c r="AB4" s="4">
        <f t="shared" si="0"/>
        <v>86.32</v>
      </c>
      <c r="AC4" s="4">
        <f t="shared" si="2"/>
        <v>75.78</v>
      </c>
    </row>
    <row r="5" spans="1:30" x14ac:dyDescent="0.35">
      <c r="A5" s="1">
        <v>35156</v>
      </c>
      <c r="B5">
        <v>72.599999999999994</v>
      </c>
      <c r="C5" s="3">
        <f t="shared" si="3"/>
        <v>86.32</v>
      </c>
      <c r="AA5" s="5">
        <f t="shared" si="1"/>
        <v>35156</v>
      </c>
      <c r="AB5" s="4">
        <f t="shared" si="0"/>
        <v>72.599999999999994</v>
      </c>
      <c r="AC5" s="4">
        <f t="shared" si="2"/>
        <v>86.32</v>
      </c>
    </row>
    <row r="6" spans="1:30" x14ac:dyDescent="0.35">
      <c r="A6" s="1">
        <v>35186</v>
      </c>
      <c r="B6">
        <v>74.86</v>
      </c>
      <c r="C6" s="3">
        <f t="shared" si="3"/>
        <v>72.599999999999994</v>
      </c>
      <c r="AA6" s="5">
        <f t="shared" si="1"/>
        <v>35186</v>
      </c>
      <c r="AB6" s="4">
        <f t="shared" si="0"/>
        <v>74.86</v>
      </c>
      <c r="AC6" s="4">
        <f t="shared" si="2"/>
        <v>72.599999999999994</v>
      </c>
    </row>
    <row r="7" spans="1:30" x14ac:dyDescent="0.35">
      <c r="A7" s="1">
        <v>35217</v>
      </c>
      <c r="B7">
        <v>83.81</v>
      </c>
      <c r="C7" s="3">
        <f t="shared" si="3"/>
        <v>74.86</v>
      </c>
      <c r="AA7" s="5">
        <f t="shared" si="1"/>
        <v>35217</v>
      </c>
      <c r="AB7" s="4">
        <f t="shared" si="0"/>
        <v>83.81</v>
      </c>
      <c r="AC7" s="4">
        <f t="shared" si="2"/>
        <v>74.86</v>
      </c>
    </row>
    <row r="8" spans="1:30" x14ac:dyDescent="0.35">
      <c r="A8" s="1">
        <v>35247</v>
      </c>
      <c r="B8">
        <v>79.8</v>
      </c>
      <c r="C8" s="3">
        <f t="shared" si="3"/>
        <v>83.81</v>
      </c>
      <c r="AA8" s="5">
        <f t="shared" si="1"/>
        <v>35247</v>
      </c>
      <c r="AB8" s="4">
        <f t="shared" si="0"/>
        <v>79.8</v>
      </c>
      <c r="AC8" s="4">
        <f t="shared" si="2"/>
        <v>83.81</v>
      </c>
    </row>
    <row r="9" spans="1:30" x14ac:dyDescent="0.35">
      <c r="A9" s="1">
        <v>35278</v>
      </c>
      <c r="B9">
        <v>62.41</v>
      </c>
      <c r="C9" s="3">
        <f t="shared" si="3"/>
        <v>79.8</v>
      </c>
      <c r="AA9" s="5">
        <f t="shared" si="1"/>
        <v>35278</v>
      </c>
      <c r="AB9" s="4">
        <f t="shared" si="0"/>
        <v>62.41</v>
      </c>
      <c r="AC9" s="4">
        <f t="shared" si="2"/>
        <v>79.8</v>
      </c>
    </row>
    <row r="10" spans="1:30" x14ac:dyDescent="0.35">
      <c r="A10" s="1">
        <v>35309</v>
      </c>
      <c r="B10">
        <v>85.41</v>
      </c>
      <c r="C10" s="3">
        <f t="shared" si="3"/>
        <v>62.41</v>
      </c>
      <c r="AA10" s="5">
        <f t="shared" si="1"/>
        <v>35309</v>
      </c>
      <c r="AB10" s="4">
        <f t="shared" si="0"/>
        <v>85.41</v>
      </c>
      <c r="AC10" s="4">
        <f t="shared" si="2"/>
        <v>62.41</v>
      </c>
    </row>
    <row r="11" spans="1:30" x14ac:dyDescent="0.35">
      <c r="A11" s="1">
        <v>35339</v>
      </c>
      <c r="B11">
        <v>83.11</v>
      </c>
      <c r="C11" s="3">
        <f t="shared" si="3"/>
        <v>85.41</v>
      </c>
      <c r="AA11" s="5">
        <f t="shared" si="1"/>
        <v>35339</v>
      </c>
      <c r="AB11" s="4">
        <f t="shared" si="0"/>
        <v>83.11</v>
      </c>
      <c r="AC11" s="4">
        <f t="shared" si="2"/>
        <v>85.41</v>
      </c>
    </row>
    <row r="12" spans="1:30" x14ac:dyDescent="0.35">
      <c r="A12" s="1">
        <v>35370</v>
      </c>
      <c r="B12">
        <v>84.21</v>
      </c>
      <c r="C12" s="3">
        <f t="shared" si="3"/>
        <v>83.11</v>
      </c>
      <c r="AA12" s="5">
        <f t="shared" si="1"/>
        <v>35370</v>
      </c>
      <c r="AB12" s="4">
        <f t="shared" si="0"/>
        <v>84.21</v>
      </c>
      <c r="AC12" s="4">
        <f t="shared" si="2"/>
        <v>83.11</v>
      </c>
    </row>
    <row r="13" spans="1:30" x14ac:dyDescent="0.35">
      <c r="A13" s="1">
        <v>35400</v>
      </c>
      <c r="B13">
        <v>89.7</v>
      </c>
      <c r="C13" s="3">
        <f t="shared" si="3"/>
        <v>84.21</v>
      </c>
      <c r="AA13" s="5">
        <f t="shared" si="1"/>
        <v>35400</v>
      </c>
      <c r="AB13" s="4">
        <f t="shared" si="0"/>
        <v>89.7</v>
      </c>
      <c r="AC13" s="4">
        <f t="shared" si="2"/>
        <v>84.21</v>
      </c>
    </row>
    <row r="14" spans="1:30" x14ac:dyDescent="0.35">
      <c r="A14" s="1">
        <v>35431</v>
      </c>
      <c r="B14">
        <v>78.64</v>
      </c>
      <c r="C14" s="3">
        <f t="shared" si="3"/>
        <v>89.7</v>
      </c>
      <c r="AA14" s="5">
        <f t="shared" si="1"/>
        <v>35431</v>
      </c>
      <c r="AB14" s="4">
        <f t="shared" si="0"/>
        <v>78.64</v>
      </c>
      <c r="AC14" s="4">
        <f t="shared" si="2"/>
        <v>89.7</v>
      </c>
    </row>
    <row r="15" spans="1:30" x14ac:dyDescent="0.35">
      <c r="A15" s="1">
        <v>35462</v>
      </c>
      <c r="B15">
        <v>77.42</v>
      </c>
      <c r="C15" s="3">
        <f t="shared" si="3"/>
        <v>78.64</v>
      </c>
      <c r="AA15" s="5">
        <f t="shared" si="1"/>
        <v>35462</v>
      </c>
      <c r="AB15" s="4">
        <f t="shared" si="0"/>
        <v>77.42</v>
      </c>
      <c r="AC15" s="4">
        <f t="shared" si="2"/>
        <v>78.64</v>
      </c>
    </row>
    <row r="16" spans="1:30" x14ac:dyDescent="0.35">
      <c r="A16" s="1">
        <v>35490</v>
      </c>
      <c r="B16">
        <v>89.86</v>
      </c>
      <c r="C16" s="3">
        <f t="shared" si="3"/>
        <v>77.42</v>
      </c>
      <c r="AA16" s="5">
        <f t="shared" si="1"/>
        <v>35490</v>
      </c>
      <c r="AB16" s="4">
        <f t="shared" si="0"/>
        <v>89.86</v>
      </c>
      <c r="AC16" s="4">
        <f t="shared" si="2"/>
        <v>77.42</v>
      </c>
    </row>
    <row r="17" spans="1:29" x14ac:dyDescent="0.35">
      <c r="A17" s="1">
        <v>35521</v>
      </c>
      <c r="B17">
        <v>81.27</v>
      </c>
      <c r="C17" s="3">
        <f t="shared" si="3"/>
        <v>89.86</v>
      </c>
      <c r="AA17" s="5">
        <f t="shared" si="1"/>
        <v>35521</v>
      </c>
      <c r="AB17" s="4">
        <f t="shared" si="1"/>
        <v>81.27</v>
      </c>
      <c r="AC17" s="4">
        <f t="shared" si="2"/>
        <v>89.86</v>
      </c>
    </row>
    <row r="18" spans="1:29" x14ac:dyDescent="0.35">
      <c r="A18" s="1">
        <v>35551</v>
      </c>
      <c r="B18">
        <v>78.680000000000007</v>
      </c>
      <c r="C18" s="3">
        <f t="shared" si="3"/>
        <v>81.27</v>
      </c>
      <c r="AA18" s="5">
        <f t="shared" si="1"/>
        <v>35551</v>
      </c>
      <c r="AB18" s="4">
        <f t="shared" si="1"/>
        <v>78.680000000000007</v>
      </c>
      <c r="AC18" s="4">
        <f t="shared" si="2"/>
        <v>81.27</v>
      </c>
    </row>
    <row r="19" spans="1:29" x14ac:dyDescent="0.35">
      <c r="A19" s="1">
        <v>35582</v>
      </c>
      <c r="B19">
        <v>89.51</v>
      </c>
      <c r="C19" s="3">
        <f t="shared" si="3"/>
        <v>78.680000000000007</v>
      </c>
      <c r="AA19" s="5">
        <f t="shared" si="1"/>
        <v>35582</v>
      </c>
      <c r="AB19" s="4">
        <f t="shared" si="1"/>
        <v>89.51</v>
      </c>
      <c r="AC19" s="4">
        <f t="shared" si="2"/>
        <v>78.680000000000007</v>
      </c>
    </row>
    <row r="20" spans="1:29" x14ac:dyDescent="0.35">
      <c r="A20" s="1">
        <v>35612</v>
      </c>
      <c r="B20">
        <v>83.67</v>
      </c>
      <c r="C20" s="3">
        <f t="shared" si="3"/>
        <v>89.51</v>
      </c>
      <c r="AA20" s="5">
        <f t="shared" si="1"/>
        <v>35612</v>
      </c>
      <c r="AB20" s="4">
        <f t="shared" si="1"/>
        <v>83.67</v>
      </c>
      <c r="AC20" s="4">
        <f t="shared" si="2"/>
        <v>89.51</v>
      </c>
    </row>
    <row r="21" spans="1:29" x14ac:dyDescent="0.35">
      <c r="A21" s="1">
        <v>35643</v>
      </c>
      <c r="B21">
        <v>69.8</v>
      </c>
      <c r="C21" s="3">
        <f t="shared" si="3"/>
        <v>83.67</v>
      </c>
      <c r="AA21" s="5">
        <f t="shared" si="1"/>
        <v>35643</v>
      </c>
      <c r="AB21" s="4">
        <f t="shared" si="1"/>
        <v>69.8</v>
      </c>
      <c r="AC21" s="4">
        <f t="shared" si="2"/>
        <v>83.67</v>
      </c>
    </row>
    <row r="22" spans="1:29" x14ac:dyDescent="0.35">
      <c r="A22" s="1">
        <v>35674</v>
      </c>
      <c r="B22">
        <v>91.09</v>
      </c>
      <c r="C22" s="3">
        <f t="shared" si="3"/>
        <v>69.8</v>
      </c>
      <c r="AA22" s="5">
        <f t="shared" si="1"/>
        <v>35674</v>
      </c>
      <c r="AB22" s="4">
        <f t="shared" si="1"/>
        <v>91.09</v>
      </c>
      <c r="AC22" s="4">
        <f t="shared" si="2"/>
        <v>69.8</v>
      </c>
    </row>
    <row r="23" spans="1:29" x14ac:dyDescent="0.35">
      <c r="A23" s="1">
        <v>35704</v>
      </c>
      <c r="B23">
        <v>89.43</v>
      </c>
      <c r="C23" s="3">
        <f t="shared" si="3"/>
        <v>91.09</v>
      </c>
      <c r="AA23" s="5">
        <f t="shared" si="1"/>
        <v>35704</v>
      </c>
      <c r="AB23" s="4">
        <f t="shared" si="1"/>
        <v>89.43</v>
      </c>
      <c r="AC23" s="4">
        <f t="shared" si="2"/>
        <v>91.09</v>
      </c>
    </row>
    <row r="24" spans="1:29" x14ac:dyDescent="0.35">
      <c r="A24" s="1">
        <v>35735</v>
      </c>
      <c r="B24">
        <v>91.04</v>
      </c>
      <c r="C24" s="3">
        <f t="shared" si="3"/>
        <v>89.43</v>
      </c>
      <c r="AA24" s="5">
        <f t="shared" si="1"/>
        <v>35735</v>
      </c>
      <c r="AB24" s="4">
        <f t="shared" si="1"/>
        <v>91.04</v>
      </c>
      <c r="AC24" s="4">
        <f t="shared" si="2"/>
        <v>89.43</v>
      </c>
    </row>
    <row r="25" spans="1:29" x14ac:dyDescent="0.35">
      <c r="A25" s="1">
        <v>35765</v>
      </c>
      <c r="B25">
        <v>92.87</v>
      </c>
      <c r="C25" s="3">
        <f t="shared" si="3"/>
        <v>91.04</v>
      </c>
      <c r="AA25" s="5">
        <f t="shared" si="1"/>
        <v>35765</v>
      </c>
      <c r="AB25" s="4">
        <f t="shared" si="1"/>
        <v>92.87</v>
      </c>
      <c r="AC25" s="4">
        <f t="shared" si="2"/>
        <v>91.04</v>
      </c>
    </row>
    <row r="26" spans="1:29" x14ac:dyDescent="0.35">
      <c r="A26" s="1">
        <v>35796</v>
      </c>
      <c r="B26">
        <v>81.87</v>
      </c>
      <c r="C26" s="3">
        <f t="shared" si="3"/>
        <v>92.87</v>
      </c>
      <c r="AA26" s="5">
        <f t="shared" si="1"/>
        <v>35796</v>
      </c>
      <c r="AB26" s="4">
        <f t="shared" si="1"/>
        <v>81.87</v>
      </c>
      <c r="AC26" s="4">
        <f t="shared" si="2"/>
        <v>92.87</v>
      </c>
    </row>
    <row r="27" spans="1:29" x14ac:dyDescent="0.35">
      <c r="A27" s="1">
        <v>35827</v>
      </c>
      <c r="B27">
        <v>85.36</v>
      </c>
      <c r="C27" s="3">
        <f t="shared" si="3"/>
        <v>81.87</v>
      </c>
      <c r="AA27" s="5">
        <f t="shared" si="1"/>
        <v>35827</v>
      </c>
      <c r="AB27" s="4">
        <f t="shared" si="1"/>
        <v>85.36</v>
      </c>
      <c r="AC27" s="4">
        <f t="shared" si="2"/>
        <v>81.87</v>
      </c>
    </row>
    <row r="28" spans="1:29" x14ac:dyDescent="0.35">
      <c r="A28" s="1">
        <v>35855</v>
      </c>
      <c r="B28">
        <v>92.98</v>
      </c>
      <c r="C28" s="3">
        <f t="shared" si="3"/>
        <v>85.36</v>
      </c>
      <c r="AA28" s="5">
        <f t="shared" si="1"/>
        <v>35855</v>
      </c>
      <c r="AB28" s="4">
        <f t="shared" si="1"/>
        <v>92.98</v>
      </c>
      <c r="AC28" s="4">
        <f t="shared" si="2"/>
        <v>85.36</v>
      </c>
    </row>
    <row r="29" spans="1:29" x14ac:dyDescent="0.35">
      <c r="A29" s="1">
        <v>35886</v>
      </c>
      <c r="B29">
        <v>81.09</v>
      </c>
      <c r="C29" s="3">
        <f t="shared" si="3"/>
        <v>92.98</v>
      </c>
      <c r="AA29" s="5">
        <f t="shared" si="1"/>
        <v>35886</v>
      </c>
      <c r="AB29" s="4">
        <f t="shared" si="1"/>
        <v>81.09</v>
      </c>
      <c r="AC29" s="4">
        <f t="shared" si="2"/>
        <v>92.98</v>
      </c>
    </row>
    <row r="30" spans="1:29" x14ac:dyDescent="0.35">
      <c r="A30" s="1">
        <v>35916</v>
      </c>
      <c r="B30">
        <v>85.64</v>
      </c>
      <c r="C30" s="3">
        <f t="shared" si="3"/>
        <v>81.09</v>
      </c>
      <c r="AA30" s="5">
        <f t="shared" si="1"/>
        <v>35916</v>
      </c>
      <c r="AB30" s="4">
        <f t="shared" si="1"/>
        <v>85.64</v>
      </c>
      <c r="AC30" s="4">
        <f t="shared" si="2"/>
        <v>81.09</v>
      </c>
    </row>
    <row r="31" spans="1:29" x14ac:dyDescent="0.35">
      <c r="A31" s="1">
        <v>35947</v>
      </c>
      <c r="B31">
        <v>91.14</v>
      </c>
      <c r="C31" s="3">
        <f t="shared" si="3"/>
        <v>85.64</v>
      </c>
      <c r="AA31" s="5">
        <f t="shared" si="1"/>
        <v>35947</v>
      </c>
      <c r="AB31" s="4">
        <f t="shared" si="1"/>
        <v>91.14</v>
      </c>
      <c r="AC31" s="4">
        <f t="shared" si="2"/>
        <v>85.64</v>
      </c>
    </row>
    <row r="32" spans="1:29" x14ac:dyDescent="0.35">
      <c r="A32" s="1">
        <v>35977</v>
      </c>
      <c r="B32">
        <v>83.46</v>
      </c>
      <c r="C32" s="3">
        <f t="shared" si="3"/>
        <v>91.14</v>
      </c>
      <c r="AA32" s="5">
        <f t="shared" si="1"/>
        <v>35977</v>
      </c>
      <c r="AB32" s="4">
        <f t="shared" si="1"/>
        <v>83.46</v>
      </c>
      <c r="AC32" s="4">
        <f t="shared" si="2"/>
        <v>91.14</v>
      </c>
    </row>
    <row r="33" spans="1:29" x14ac:dyDescent="0.35">
      <c r="A33" s="1">
        <v>36008</v>
      </c>
      <c r="B33">
        <v>66.37</v>
      </c>
      <c r="C33" s="3">
        <f t="shared" si="3"/>
        <v>83.46</v>
      </c>
      <c r="AA33" s="5">
        <f t="shared" si="1"/>
        <v>36008</v>
      </c>
      <c r="AB33" s="4">
        <f t="shared" si="1"/>
        <v>66.37</v>
      </c>
      <c r="AC33" s="4">
        <f t="shared" si="2"/>
        <v>83.46</v>
      </c>
    </row>
    <row r="34" spans="1:29" x14ac:dyDescent="0.35">
      <c r="A34" s="1">
        <v>36039</v>
      </c>
      <c r="B34">
        <v>93.34</v>
      </c>
      <c r="C34" s="3">
        <f t="shared" si="3"/>
        <v>66.37</v>
      </c>
      <c r="AA34" s="5">
        <f t="shared" si="1"/>
        <v>36039</v>
      </c>
      <c r="AB34" s="4">
        <f t="shared" si="1"/>
        <v>93.34</v>
      </c>
      <c r="AC34" s="4">
        <f t="shared" si="2"/>
        <v>66.37</v>
      </c>
    </row>
    <row r="35" spans="1:29" x14ac:dyDescent="0.35">
      <c r="A35" s="1">
        <v>36069</v>
      </c>
      <c r="B35">
        <v>85.93</v>
      </c>
      <c r="C35" s="3">
        <f t="shared" si="3"/>
        <v>93.34</v>
      </c>
      <c r="AA35" s="5">
        <f t="shared" si="1"/>
        <v>36069</v>
      </c>
      <c r="AB35" s="4">
        <f t="shared" si="1"/>
        <v>85.93</v>
      </c>
      <c r="AC35" s="4">
        <f t="shared" si="2"/>
        <v>93.34</v>
      </c>
    </row>
    <row r="36" spans="1:29" x14ac:dyDescent="0.35">
      <c r="A36" s="1">
        <v>36100</v>
      </c>
      <c r="B36">
        <v>86.81</v>
      </c>
      <c r="C36" s="3">
        <f t="shared" si="3"/>
        <v>85.93</v>
      </c>
      <c r="AA36" s="5">
        <f t="shared" si="1"/>
        <v>36100</v>
      </c>
      <c r="AB36" s="4">
        <f t="shared" si="1"/>
        <v>86.81</v>
      </c>
      <c r="AC36" s="4">
        <f t="shared" si="2"/>
        <v>85.93</v>
      </c>
    </row>
    <row r="37" spans="1:29" x14ac:dyDescent="0.35">
      <c r="A37" s="1">
        <v>36130</v>
      </c>
      <c r="B37">
        <v>93.3</v>
      </c>
      <c r="C37" s="3">
        <f t="shared" si="3"/>
        <v>86.81</v>
      </c>
      <c r="AA37" s="5">
        <f t="shared" si="1"/>
        <v>36130</v>
      </c>
      <c r="AB37" s="4">
        <f t="shared" si="1"/>
        <v>93.3</v>
      </c>
      <c r="AC37" s="4">
        <f t="shared" si="2"/>
        <v>86.81</v>
      </c>
    </row>
    <row r="38" spans="1:29" x14ac:dyDescent="0.35">
      <c r="A38" s="1">
        <v>36161</v>
      </c>
      <c r="B38">
        <v>81.59</v>
      </c>
      <c r="C38" s="3">
        <f t="shared" si="3"/>
        <v>93.3</v>
      </c>
      <c r="AA38" s="5">
        <f t="shared" si="1"/>
        <v>36161</v>
      </c>
      <c r="AB38" s="4">
        <f t="shared" si="1"/>
        <v>81.59</v>
      </c>
      <c r="AC38" s="4">
        <f t="shared" si="2"/>
        <v>93.3</v>
      </c>
    </row>
    <row r="39" spans="1:29" x14ac:dyDescent="0.35">
      <c r="A39" s="1">
        <v>36192</v>
      </c>
      <c r="B39">
        <v>81.77</v>
      </c>
      <c r="C39" s="3">
        <f t="shared" si="3"/>
        <v>81.59</v>
      </c>
      <c r="AA39" s="5">
        <f t="shared" si="1"/>
        <v>36192</v>
      </c>
      <c r="AB39" s="4">
        <f t="shared" si="1"/>
        <v>81.77</v>
      </c>
      <c r="AC39" s="4">
        <f t="shared" si="2"/>
        <v>81.59</v>
      </c>
    </row>
    <row r="40" spans="1:29" x14ac:dyDescent="0.35">
      <c r="A40" s="1">
        <v>36220</v>
      </c>
      <c r="B40">
        <v>91.24</v>
      </c>
      <c r="C40" s="3">
        <f t="shared" si="3"/>
        <v>81.77</v>
      </c>
      <c r="AA40" s="5">
        <f t="shared" si="1"/>
        <v>36220</v>
      </c>
      <c r="AB40" s="4">
        <f t="shared" si="1"/>
        <v>91.24</v>
      </c>
      <c r="AC40" s="4">
        <f t="shared" si="2"/>
        <v>81.77</v>
      </c>
    </row>
    <row r="41" spans="1:29" x14ac:dyDescent="0.35">
      <c r="A41" s="1">
        <v>36251</v>
      </c>
      <c r="B41">
        <v>79.45</v>
      </c>
      <c r="C41" s="3">
        <f t="shared" si="3"/>
        <v>91.24</v>
      </c>
      <c r="AA41" s="5">
        <f t="shared" si="1"/>
        <v>36251</v>
      </c>
      <c r="AB41" s="4">
        <f t="shared" si="1"/>
        <v>79.45</v>
      </c>
      <c r="AC41" s="4">
        <f t="shared" si="2"/>
        <v>91.24</v>
      </c>
    </row>
    <row r="42" spans="1:29" x14ac:dyDescent="0.35">
      <c r="A42" s="1">
        <v>36281</v>
      </c>
      <c r="B42">
        <v>86.99</v>
      </c>
      <c r="C42" s="3">
        <f t="shared" si="3"/>
        <v>79.45</v>
      </c>
      <c r="AA42" s="5">
        <f t="shared" si="1"/>
        <v>36281</v>
      </c>
      <c r="AB42" s="4">
        <f t="shared" si="1"/>
        <v>86.99</v>
      </c>
      <c r="AC42" s="4">
        <f t="shared" si="2"/>
        <v>79.45</v>
      </c>
    </row>
    <row r="43" spans="1:29" x14ac:dyDescent="0.35">
      <c r="A43" s="1">
        <v>36312</v>
      </c>
      <c r="B43">
        <v>96.6</v>
      </c>
      <c r="C43" s="3">
        <f t="shared" si="3"/>
        <v>86.99</v>
      </c>
      <c r="AA43" s="5">
        <f t="shared" si="1"/>
        <v>36312</v>
      </c>
      <c r="AB43" s="4">
        <f t="shared" si="1"/>
        <v>96.6</v>
      </c>
      <c r="AC43" s="4">
        <f t="shared" si="2"/>
        <v>86.99</v>
      </c>
    </row>
    <row r="44" spans="1:29" x14ac:dyDescent="0.35">
      <c r="A44" s="1">
        <v>36342</v>
      </c>
      <c r="B44">
        <v>97.99</v>
      </c>
      <c r="C44" s="3">
        <f t="shared" si="3"/>
        <v>96.6</v>
      </c>
      <c r="AA44" s="5">
        <f t="shared" si="1"/>
        <v>36342</v>
      </c>
      <c r="AB44" s="4">
        <f t="shared" si="1"/>
        <v>97.99</v>
      </c>
      <c r="AC44" s="4">
        <f t="shared" si="2"/>
        <v>96.6</v>
      </c>
    </row>
    <row r="45" spans="1:29" x14ac:dyDescent="0.35">
      <c r="A45" s="1">
        <v>36373</v>
      </c>
      <c r="B45">
        <v>79.13</v>
      </c>
      <c r="C45" s="3">
        <f t="shared" si="3"/>
        <v>97.99</v>
      </c>
      <c r="AA45" s="5">
        <f t="shared" si="1"/>
        <v>36373</v>
      </c>
      <c r="AB45" s="4">
        <f t="shared" si="1"/>
        <v>79.13</v>
      </c>
      <c r="AC45" s="4">
        <f t="shared" si="2"/>
        <v>97.99</v>
      </c>
    </row>
    <row r="46" spans="1:29" x14ac:dyDescent="0.35">
      <c r="A46" s="1">
        <v>36404</v>
      </c>
      <c r="B46">
        <v>103.56</v>
      </c>
      <c r="C46" s="3">
        <f t="shared" si="3"/>
        <v>79.13</v>
      </c>
      <c r="AA46" s="5">
        <f t="shared" si="1"/>
        <v>36404</v>
      </c>
      <c r="AB46" s="4">
        <f t="shared" si="1"/>
        <v>103.56</v>
      </c>
      <c r="AC46" s="4">
        <f t="shared" si="2"/>
        <v>79.13</v>
      </c>
    </row>
    <row r="47" spans="1:29" x14ac:dyDescent="0.35">
      <c r="A47" s="1">
        <v>36434</v>
      </c>
      <c r="B47">
        <v>100.89</v>
      </c>
      <c r="C47" s="3">
        <f t="shared" si="3"/>
        <v>103.56</v>
      </c>
      <c r="AA47" s="5">
        <f t="shared" si="1"/>
        <v>36434</v>
      </c>
      <c r="AB47" s="4">
        <f t="shared" si="1"/>
        <v>100.89</v>
      </c>
      <c r="AC47" s="4">
        <f t="shared" si="2"/>
        <v>103.56</v>
      </c>
    </row>
    <row r="48" spans="1:29" x14ac:dyDescent="0.35">
      <c r="A48" s="1">
        <v>36465</v>
      </c>
      <c r="B48">
        <v>99.4</v>
      </c>
      <c r="C48" s="3">
        <f t="shared" si="3"/>
        <v>100.89</v>
      </c>
      <c r="AA48" s="5">
        <f t="shared" si="1"/>
        <v>36465</v>
      </c>
      <c r="AB48" s="4">
        <f t="shared" si="1"/>
        <v>99.4</v>
      </c>
      <c r="AC48" s="4">
        <f t="shared" si="2"/>
        <v>100.89</v>
      </c>
    </row>
    <row r="49" spans="1:29" x14ac:dyDescent="0.35">
      <c r="A49" s="1">
        <v>36495</v>
      </c>
      <c r="B49">
        <v>111.8</v>
      </c>
      <c r="C49" s="3">
        <f t="shared" si="3"/>
        <v>99.4</v>
      </c>
      <c r="AA49" s="5">
        <f t="shared" si="1"/>
        <v>36495</v>
      </c>
      <c r="AB49" s="4">
        <f t="shared" si="1"/>
        <v>111.8</v>
      </c>
      <c r="AC49" s="4">
        <f t="shared" si="2"/>
        <v>99.4</v>
      </c>
    </row>
    <row r="50" spans="1:29" x14ac:dyDescent="0.35">
      <c r="A50" s="1">
        <v>36526</v>
      </c>
      <c r="B50">
        <v>95.3</v>
      </c>
      <c r="C50" s="3">
        <f t="shared" si="3"/>
        <v>111.8</v>
      </c>
      <c r="AA50" s="5">
        <f t="shared" si="1"/>
        <v>36526</v>
      </c>
      <c r="AB50" s="4">
        <f t="shared" si="1"/>
        <v>95.3</v>
      </c>
      <c r="AC50" s="4">
        <f t="shared" si="2"/>
        <v>111.8</v>
      </c>
    </row>
    <row r="51" spans="1:29" x14ac:dyDescent="0.35">
      <c r="A51" s="1">
        <v>36557</v>
      </c>
      <c r="B51">
        <v>97.77</v>
      </c>
      <c r="C51" s="3">
        <f t="shared" si="3"/>
        <v>95.3</v>
      </c>
      <c r="AA51" s="5">
        <f t="shared" si="1"/>
        <v>36557</v>
      </c>
      <c r="AB51" s="4">
        <f t="shared" si="1"/>
        <v>97.77</v>
      </c>
      <c r="AC51" s="4">
        <f t="shared" si="2"/>
        <v>95.3</v>
      </c>
    </row>
    <row r="52" spans="1:29" x14ac:dyDescent="0.35">
      <c r="A52" s="1">
        <v>36586</v>
      </c>
      <c r="B52">
        <v>116.23</v>
      </c>
      <c r="C52" s="3">
        <f t="shared" si="3"/>
        <v>97.77</v>
      </c>
      <c r="AA52" s="5">
        <f t="shared" si="1"/>
        <v>36586</v>
      </c>
      <c r="AB52" s="4">
        <f t="shared" si="1"/>
        <v>116.23</v>
      </c>
      <c r="AC52" s="4">
        <f t="shared" si="2"/>
        <v>97.77</v>
      </c>
    </row>
    <row r="53" spans="1:29" x14ac:dyDescent="0.35">
      <c r="A53" s="1">
        <v>36617</v>
      </c>
      <c r="B53">
        <v>100.98</v>
      </c>
      <c r="C53" s="3">
        <f t="shared" si="3"/>
        <v>116.23</v>
      </c>
      <c r="AA53" s="5">
        <f t="shared" si="1"/>
        <v>36617</v>
      </c>
      <c r="AB53" s="4">
        <f t="shared" si="1"/>
        <v>100.98</v>
      </c>
      <c r="AC53" s="4">
        <f t="shared" si="2"/>
        <v>116.23</v>
      </c>
    </row>
    <row r="54" spans="1:29" x14ac:dyDescent="0.35">
      <c r="A54" s="1">
        <v>36647</v>
      </c>
      <c r="B54">
        <v>104.07</v>
      </c>
      <c r="C54" s="3">
        <f t="shared" si="3"/>
        <v>100.98</v>
      </c>
      <c r="AA54" s="5">
        <f t="shared" si="1"/>
        <v>36647</v>
      </c>
      <c r="AB54" s="4">
        <f t="shared" si="1"/>
        <v>104.07</v>
      </c>
      <c r="AC54" s="4">
        <f t="shared" si="2"/>
        <v>100.98</v>
      </c>
    </row>
    <row r="55" spans="1:29" x14ac:dyDescent="0.35">
      <c r="A55" s="1">
        <v>36678</v>
      </c>
      <c r="B55">
        <v>114.64</v>
      </c>
      <c r="C55" s="3">
        <f t="shared" si="3"/>
        <v>104.07</v>
      </c>
      <c r="AA55" s="5">
        <f t="shared" si="1"/>
        <v>36678</v>
      </c>
      <c r="AB55" s="4">
        <f t="shared" si="1"/>
        <v>114.64</v>
      </c>
      <c r="AC55" s="4">
        <f t="shared" si="2"/>
        <v>104.07</v>
      </c>
    </row>
    <row r="56" spans="1:29" x14ac:dyDescent="0.35">
      <c r="A56" s="1">
        <v>36708</v>
      </c>
      <c r="B56">
        <v>107.62</v>
      </c>
      <c r="C56" s="3">
        <f t="shared" si="3"/>
        <v>114.64</v>
      </c>
      <c r="AA56" s="5">
        <f t="shared" si="1"/>
        <v>36708</v>
      </c>
      <c r="AB56" s="4">
        <f t="shared" si="1"/>
        <v>107.62</v>
      </c>
      <c r="AC56" s="4">
        <f t="shared" si="2"/>
        <v>114.64</v>
      </c>
    </row>
    <row r="57" spans="1:29" x14ac:dyDescent="0.35">
      <c r="A57" s="1">
        <v>36739</v>
      </c>
      <c r="B57">
        <v>96.12</v>
      </c>
      <c r="C57" s="3">
        <f t="shared" si="3"/>
        <v>107.62</v>
      </c>
      <c r="AA57" s="5">
        <f t="shared" si="1"/>
        <v>36739</v>
      </c>
      <c r="AB57" s="4">
        <f t="shared" si="1"/>
        <v>96.12</v>
      </c>
      <c r="AC57" s="4">
        <f t="shared" si="2"/>
        <v>107.62</v>
      </c>
    </row>
    <row r="58" spans="1:29" x14ac:dyDescent="0.35">
      <c r="A58" s="1">
        <v>36770</v>
      </c>
      <c r="B58">
        <v>123.5</v>
      </c>
      <c r="C58" s="3">
        <f t="shared" si="3"/>
        <v>96.12</v>
      </c>
      <c r="AA58" s="5">
        <f t="shared" si="1"/>
        <v>36770</v>
      </c>
      <c r="AB58" s="4">
        <f t="shared" si="1"/>
        <v>123.5</v>
      </c>
      <c r="AC58" s="4">
        <f t="shared" si="2"/>
        <v>96.12</v>
      </c>
    </row>
    <row r="59" spans="1:29" x14ac:dyDescent="0.35">
      <c r="A59" s="1">
        <v>36800</v>
      </c>
      <c r="B59">
        <v>116.12</v>
      </c>
      <c r="C59" s="3">
        <f t="shared" si="3"/>
        <v>123.5</v>
      </c>
      <c r="AA59" s="5">
        <f t="shared" si="1"/>
        <v>36800</v>
      </c>
      <c r="AB59" s="4">
        <f t="shared" si="1"/>
        <v>116.12</v>
      </c>
      <c r="AC59" s="4">
        <f t="shared" si="2"/>
        <v>123.5</v>
      </c>
    </row>
    <row r="60" spans="1:29" x14ac:dyDescent="0.35">
      <c r="A60" s="1">
        <v>36831</v>
      </c>
      <c r="B60">
        <v>116.86</v>
      </c>
      <c r="C60" s="3">
        <f t="shared" si="3"/>
        <v>116.12</v>
      </c>
      <c r="AA60" s="5">
        <f t="shared" si="1"/>
        <v>36831</v>
      </c>
      <c r="AB60" s="4">
        <f t="shared" si="1"/>
        <v>116.86</v>
      </c>
      <c r="AC60" s="4">
        <f t="shared" si="2"/>
        <v>116.12</v>
      </c>
    </row>
    <row r="61" spans="1:29" x14ac:dyDescent="0.35">
      <c r="A61" s="1">
        <v>36861</v>
      </c>
      <c r="B61">
        <v>128.61000000000001</v>
      </c>
      <c r="C61" s="3">
        <f t="shared" si="3"/>
        <v>116.86</v>
      </c>
      <c r="AA61" s="5">
        <f t="shared" si="1"/>
        <v>36861</v>
      </c>
      <c r="AB61" s="4">
        <f t="shared" si="1"/>
        <v>128.61000000000001</v>
      </c>
      <c r="AC61" s="4">
        <f t="shared" si="2"/>
        <v>116.86</v>
      </c>
    </row>
    <row r="62" spans="1:29" x14ac:dyDescent="0.35">
      <c r="A62" s="1">
        <v>36892</v>
      </c>
      <c r="B62">
        <v>100.56</v>
      </c>
      <c r="C62" s="3">
        <f t="shared" si="3"/>
        <v>128.61000000000001</v>
      </c>
      <c r="AA62" s="5">
        <f t="shared" si="1"/>
        <v>36892</v>
      </c>
      <c r="AB62" s="4">
        <f t="shared" si="1"/>
        <v>100.56</v>
      </c>
      <c r="AC62" s="4">
        <f t="shared" si="2"/>
        <v>128.61000000000001</v>
      </c>
    </row>
    <row r="63" spans="1:29" x14ac:dyDescent="0.35">
      <c r="A63" s="1">
        <v>36923</v>
      </c>
      <c r="B63">
        <v>103.05</v>
      </c>
      <c r="C63" s="3">
        <f t="shared" si="3"/>
        <v>100.56</v>
      </c>
      <c r="AA63" s="5">
        <f t="shared" si="1"/>
        <v>36923</v>
      </c>
      <c r="AB63" s="4">
        <f t="shared" si="1"/>
        <v>103.05</v>
      </c>
      <c r="AC63" s="4">
        <f t="shared" si="2"/>
        <v>100.56</v>
      </c>
    </row>
    <row r="64" spans="1:29" x14ac:dyDescent="0.35">
      <c r="A64" s="1">
        <v>36951</v>
      </c>
      <c r="B64">
        <v>119.06</v>
      </c>
      <c r="C64" s="3">
        <f t="shared" si="3"/>
        <v>103.05</v>
      </c>
      <c r="AA64" s="5">
        <f t="shared" si="1"/>
        <v>36951</v>
      </c>
      <c r="AB64" s="4">
        <f t="shared" si="1"/>
        <v>119.06</v>
      </c>
      <c r="AC64" s="4">
        <f t="shared" si="2"/>
        <v>103.05</v>
      </c>
    </row>
    <row r="65" spans="1:29" x14ac:dyDescent="0.35">
      <c r="A65" s="1">
        <v>36982</v>
      </c>
      <c r="B65">
        <v>92.46</v>
      </c>
      <c r="C65" s="3">
        <f t="shared" si="3"/>
        <v>119.06</v>
      </c>
      <c r="AA65" s="5">
        <f t="shared" si="1"/>
        <v>36982</v>
      </c>
      <c r="AB65" s="4">
        <f t="shared" si="1"/>
        <v>92.46</v>
      </c>
      <c r="AC65" s="4">
        <f t="shared" si="2"/>
        <v>119.06</v>
      </c>
    </row>
    <row r="66" spans="1:29" x14ac:dyDescent="0.35">
      <c r="A66" s="1">
        <v>37012</v>
      </c>
      <c r="B66">
        <v>98.75</v>
      </c>
      <c r="C66" s="3">
        <f t="shared" si="3"/>
        <v>92.46</v>
      </c>
      <c r="AA66" s="5">
        <f t="shared" ref="AA66:AB129" si="4">A66</f>
        <v>37012</v>
      </c>
      <c r="AB66" s="4">
        <f t="shared" si="4"/>
        <v>98.75</v>
      </c>
      <c r="AC66" s="4">
        <f t="shared" si="2"/>
        <v>92.46</v>
      </c>
    </row>
    <row r="67" spans="1:29" x14ac:dyDescent="0.35">
      <c r="A67" s="1">
        <v>37043</v>
      </c>
      <c r="B67">
        <v>111.14</v>
      </c>
      <c r="C67" s="3">
        <f t="shared" si="3"/>
        <v>98.75</v>
      </c>
      <c r="AA67" s="5">
        <f t="shared" si="4"/>
        <v>37043</v>
      </c>
      <c r="AB67" s="4">
        <f t="shared" si="4"/>
        <v>111.14</v>
      </c>
      <c r="AC67" s="4">
        <f t="shared" ref="AC67:AC130" si="5">C67</f>
        <v>98.75</v>
      </c>
    </row>
    <row r="68" spans="1:29" x14ac:dyDescent="0.35">
      <c r="A68" s="1">
        <v>37073</v>
      </c>
      <c r="B68">
        <v>96.13</v>
      </c>
      <c r="C68" s="3">
        <f t="shared" ref="C68:C131" si="6">B67</f>
        <v>111.14</v>
      </c>
      <c r="AA68" s="5">
        <f t="shared" si="4"/>
        <v>37073</v>
      </c>
      <c r="AB68" s="4">
        <f t="shared" si="4"/>
        <v>96.13</v>
      </c>
      <c r="AC68" s="4">
        <f t="shared" si="5"/>
        <v>111.14</v>
      </c>
    </row>
    <row r="69" spans="1:29" x14ac:dyDescent="0.35">
      <c r="A69" s="1">
        <v>37104</v>
      </c>
      <c r="B69">
        <v>79.72</v>
      </c>
      <c r="C69" s="3">
        <f t="shared" si="6"/>
        <v>96.13</v>
      </c>
      <c r="AA69" s="5">
        <f t="shared" si="4"/>
        <v>37104</v>
      </c>
      <c r="AB69" s="4">
        <f t="shared" si="4"/>
        <v>79.72</v>
      </c>
      <c r="AC69" s="4">
        <f t="shared" si="5"/>
        <v>96.13</v>
      </c>
    </row>
    <row r="70" spans="1:29" x14ac:dyDescent="0.35">
      <c r="A70" s="1">
        <v>37135</v>
      </c>
      <c r="B70">
        <v>102.07</v>
      </c>
      <c r="C70" s="3">
        <f t="shared" si="6"/>
        <v>79.72</v>
      </c>
      <c r="AA70" s="5">
        <f t="shared" si="4"/>
        <v>37135</v>
      </c>
      <c r="AB70" s="4">
        <f t="shared" si="4"/>
        <v>102.07</v>
      </c>
      <c r="AC70" s="4">
        <f t="shared" si="5"/>
        <v>79.72</v>
      </c>
    </row>
    <row r="71" spans="1:29" x14ac:dyDescent="0.35">
      <c r="A71" s="1">
        <v>37165</v>
      </c>
      <c r="B71">
        <v>96.18</v>
      </c>
      <c r="C71" s="3">
        <f t="shared" si="6"/>
        <v>102.07</v>
      </c>
      <c r="AA71" s="5">
        <f t="shared" si="4"/>
        <v>37165</v>
      </c>
      <c r="AB71" s="4">
        <f t="shared" si="4"/>
        <v>96.18</v>
      </c>
      <c r="AC71" s="4">
        <f t="shared" si="5"/>
        <v>102.07</v>
      </c>
    </row>
    <row r="72" spans="1:29" x14ac:dyDescent="0.35">
      <c r="A72" s="1">
        <v>37196</v>
      </c>
      <c r="B72">
        <v>101.26</v>
      </c>
      <c r="C72" s="3">
        <f t="shared" si="6"/>
        <v>96.18</v>
      </c>
      <c r="AA72" s="5">
        <f t="shared" si="4"/>
        <v>37196</v>
      </c>
      <c r="AB72" s="4">
        <f t="shared" si="4"/>
        <v>101.26</v>
      </c>
      <c r="AC72" s="4">
        <f t="shared" si="5"/>
        <v>96.18</v>
      </c>
    </row>
    <row r="73" spans="1:29" x14ac:dyDescent="0.35">
      <c r="A73" s="1">
        <v>37226</v>
      </c>
      <c r="B73">
        <v>109.85</v>
      </c>
      <c r="C73" s="3">
        <f t="shared" si="6"/>
        <v>101.26</v>
      </c>
      <c r="AA73" s="5">
        <f t="shared" si="4"/>
        <v>37226</v>
      </c>
      <c r="AB73" s="4">
        <f t="shared" si="4"/>
        <v>109.85</v>
      </c>
      <c r="AC73" s="4">
        <f t="shared" si="5"/>
        <v>101.26</v>
      </c>
    </row>
    <row r="74" spans="1:29" x14ac:dyDescent="0.35">
      <c r="A74" s="1">
        <v>37257</v>
      </c>
      <c r="B74">
        <v>89.52</v>
      </c>
      <c r="C74" s="3">
        <f t="shared" si="6"/>
        <v>109.85</v>
      </c>
      <c r="AA74" s="5">
        <f t="shared" si="4"/>
        <v>37257</v>
      </c>
      <c r="AB74" s="4">
        <f t="shared" si="4"/>
        <v>89.52</v>
      </c>
      <c r="AC74" s="4">
        <f t="shared" si="5"/>
        <v>109.85</v>
      </c>
    </row>
    <row r="75" spans="1:29" x14ac:dyDescent="0.35">
      <c r="A75" s="1">
        <v>37288</v>
      </c>
      <c r="B75">
        <v>89.27</v>
      </c>
      <c r="C75" s="3">
        <f t="shared" si="6"/>
        <v>89.52</v>
      </c>
      <c r="AA75" s="5">
        <f t="shared" si="4"/>
        <v>37288</v>
      </c>
      <c r="AB75" s="4">
        <f t="shared" si="4"/>
        <v>89.27</v>
      </c>
      <c r="AC75" s="4">
        <f t="shared" si="5"/>
        <v>89.52</v>
      </c>
    </row>
    <row r="76" spans="1:29" x14ac:dyDescent="0.35">
      <c r="A76" s="1">
        <v>37316</v>
      </c>
      <c r="B76">
        <v>104.35</v>
      </c>
      <c r="C76" s="3">
        <f t="shared" si="6"/>
        <v>89.27</v>
      </c>
      <c r="AA76" s="5">
        <f t="shared" si="4"/>
        <v>37316</v>
      </c>
      <c r="AB76" s="4">
        <f t="shared" si="4"/>
        <v>104.35</v>
      </c>
      <c r="AC76" s="4">
        <f t="shared" si="5"/>
        <v>89.27</v>
      </c>
    </row>
    <row r="77" spans="1:29" x14ac:dyDescent="0.35">
      <c r="A77" s="1">
        <v>37347</v>
      </c>
      <c r="B77">
        <v>87.05</v>
      </c>
      <c r="C77" s="3">
        <f t="shared" si="6"/>
        <v>104.35</v>
      </c>
      <c r="AA77" s="5">
        <f t="shared" si="4"/>
        <v>37347</v>
      </c>
      <c r="AB77" s="4">
        <f t="shared" si="4"/>
        <v>87.05</v>
      </c>
      <c r="AC77" s="4">
        <f t="shared" si="5"/>
        <v>104.35</v>
      </c>
    </row>
    <row r="78" spans="1:29" x14ac:dyDescent="0.35">
      <c r="A78" s="1">
        <v>37377</v>
      </c>
      <c r="B78">
        <v>89.33</v>
      </c>
      <c r="C78" s="3">
        <f t="shared" si="6"/>
        <v>87.05</v>
      </c>
      <c r="AA78" s="5">
        <f t="shared" si="4"/>
        <v>37377</v>
      </c>
      <c r="AB78" s="4">
        <f t="shared" si="4"/>
        <v>89.33</v>
      </c>
      <c r="AC78" s="4">
        <f t="shared" si="5"/>
        <v>87.05</v>
      </c>
    </row>
    <row r="79" spans="1:29" x14ac:dyDescent="0.35">
      <c r="A79" s="1">
        <v>37408</v>
      </c>
      <c r="B79">
        <v>102.2</v>
      </c>
      <c r="C79" s="3">
        <f t="shared" si="6"/>
        <v>89.33</v>
      </c>
      <c r="AA79" s="5">
        <f t="shared" si="4"/>
        <v>37408</v>
      </c>
      <c r="AB79" s="4">
        <f t="shared" si="4"/>
        <v>102.2</v>
      </c>
      <c r="AC79" s="4">
        <f t="shared" si="5"/>
        <v>89.33</v>
      </c>
    </row>
    <row r="80" spans="1:29" x14ac:dyDescent="0.35">
      <c r="A80" s="1">
        <v>37438</v>
      </c>
      <c r="B80">
        <v>88.13</v>
      </c>
      <c r="C80" s="3">
        <f t="shared" si="6"/>
        <v>102.2</v>
      </c>
      <c r="AA80" s="5">
        <f t="shared" si="4"/>
        <v>37438</v>
      </c>
      <c r="AB80" s="4">
        <f t="shared" si="4"/>
        <v>88.13</v>
      </c>
      <c r="AC80" s="4">
        <f t="shared" si="5"/>
        <v>102.2</v>
      </c>
    </row>
    <row r="81" spans="1:29" x14ac:dyDescent="0.35">
      <c r="A81" s="1">
        <v>37469</v>
      </c>
      <c r="B81">
        <v>75.680000000000007</v>
      </c>
      <c r="C81" s="3">
        <f t="shared" si="6"/>
        <v>88.13</v>
      </c>
      <c r="AA81" s="5">
        <f t="shared" si="4"/>
        <v>37469</v>
      </c>
      <c r="AB81" s="4">
        <f t="shared" si="4"/>
        <v>75.680000000000007</v>
      </c>
      <c r="AC81" s="4">
        <f t="shared" si="5"/>
        <v>88.13</v>
      </c>
    </row>
    <row r="82" spans="1:29" x14ac:dyDescent="0.35">
      <c r="A82" s="1">
        <v>37500</v>
      </c>
      <c r="B82">
        <v>99.48</v>
      </c>
      <c r="C82" s="3">
        <f t="shared" si="6"/>
        <v>75.680000000000007</v>
      </c>
      <c r="AA82" s="5">
        <f t="shared" si="4"/>
        <v>37500</v>
      </c>
      <c r="AB82" s="4">
        <f t="shared" si="4"/>
        <v>99.48</v>
      </c>
      <c r="AC82" s="4">
        <f t="shared" si="5"/>
        <v>75.680000000000007</v>
      </c>
    </row>
    <row r="83" spans="1:29" x14ac:dyDescent="0.35">
      <c r="A83" s="1">
        <v>37530</v>
      </c>
      <c r="B83">
        <v>96.4</v>
      </c>
      <c r="C83" s="3">
        <f t="shared" si="6"/>
        <v>99.48</v>
      </c>
      <c r="AA83" s="5">
        <f t="shared" si="4"/>
        <v>37530</v>
      </c>
      <c r="AB83" s="4">
        <f t="shared" si="4"/>
        <v>96.4</v>
      </c>
      <c r="AC83" s="4">
        <f t="shared" si="5"/>
        <v>99.48</v>
      </c>
    </row>
    <row r="84" spans="1:29" x14ac:dyDescent="0.35">
      <c r="A84" s="1">
        <v>37561</v>
      </c>
      <c r="B84">
        <v>96.16</v>
      </c>
      <c r="C84" s="3">
        <f t="shared" si="6"/>
        <v>96.4</v>
      </c>
      <c r="AA84" s="5">
        <f t="shared" si="4"/>
        <v>37561</v>
      </c>
      <c r="AB84" s="4">
        <f t="shared" si="4"/>
        <v>96.16</v>
      </c>
      <c r="AC84" s="4">
        <f t="shared" si="5"/>
        <v>96.4</v>
      </c>
    </row>
    <row r="85" spans="1:29" x14ac:dyDescent="0.35">
      <c r="A85" s="1">
        <v>37591</v>
      </c>
      <c r="B85">
        <v>101</v>
      </c>
      <c r="C85" s="3">
        <f t="shared" si="6"/>
        <v>96.16</v>
      </c>
      <c r="AA85" s="5">
        <f t="shared" si="4"/>
        <v>37591</v>
      </c>
      <c r="AB85" s="4">
        <f t="shared" si="4"/>
        <v>101</v>
      </c>
      <c r="AC85" s="4">
        <f t="shared" si="5"/>
        <v>96.16</v>
      </c>
    </row>
    <row r="86" spans="1:29" x14ac:dyDescent="0.35">
      <c r="A86" s="1">
        <v>37622</v>
      </c>
      <c r="B86">
        <v>89.34</v>
      </c>
      <c r="C86" s="3">
        <f t="shared" si="6"/>
        <v>101</v>
      </c>
      <c r="AA86" s="5">
        <f t="shared" si="4"/>
        <v>37622</v>
      </c>
      <c r="AB86" s="4">
        <f t="shared" si="4"/>
        <v>89.34</v>
      </c>
      <c r="AC86" s="4">
        <f t="shared" si="5"/>
        <v>101</v>
      </c>
    </row>
    <row r="87" spans="1:29" x14ac:dyDescent="0.35">
      <c r="A87" s="1">
        <v>37653</v>
      </c>
      <c r="B87">
        <v>86.91</v>
      </c>
      <c r="C87" s="3">
        <f t="shared" si="6"/>
        <v>89.34</v>
      </c>
      <c r="AA87" s="5">
        <f t="shared" si="4"/>
        <v>37653</v>
      </c>
      <c r="AB87" s="4">
        <f t="shared" si="4"/>
        <v>86.91</v>
      </c>
      <c r="AC87" s="4">
        <f t="shared" si="5"/>
        <v>89.34</v>
      </c>
    </row>
    <row r="88" spans="1:29" x14ac:dyDescent="0.35">
      <c r="A88" s="1">
        <v>37681</v>
      </c>
      <c r="B88">
        <v>98.9</v>
      </c>
      <c r="C88" s="3">
        <f t="shared" si="6"/>
        <v>86.91</v>
      </c>
      <c r="AA88" s="5">
        <f t="shared" si="4"/>
        <v>37681</v>
      </c>
      <c r="AB88" s="4">
        <f t="shared" si="4"/>
        <v>98.9</v>
      </c>
      <c r="AC88" s="4">
        <f t="shared" si="5"/>
        <v>86.91</v>
      </c>
    </row>
    <row r="89" spans="1:29" x14ac:dyDescent="0.35">
      <c r="A89" s="1">
        <v>37712</v>
      </c>
      <c r="B89">
        <v>85.54</v>
      </c>
      <c r="C89" s="3">
        <f t="shared" si="6"/>
        <v>98.9</v>
      </c>
      <c r="AA89" s="5">
        <f t="shared" si="4"/>
        <v>37712</v>
      </c>
      <c r="AB89" s="4">
        <f t="shared" si="4"/>
        <v>85.54</v>
      </c>
      <c r="AC89" s="4">
        <f t="shared" si="5"/>
        <v>98.9</v>
      </c>
    </row>
    <row r="90" spans="1:29" x14ac:dyDescent="0.35">
      <c r="A90" s="1">
        <v>37742</v>
      </c>
      <c r="B90">
        <v>85.25</v>
      </c>
      <c r="C90" s="3">
        <f t="shared" si="6"/>
        <v>85.54</v>
      </c>
      <c r="AA90" s="5">
        <f t="shared" si="4"/>
        <v>37742</v>
      </c>
      <c r="AB90" s="4">
        <f t="shared" si="4"/>
        <v>85.25</v>
      </c>
      <c r="AC90" s="4">
        <f t="shared" si="5"/>
        <v>85.54</v>
      </c>
    </row>
    <row r="91" spans="1:29" x14ac:dyDescent="0.35">
      <c r="A91" s="1">
        <v>37773</v>
      </c>
      <c r="B91">
        <v>101.14</v>
      </c>
      <c r="C91" s="3">
        <f t="shared" si="6"/>
        <v>85.25</v>
      </c>
      <c r="AA91" s="5">
        <f t="shared" si="4"/>
        <v>37773</v>
      </c>
      <c r="AB91" s="4">
        <f t="shared" si="4"/>
        <v>101.14</v>
      </c>
      <c r="AC91" s="4">
        <f t="shared" si="5"/>
        <v>85.25</v>
      </c>
    </row>
    <row r="92" spans="1:29" x14ac:dyDescent="0.35">
      <c r="A92" s="1">
        <v>37803</v>
      </c>
      <c r="B92">
        <v>91.8</v>
      </c>
      <c r="C92" s="3">
        <f t="shared" si="6"/>
        <v>101.14</v>
      </c>
      <c r="AA92" s="5">
        <f t="shared" si="4"/>
        <v>37803</v>
      </c>
      <c r="AB92" s="4">
        <f t="shared" si="4"/>
        <v>91.8</v>
      </c>
      <c r="AC92" s="4">
        <f t="shared" si="5"/>
        <v>101.14</v>
      </c>
    </row>
    <row r="93" spans="1:29" x14ac:dyDescent="0.35">
      <c r="A93" s="1">
        <v>37834</v>
      </c>
      <c r="B93">
        <v>76.98</v>
      </c>
      <c r="C93" s="3">
        <f t="shared" si="6"/>
        <v>91.8</v>
      </c>
      <c r="AA93" s="5">
        <f t="shared" si="4"/>
        <v>37834</v>
      </c>
      <c r="AB93" s="4">
        <f t="shared" si="4"/>
        <v>76.98</v>
      </c>
      <c r="AC93" s="4">
        <f t="shared" si="5"/>
        <v>91.8</v>
      </c>
    </row>
    <row r="94" spans="1:29" x14ac:dyDescent="0.35">
      <c r="A94" s="1">
        <v>37865</v>
      </c>
      <c r="B94">
        <v>104.33</v>
      </c>
      <c r="C94" s="3">
        <f t="shared" si="6"/>
        <v>76.98</v>
      </c>
      <c r="AA94" s="5">
        <f t="shared" si="4"/>
        <v>37865</v>
      </c>
      <c r="AB94" s="4">
        <f t="shared" si="4"/>
        <v>104.33</v>
      </c>
      <c r="AC94" s="4">
        <f t="shared" si="5"/>
        <v>76.98</v>
      </c>
    </row>
    <row r="95" spans="1:29" x14ac:dyDescent="0.35">
      <c r="A95" s="1">
        <v>37895</v>
      </c>
      <c r="B95">
        <v>99.72</v>
      </c>
      <c r="C95" s="3">
        <f t="shared" si="6"/>
        <v>104.33</v>
      </c>
      <c r="AA95" s="5">
        <f t="shared" si="4"/>
        <v>37895</v>
      </c>
      <c r="AB95" s="4">
        <f t="shared" si="4"/>
        <v>99.72</v>
      </c>
      <c r="AC95" s="4">
        <f t="shared" si="5"/>
        <v>104.33</v>
      </c>
    </row>
    <row r="96" spans="1:29" x14ac:dyDescent="0.35">
      <c r="A96" s="1">
        <v>37926</v>
      </c>
      <c r="B96">
        <v>101.06</v>
      </c>
      <c r="C96" s="3">
        <f t="shared" si="6"/>
        <v>99.72</v>
      </c>
      <c r="AA96" s="5">
        <f t="shared" si="4"/>
        <v>37926</v>
      </c>
      <c r="AB96" s="4">
        <f t="shared" si="4"/>
        <v>101.06</v>
      </c>
      <c r="AC96" s="4">
        <f t="shared" si="5"/>
        <v>99.72</v>
      </c>
    </row>
    <row r="97" spans="1:29" x14ac:dyDescent="0.35">
      <c r="A97" s="1">
        <v>37956</v>
      </c>
      <c r="B97">
        <v>109</v>
      </c>
      <c r="C97" s="3">
        <f t="shared" si="6"/>
        <v>101.06</v>
      </c>
      <c r="AA97" s="5">
        <f t="shared" si="4"/>
        <v>37956</v>
      </c>
      <c r="AB97" s="4">
        <f t="shared" si="4"/>
        <v>109</v>
      </c>
      <c r="AC97" s="4">
        <f t="shared" si="5"/>
        <v>101.06</v>
      </c>
    </row>
    <row r="98" spans="1:29" x14ac:dyDescent="0.35">
      <c r="A98" s="1">
        <v>37987</v>
      </c>
      <c r="B98">
        <v>89.88</v>
      </c>
      <c r="C98" s="3">
        <f t="shared" si="6"/>
        <v>109</v>
      </c>
      <c r="AA98" s="5">
        <f t="shared" si="4"/>
        <v>37987</v>
      </c>
      <c r="AB98" s="4">
        <f t="shared" si="4"/>
        <v>89.88</v>
      </c>
      <c r="AC98" s="4">
        <f t="shared" si="5"/>
        <v>109</v>
      </c>
    </row>
    <row r="99" spans="1:29" x14ac:dyDescent="0.35">
      <c r="A99" s="1">
        <v>38018</v>
      </c>
      <c r="B99">
        <v>92.27</v>
      </c>
      <c r="C99" s="3">
        <f t="shared" si="6"/>
        <v>89.88</v>
      </c>
      <c r="AA99" s="5">
        <f t="shared" si="4"/>
        <v>38018</v>
      </c>
      <c r="AB99" s="4">
        <f t="shared" si="4"/>
        <v>92.27</v>
      </c>
      <c r="AC99" s="4">
        <f t="shared" si="5"/>
        <v>89.88</v>
      </c>
    </row>
    <row r="100" spans="1:29" x14ac:dyDescent="0.35">
      <c r="A100" s="1">
        <v>38047</v>
      </c>
      <c r="B100">
        <v>105.11</v>
      </c>
      <c r="C100" s="3">
        <f t="shared" si="6"/>
        <v>92.27</v>
      </c>
      <c r="AA100" s="5">
        <f t="shared" si="4"/>
        <v>38047</v>
      </c>
      <c r="AB100" s="4">
        <f t="shared" si="4"/>
        <v>105.11</v>
      </c>
      <c r="AC100" s="4">
        <f t="shared" si="5"/>
        <v>92.27</v>
      </c>
    </row>
    <row r="101" spans="1:29" x14ac:dyDescent="0.35">
      <c r="A101" s="1">
        <v>38078</v>
      </c>
      <c r="B101">
        <v>91.5</v>
      </c>
      <c r="C101" s="3">
        <f t="shared" si="6"/>
        <v>105.11</v>
      </c>
      <c r="AA101" s="5">
        <f t="shared" si="4"/>
        <v>38078</v>
      </c>
      <c r="AB101" s="4">
        <f t="shared" si="4"/>
        <v>91.5</v>
      </c>
      <c r="AC101" s="4">
        <f t="shared" si="5"/>
        <v>105.11</v>
      </c>
    </row>
    <row r="102" spans="1:29" x14ac:dyDescent="0.35">
      <c r="A102" s="1">
        <v>38108</v>
      </c>
      <c r="B102">
        <v>92.56</v>
      </c>
      <c r="C102" s="3">
        <f t="shared" si="6"/>
        <v>91.5</v>
      </c>
      <c r="AA102" s="5">
        <f t="shared" si="4"/>
        <v>38108</v>
      </c>
      <c r="AB102" s="4">
        <f t="shared" si="4"/>
        <v>92.56</v>
      </c>
      <c r="AC102" s="4">
        <f t="shared" si="5"/>
        <v>91.5</v>
      </c>
    </row>
    <row r="103" spans="1:29" x14ac:dyDescent="0.35">
      <c r="A103" s="1">
        <v>38139</v>
      </c>
      <c r="B103">
        <v>104.35</v>
      </c>
      <c r="C103" s="3">
        <f t="shared" si="6"/>
        <v>92.56</v>
      </c>
      <c r="AA103" s="5">
        <f t="shared" si="4"/>
        <v>38139</v>
      </c>
      <c r="AB103" s="4">
        <f t="shared" si="4"/>
        <v>104.35</v>
      </c>
      <c r="AC103" s="4">
        <f t="shared" si="5"/>
        <v>92.56</v>
      </c>
    </row>
    <row r="104" spans="1:29" x14ac:dyDescent="0.35">
      <c r="A104" s="1">
        <v>38169</v>
      </c>
      <c r="B104">
        <v>96.21</v>
      </c>
      <c r="C104" s="3">
        <f t="shared" si="6"/>
        <v>104.35</v>
      </c>
      <c r="AA104" s="5">
        <f t="shared" si="4"/>
        <v>38169</v>
      </c>
      <c r="AB104" s="4">
        <f t="shared" si="4"/>
        <v>96.21</v>
      </c>
      <c r="AC104" s="4">
        <f t="shared" si="5"/>
        <v>104.35</v>
      </c>
    </row>
    <row r="105" spans="1:29" x14ac:dyDescent="0.35">
      <c r="A105" s="1">
        <v>38200</v>
      </c>
      <c r="B105">
        <v>79.58</v>
      </c>
      <c r="C105" s="3">
        <f t="shared" si="6"/>
        <v>96.21</v>
      </c>
      <c r="AA105" s="5">
        <f t="shared" si="4"/>
        <v>38200</v>
      </c>
      <c r="AB105" s="4">
        <f t="shared" si="4"/>
        <v>79.58</v>
      </c>
      <c r="AC105" s="4">
        <f t="shared" si="5"/>
        <v>96.21</v>
      </c>
    </row>
    <row r="106" spans="1:29" x14ac:dyDescent="0.35">
      <c r="A106" s="1">
        <v>38231</v>
      </c>
      <c r="B106">
        <v>105.43</v>
      </c>
      <c r="C106" s="3">
        <f t="shared" si="6"/>
        <v>79.58</v>
      </c>
      <c r="AA106" s="5">
        <f t="shared" si="4"/>
        <v>38231</v>
      </c>
      <c r="AB106" s="4">
        <f t="shared" si="4"/>
        <v>105.43</v>
      </c>
      <c r="AC106" s="4">
        <f t="shared" si="5"/>
        <v>79.58</v>
      </c>
    </row>
    <row r="107" spans="1:29" x14ac:dyDescent="0.35">
      <c r="A107" s="1">
        <v>38261</v>
      </c>
      <c r="B107">
        <v>99.18</v>
      </c>
      <c r="C107" s="3">
        <f t="shared" si="6"/>
        <v>105.43</v>
      </c>
      <c r="AA107" s="5">
        <f t="shared" si="4"/>
        <v>38261</v>
      </c>
      <c r="AB107" s="4">
        <f t="shared" si="4"/>
        <v>99.18</v>
      </c>
      <c r="AC107" s="4">
        <f t="shared" si="5"/>
        <v>105.43</v>
      </c>
    </row>
    <row r="108" spans="1:29" x14ac:dyDescent="0.35">
      <c r="A108" s="1">
        <v>38292</v>
      </c>
      <c r="B108">
        <v>99.77</v>
      </c>
      <c r="C108" s="3">
        <f t="shared" si="6"/>
        <v>99.18</v>
      </c>
      <c r="AA108" s="5">
        <f t="shared" si="4"/>
        <v>38292</v>
      </c>
      <c r="AB108" s="4">
        <f t="shared" si="4"/>
        <v>99.77</v>
      </c>
      <c r="AC108" s="4">
        <f t="shared" si="5"/>
        <v>99.18</v>
      </c>
    </row>
    <row r="109" spans="1:29" x14ac:dyDescent="0.35">
      <c r="A109" s="1">
        <v>38322</v>
      </c>
      <c r="B109">
        <v>113.55</v>
      </c>
      <c r="C109" s="3">
        <f t="shared" si="6"/>
        <v>99.77</v>
      </c>
      <c r="AA109" s="5">
        <f t="shared" si="4"/>
        <v>38322</v>
      </c>
      <c r="AB109" s="4">
        <f t="shared" si="4"/>
        <v>113.55</v>
      </c>
      <c r="AC109" s="4">
        <f t="shared" si="5"/>
        <v>99.77</v>
      </c>
    </row>
    <row r="110" spans="1:29" x14ac:dyDescent="0.35">
      <c r="A110" s="1">
        <v>38353</v>
      </c>
      <c r="B110">
        <v>91.65</v>
      </c>
      <c r="C110" s="3">
        <f t="shared" si="6"/>
        <v>113.55</v>
      </c>
      <c r="AA110" s="5">
        <f t="shared" si="4"/>
        <v>38353</v>
      </c>
      <c r="AB110" s="4">
        <f t="shared" si="4"/>
        <v>91.65</v>
      </c>
      <c r="AC110" s="4">
        <f t="shared" si="5"/>
        <v>113.55</v>
      </c>
    </row>
    <row r="111" spans="1:29" x14ac:dyDescent="0.35">
      <c r="A111" s="1">
        <v>38384</v>
      </c>
      <c r="B111">
        <v>90.56</v>
      </c>
      <c r="C111" s="3">
        <f t="shared" si="6"/>
        <v>91.65</v>
      </c>
      <c r="AA111" s="5">
        <f t="shared" si="4"/>
        <v>38384</v>
      </c>
      <c r="AB111" s="4">
        <f t="shared" si="4"/>
        <v>90.56</v>
      </c>
      <c r="AC111" s="4">
        <f t="shared" si="5"/>
        <v>91.65</v>
      </c>
    </row>
    <row r="112" spans="1:29" x14ac:dyDescent="0.35">
      <c r="A112" s="1">
        <v>38412</v>
      </c>
      <c r="B112">
        <v>105.52</v>
      </c>
      <c r="C112" s="3">
        <f t="shared" si="6"/>
        <v>90.56</v>
      </c>
      <c r="AA112" s="5">
        <f t="shared" si="4"/>
        <v>38412</v>
      </c>
      <c r="AB112" s="4">
        <f t="shared" si="4"/>
        <v>105.52</v>
      </c>
      <c r="AC112" s="4">
        <f t="shared" si="5"/>
        <v>90.56</v>
      </c>
    </row>
    <row r="113" spans="1:29" x14ac:dyDescent="0.35">
      <c r="A113" s="1">
        <v>38443</v>
      </c>
      <c r="B113">
        <v>92.18</v>
      </c>
      <c r="C113" s="3">
        <f t="shared" si="6"/>
        <v>105.52</v>
      </c>
      <c r="AA113" s="5">
        <f t="shared" si="4"/>
        <v>38443</v>
      </c>
      <c r="AB113" s="4">
        <f t="shared" si="4"/>
        <v>92.18</v>
      </c>
      <c r="AC113" s="4">
        <f t="shared" si="5"/>
        <v>105.52</v>
      </c>
    </row>
    <row r="114" spans="1:29" x14ac:dyDescent="0.35">
      <c r="A114" s="1">
        <v>38473</v>
      </c>
      <c r="B114">
        <v>91.22</v>
      </c>
      <c r="C114" s="3">
        <f t="shared" si="6"/>
        <v>92.18</v>
      </c>
      <c r="AA114" s="5">
        <f t="shared" si="4"/>
        <v>38473</v>
      </c>
      <c r="AB114" s="4">
        <f t="shared" si="4"/>
        <v>91.22</v>
      </c>
      <c r="AC114" s="4">
        <f t="shared" si="5"/>
        <v>92.18</v>
      </c>
    </row>
    <row r="115" spans="1:29" x14ac:dyDescent="0.35">
      <c r="A115" s="1">
        <v>38504</v>
      </c>
      <c r="B115">
        <v>109.04</v>
      </c>
      <c r="C115" s="3">
        <f t="shared" si="6"/>
        <v>91.22</v>
      </c>
      <c r="AA115" s="5">
        <f t="shared" si="4"/>
        <v>38504</v>
      </c>
      <c r="AB115" s="4">
        <f t="shared" si="4"/>
        <v>109.04</v>
      </c>
      <c r="AC115" s="4">
        <f t="shared" si="5"/>
        <v>91.22</v>
      </c>
    </row>
    <row r="116" spans="1:29" x14ac:dyDescent="0.35">
      <c r="A116" s="1">
        <v>38534</v>
      </c>
      <c r="B116">
        <v>99.26</v>
      </c>
      <c r="C116" s="3">
        <f t="shared" si="6"/>
        <v>109.04</v>
      </c>
      <c r="AA116" s="5">
        <f t="shared" si="4"/>
        <v>38534</v>
      </c>
      <c r="AB116" s="4">
        <f t="shared" si="4"/>
        <v>99.26</v>
      </c>
      <c r="AC116" s="4">
        <f t="shared" si="5"/>
        <v>109.04</v>
      </c>
    </row>
    <row r="117" spans="1:29" x14ac:dyDescent="0.35">
      <c r="A117" s="1">
        <v>38565</v>
      </c>
      <c r="B117">
        <v>83.36</v>
      </c>
      <c r="C117" s="3">
        <f t="shared" si="6"/>
        <v>99.26</v>
      </c>
      <c r="AA117" s="5">
        <f t="shared" si="4"/>
        <v>38565</v>
      </c>
      <c r="AB117" s="4">
        <f t="shared" si="4"/>
        <v>83.36</v>
      </c>
      <c r="AC117" s="4">
        <f t="shared" si="5"/>
        <v>99.26</v>
      </c>
    </row>
    <row r="118" spans="1:29" x14ac:dyDescent="0.35">
      <c r="A118" s="1">
        <v>38596</v>
      </c>
      <c r="B118">
        <v>110.8</v>
      </c>
      <c r="C118" s="3">
        <f t="shared" si="6"/>
        <v>83.36</v>
      </c>
      <c r="AA118" s="5">
        <f t="shared" si="4"/>
        <v>38596</v>
      </c>
      <c r="AB118" s="4">
        <f t="shared" si="4"/>
        <v>110.8</v>
      </c>
      <c r="AC118" s="4">
        <f t="shared" si="5"/>
        <v>83.36</v>
      </c>
    </row>
    <row r="119" spans="1:29" x14ac:dyDescent="0.35">
      <c r="A119" s="1">
        <v>38626</v>
      </c>
      <c r="B119">
        <v>104.95</v>
      </c>
      <c r="C119" s="3">
        <f t="shared" si="6"/>
        <v>110.8</v>
      </c>
      <c r="AA119" s="5">
        <f t="shared" si="4"/>
        <v>38626</v>
      </c>
      <c r="AB119" s="4">
        <f t="shared" si="4"/>
        <v>104.95</v>
      </c>
      <c r="AC119" s="4">
        <f t="shared" si="5"/>
        <v>110.8</v>
      </c>
    </row>
    <row r="120" spans="1:29" x14ac:dyDescent="0.35">
      <c r="A120" s="1">
        <v>38657</v>
      </c>
      <c r="B120">
        <v>107.07</v>
      </c>
      <c r="C120" s="3">
        <f t="shared" si="6"/>
        <v>104.95</v>
      </c>
      <c r="AA120" s="5">
        <f t="shared" si="4"/>
        <v>38657</v>
      </c>
      <c r="AB120" s="4">
        <f t="shared" si="4"/>
        <v>107.07</v>
      </c>
      <c r="AC120" s="4">
        <f t="shared" si="5"/>
        <v>104.95</v>
      </c>
    </row>
    <row r="121" spans="1:29" x14ac:dyDescent="0.35">
      <c r="A121" s="1">
        <v>38687</v>
      </c>
      <c r="B121">
        <v>114.4</v>
      </c>
      <c r="C121" s="3">
        <f t="shared" si="6"/>
        <v>107.07</v>
      </c>
      <c r="AA121" s="5">
        <f t="shared" si="4"/>
        <v>38687</v>
      </c>
      <c r="AB121" s="4">
        <f t="shared" si="4"/>
        <v>114.4</v>
      </c>
      <c r="AC121" s="4">
        <f t="shared" si="5"/>
        <v>107.07</v>
      </c>
    </row>
    <row r="122" spans="1:29" x14ac:dyDescent="0.35">
      <c r="A122" s="1">
        <v>38718</v>
      </c>
      <c r="B122">
        <v>99.16</v>
      </c>
      <c r="C122" s="3">
        <f t="shared" si="6"/>
        <v>114.4</v>
      </c>
      <c r="AA122" s="5">
        <f t="shared" si="4"/>
        <v>38718</v>
      </c>
      <c r="AB122" s="4">
        <f t="shared" si="4"/>
        <v>99.16</v>
      </c>
      <c r="AC122" s="4">
        <f t="shared" si="5"/>
        <v>114.4</v>
      </c>
    </row>
    <row r="123" spans="1:29" x14ac:dyDescent="0.35">
      <c r="A123" s="1">
        <v>38749</v>
      </c>
      <c r="B123">
        <v>99.86</v>
      </c>
      <c r="C123" s="3">
        <f t="shared" si="6"/>
        <v>99.16</v>
      </c>
      <c r="AA123" s="5">
        <f t="shared" si="4"/>
        <v>38749</v>
      </c>
      <c r="AB123" s="4">
        <f t="shared" si="4"/>
        <v>99.86</v>
      </c>
      <c r="AC123" s="4">
        <f t="shared" si="5"/>
        <v>99.16</v>
      </c>
    </row>
    <row r="124" spans="1:29" x14ac:dyDescent="0.35">
      <c r="A124" s="1">
        <v>38777</v>
      </c>
      <c r="B124">
        <v>116.14</v>
      </c>
      <c r="C124" s="3">
        <f t="shared" si="6"/>
        <v>99.86</v>
      </c>
      <c r="AA124" s="5">
        <f t="shared" si="4"/>
        <v>38777</v>
      </c>
      <c r="AB124" s="4">
        <f t="shared" si="4"/>
        <v>116.14</v>
      </c>
      <c r="AC124" s="4">
        <f t="shared" si="5"/>
        <v>99.86</v>
      </c>
    </row>
    <row r="125" spans="1:29" x14ac:dyDescent="0.35">
      <c r="A125" s="1">
        <v>38808</v>
      </c>
      <c r="B125">
        <v>103.48</v>
      </c>
      <c r="C125" s="3">
        <f t="shared" si="6"/>
        <v>116.14</v>
      </c>
      <c r="AA125" s="5">
        <f t="shared" si="4"/>
        <v>38808</v>
      </c>
      <c r="AB125" s="4">
        <f t="shared" si="4"/>
        <v>103.48</v>
      </c>
      <c r="AC125" s="4">
        <f t="shared" si="5"/>
        <v>116.14</v>
      </c>
    </row>
    <row r="126" spans="1:29" x14ac:dyDescent="0.35">
      <c r="A126" s="1">
        <v>38838</v>
      </c>
      <c r="B126">
        <v>103.07</v>
      </c>
      <c r="C126" s="3">
        <f t="shared" si="6"/>
        <v>103.48</v>
      </c>
      <c r="AA126" s="5">
        <f t="shared" si="4"/>
        <v>38838</v>
      </c>
      <c r="AB126" s="4">
        <f t="shared" si="4"/>
        <v>103.07</v>
      </c>
      <c r="AC126" s="4">
        <f t="shared" si="5"/>
        <v>103.48</v>
      </c>
    </row>
    <row r="127" spans="1:29" x14ac:dyDescent="0.35">
      <c r="A127" s="1">
        <v>38869</v>
      </c>
      <c r="B127">
        <v>119.32</v>
      </c>
      <c r="C127" s="3">
        <f t="shared" si="6"/>
        <v>103.07</v>
      </c>
      <c r="AA127" s="5">
        <f t="shared" si="4"/>
        <v>38869</v>
      </c>
      <c r="AB127" s="4">
        <f t="shared" si="4"/>
        <v>119.32</v>
      </c>
      <c r="AC127" s="4">
        <f t="shared" si="5"/>
        <v>103.07</v>
      </c>
    </row>
    <row r="128" spans="1:29" x14ac:dyDescent="0.35">
      <c r="A128" s="1">
        <v>38899</v>
      </c>
      <c r="B128">
        <v>107.94</v>
      </c>
      <c r="C128" s="3">
        <f t="shared" si="6"/>
        <v>119.32</v>
      </c>
      <c r="AA128" s="5">
        <f t="shared" si="4"/>
        <v>38899</v>
      </c>
      <c r="AB128" s="4">
        <f t="shared" si="4"/>
        <v>107.94</v>
      </c>
      <c r="AC128" s="4">
        <f t="shared" si="5"/>
        <v>119.32</v>
      </c>
    </row>
    <row r="129" spans="1:29" x14ac:dyDescent="0.35">
      <c r="A129" s="1">
        <v>38930</v>
      </c>
      <c r="B129">
        <v>90.59</v>
      </c>
      <c r="C129" s="3">
        <f t="shared" si="6"/>
        <v>107.94</v>
      </c>
      <c r="AA129" s="5">
        <f t="shared" si="4"/>
        <v>38930</v>
      </c>
      <c r="AB129" s="4">
        <f t="shared" si="4"/>
        <v>90.59</v>
      </c>
      <c r="AC129" s="4">
        <f t="shared" si="5"/>
        <v>107.94</v>
      </c>
    </row>
    <row r="130" spans="1:29" x14ac:dyDescent="0.35">
      <c r="A130" s="1">
        <v>38961</v>
      </c>
      <c r="B130">
        <v>121.8</v>
      </c>
      <c r="C130" s="3">
        <f t="shared" si="6"/>
        <v>90.59</v>
      </c>
      <c r="AA130" s="5">
        <f t="shared" ref="AA130:AB193" si="7">A130</f>
        <v>38961</v>
      </c>
      <c r="AB130" s="4">
        <f t="shared" si="7"/>
        <v>121.8</v>
      </c>
      <c r="AC130" s="4">
        <f t="shared" si="5"/>
        <v>90.59</v>
      </c>
    </row>
    <row r="131" spans="1:29" x14ac:dyDescent="0.35">
      <c r="A131" s="1">
        <v>38991</v>
      </c>
      <c r="B131">
        <v>117.11</v>
      </c>
      <c r="C131" s="3">
        <f t="shared" si="6"/>
        <v>121.8</v>
      </c>
      <c r="AA131" s="5">
        <f t="shared" si="7"/>
        <v>38991</v>
      </c>
      <c r="AB131" s="4">
        <f t="shared" si="7"/>
        <v>117.11</v>
      </c>
      <c r="AC131" s="4">
        <f t="shared" ref="AC131:AC183" si="8">C131</f>
        <v>121.8</v>
      </c>
    </row>
    <row r="132" spans="1:29" x14ac:dyDescent="0.35">
      <c r="A132" s="1">
        <v>39022</v>
      </c>
      <c r="B132">
        <v>113.71</v>
      </c>
      <c r="C132" s="3">
        <f t="shared" ref="C132:C181" si="9">B131</f>
        <v>117.11</v>
      </c>
      <c r="AA132" s="5">
        <f t="shared" si="7"/>
        <v>39022</v>
      </c>
      <c r="AB132" s="4">
        <f t="shared" si="7"/>
        <v>113.71</v>
      </c>
      <c r="AC132" s="4">
        <f t="shared" si="8"/>
        <v>117.11</v>
      </c>
    </row>
    <row r="133" spans="1:29" x14ac:dyDescent="0.35">
      <c r="A133" s="1">
        <v>39052</v>
      </c>
      <c r="B133">
        <v>120.37</v>
      </c>
      <c r="C133" s="3">
        <f t="shared" si="9"/>
        <v>113.71</v>
      </c>
      <c r="AA133" s="5">
        <f t="shared" si="7"/>
        <v>39052</v>
      </c>
      <c r="AB133" s="4">
        <f t="shared" si="7"/>
        <v>120.37</v>
      </c>
      <c r="AC133" s="4">
        <f t="shared" si="8"/>
        <v>113.71</v>
      </c>
    </row>
    <row r="134" spans="1:29" x14ac:dyDescent="0.35">
      <c r="A134" s="1">
        <v>39083</v>
      </c>
      <c r="B134">
        <v>103.93</v>
      </c>
      <c r="C134" s="3">
        <f t="shared" si="9"/>
        <v>120.37</v>
      </c>
      <c r="AA134" s="5">
        <f t="shared" si="7"/>
        <v>39083</v>
      </c>
      <c r="AB134" s="4">
        <f t="shared" si="7"/>
        <v>103.93</v>
      </c>
      <c r="AC134" s="4">
        <f t="shared" si="8"/>
        <v>120.37</v>
      </c>
    </row>
    <row r="135" spans="1:29" x14ac:dyDescent="0.35">
      <c r="A135" s="1">
        <v>39114</v>
      </c>
      <c r="B135">
        <v>104.1</v>
      </c>
      <c r="C135" s="3">
        <f t="shared" si="9"/>
        <v>103.93</v>
      </c>
      <c r="AA135" s="5">
        <f t="shared" si="7"/>
        <v>39114</v>
      </c>
      <c r="AB135" s="4">
        <f t="shared" si="7"/>
        <v>104.1</v>
      </c>
      <c r="AC135" s="4">
        <f t="shared" si="8"/>
        <v>103.93</v>
      </c>
    </row>
    <row r="136" spans="1:29" x14ac:dyDescent="0.35">
      <c r="A136" s="1">
        <v>39142</v>
      </c>
      <c r="B136">
        <v>125.72</v>
      </c>
      <c r="C136" s="3">
        <f t="shared" si="9"/>
        <v>104.1</v>
      </c>
      <c r="AA136" s="5">
        <f t="shared" si="7"/>
        <v>39142</v>
      </c>
      <c r="AB136" s="4">
        <f t="shared" si="7"/>
        <v>125.72</v>
      </c>
      <c r="AC136" s="4">
        <f t="shared" si="8"/>
        <v>104.1</v>
      </c>
    </row>
    <row r="137" spans="1:29" x14ac:dyDescent="0.35">
      <c r="A137" s="1">
        <v>39173</v>
      </c>
      <c r="B137">
        <v>104.7</v>
      </c>
      <c r="C137" s="3">
        <f t="shared" si="9"/>
        <v>125.72</v>
      </c>
      <c r="AA137" s="5">
        <f t="shared" si="7"/>
        <v>39173</v>
      </c>
      <c r="AB137" s="4">
        <f t="shared" si="7"/>
        <v>104.7</v>
      </c>
      <c r="AC137" s="4">
        <f t="shared" si="8"/>
        <v>125.72</v>
      </c>
    </row>
    <row r="138" spans="1:29" x14ac:dyDescent="0.35">
      <c r="A138" s="1">
        <v>39203</v>
      </c>
      <c r="B138">
        <v>108.45</v>
      </c>
      <c r="C138" s="3">
        <f t="shared" si="9"/>
        <v>104.7</v>
      </c>
      <c r="AA138" s="5">
        <f t="shared" si="7"/>
        <v>39203</v>
      </c>
      <c r="AB138" s="4">
        <f t="shared" si="7"/>
        <v>108.45</v>
      </c>
      <c r="AC138" s="4">
        <f t="shared" si="8"/>
        <v>104.7</v>
      </c>
    </row>
    <row r="139" spans="1:29" x14ac:dyDescent="0.35">
      <c r="A139" s="1">
        <v>39234</v>
      </c>
      <c r="B139">
        <v>123.11</v>
      </c>
      <c r="C139" s="3">
        <f t="shared" si="9"/>
        <v>108.45</v>
      </c>
      <c r="AA139" s="5">
        <f t="shared" si="7"/>
        <v>39234</v>
      </c>
      <c r="AB139" s="4">
        <f t="shared" si="7"/>
        <v>123.11</v>
      </c>
      <c r="AC139" s="4">
        <f t="shared" si="8"/>
        <v>108.45</v>
      </c>
    </row>
    <row r="140" spans="1:29" x14ac:dyDescent="0.35">
      <c r="A140" s="1">
        <v>39264</v>
      </c>
      <c r="B140">
        <v>108.89</v>
      </c>
      <c r="C140" s="3">
        <f t="shared" si="9"/>
        <v>123.11</v>
      </c>
      <c r="AA140" s="5">
        <f t="shared" si="7"/>
        <v>39264</v>
      </c>
      <c r="AB140" s="4">
        <f t="shared" si="7"/>
        <v>108.89</v>
      </c>
      <c r="AC140" s="4">
        <f t="shared" si="8"/>
        <v>123.11</v>
      </c>
    </row>
    <row r="141" spans="1:29" x14ac:dyDescent="0.35">
      <c r="A141" s="1">
        <v>39295</v>
      </c>
      <c r="B141">
        <v>94.07</v>
      </c>
      <c r="C141" s="3">
        <f t="shared" si="9"/>
        <v>108.89</v>
      </c>
      <c r="AA141" s="5">
        <f t="shared" si="7"/>
        <v>39295</v>
      </c>
      <c r="AB141" s="4">
        <f t="shared" si="7"/>
        <v>94.07</v>
      </c>
      <c r="AC141" s="4">
        <f t="shared" si="8"/>
        <v>108.89</v>
      </c>
    </row>
    <row r="142" spans="1:29" x14ac:dyDescent="0.35">
      <c r="A142" s="1">
        <v>39326</v>
      </c>
      <c r="B142">
        <v>121.88</v>
      </c>
      <c r="C142" s="3">
        <f t="shared" si="9"/>
        <v>94.07</v>
      </c>
      <c r="AA142" s="5">
        <f t="shared" si="7"/>
        <v>39326</v>
      </c>
      <c r="AB142" s="4">
        <f t="shared" si="7"/>
        <v>121.88</v>
      </c>
      <c r="AC142" s="4">
        <f t="shared" si="8"/>
        <v>94.07</v>
      </c>
    </row>
    <row r="143" spans="1:29" x14ac:dyDescent="0.35">
      <c r="A143" s="1">
        <v>39356</v>
      </c>
      <c r="B143">
        <v>116.81</v>
      </c>
      <c r="C143" s="3">
        <f t="shared" si="9"/>
        <v>121.88</v>
      </c>
      <c r="AA143" s="5">
        <f t="shared" si="7"/>
        <v>39356</v>
      </c>
      <c r="AB143" s="4">
        <f t="shared" si="7"/>
        <v>116.81</v>
      </c>
      <c r="AC143" s="4">
        <f t="shared" si="8"/>
        <v>121.88</v>
      </c>
    </row>
    <row r="144" spans="1:29" x14ac:dyDescent="0.35">
      <c r="A144" s="1">
        <v>39387</v>
      </c>
      <c r="B144">
        <v>115.87</v>
      </c>
      <c r="C144" s="3">
        <f t="shared" si="9"/>
        <v>116.81</v>
      </c>
      <c r="AA144" s="5">
        <f t="shared" si="7"/>
        <v>39387</v>
      </c>
      <c r="AB144" s="4">
        <f t="shared" si="7"/>
        <v>115.87</v>
      </c>
      <c r="AC144" s="4">
        <f t="shared" si="8"/>
        <v>116.81</v>
      </c>
    </row>
    <row r="145" spans="1:29" x14ac:dyDescent="0.35">
      <c r="A145" s="1">
        <v>39417</v>
      </c>
      <c r="B145">
        <v>127.14</v>
      </c>
      <c r="C145" s="3">
        <f t="shared" si="9"/>
        <v>115.87</v>
      </c>
      <c r="AA145" s="5">
        <f t="shared" si="7"/>
        <v>39417</v>
      </c>
      <c r="AB145" s="4">
        <f t="shared" si="7"/>
        <v>127.14</v>
      </c>
      <c r="AC145" s="4">
        <f t="shared" si="8"/>
        <v>115.87</v>
      </c>
    </row>
    <row r="146" spans="1:29" x14ac:dyDescent="0.35">
      <c r="A146" s="1">
        <v>39448</v>
      </c>
      <c r="B146">
        <v>109.45</v>
      </c>
      <c r="C146" s="3">
        <f t="shared" si="9"/>
        <v>127.14</v>
      </c>
      <c r="AA146" s="5">
        <f t="shared" si="7"/>
        <v>39448</v>
      </c>
      <c r="AB146" s="4">
        <f t="shared" si="7"/>
        <v>109.45</v>
      </c>
      <c r="AC146" s="4">
        <f t="shared" si="8"/>
        <v>127.14</v>
      </c>
    </row>
    <row r="147" spans="1:29" x14ac:dyDescent="0.35">
      <c r="A147" s="1">
        <v>39479</v>
      </c>
      <c r="B147">
        <v>105.23</v>
      </c>
      <c r="C147" s="3">
        <f t="shared" si="9"/>
        <v>109.45</v>
      </c>
      <c r="AA147" s="5">
        <f t="shared" si="7"/>
        <v>39479</v>
      </c>
      <c r="AB147" s="4">
        <f t="shared" si="7"/>
        <v>105.23</v>
      </c>
      <c r="AC147" s="4">
        <f t="shared" si="8"/>
        <v>109.45</v>
      </c>
    </row>
    <row r="148" spans="1:29" x14ac:dyDescent="0.35">
      <c r="A148" s="1">
        <v>39508</v>
      </c>
      <c r="B148">
        <v>121.32</v>
      </c>
      <c r="C148" s="3">
        <f t="shared" si="9"/>
        <v>105.23</v>
      </c>
      <c r="AA148" s="5">
        <f t="shared" si="7"/>
        <v>39508</v>
      </c>
      <c r="AB148" s="4">
        <f t="shared" si="7"/>
        <v>121.32</v>
      </c>
      <c r="AC148" s="4">
        <f t="shared" si="8"/>
        <v>105.23</v>
      </c>
    </row>
    <row r="149" spans="1:29" x14ac:dyDescent="0.35">
      <c r="A149" s="1">
        <v>39539</v>
      </c>
      <c r="B149">
        <v>108.78</v>
      </c>
      <c r="C149" s="3">
        <f t="shared" si="9"/>
        <v>121.32</v>
      </c>
      <c r="AA149" s="5">
        <f t="shared" si="7"/>
        <v>39539</v>
      </c>
      <c r="AB149" s="4">
        <f t="shared" si="7"/>
        <v>108.78</v>
      </c>
      <c r="AC149" s="4">
        <f t="shared" si="8"/>
        <v>121.32</v>
      </c>
    </row>
    <row r="150" spans="1:29" x14ac:dyDescent="0.35">
      <c r="A150" s="1">
        <v>39569</v>
      </c>
      <c r="B150">
        <v>103.2</v>
      </c>
      <c r="C150" s="3">
        <f t="shared" si="9"/>
        <v>108.78</v>
      </c>
      <c r="AA150" s="5">
        <f t="shared" si="7"/>
        <v>39569</v>
      </c>
      <c r="AB150" s="4">
        <f t="shared" si="7"/>
        <v>103.2</v>
      </c>
      <c r="AC150" s="4">
        <f t="shared" si="8"/>
        <v>108.78</v>
      </c>
    </row>
    <row r="151" spans="1:29" x14ac:dyDescent="0.35">
      <c r="A151" s="1">
        <v>39600</v>
      </c>
      <c r="B151">
        <v>117.93</v>
      </c>
      <c r="C151" s="3">
        <f t="shared" si="9"/>
        <v>103.2</v>
      </c>
      <c r="AA151" s="5">
        <f t="shared" si="7"/>
        <v>39600</v>
      </c>
      <c r="AB151" s="4">
        <f t="shared" si="7"/>
        <v>117.93</v>
      </c>
      <c r="AC151" s="4">
        <f t="shared" si="8"/>
        <v>103.2</v>
      </c>
    </row>
    <row r="152" spans="1:29" x14ac:dyDescent="0.35">
      <c r="A152" s="1">
        <v>39630</v>
      </c>
      <c r="B152">
        <v>103.76</v>
      </c>
      <c r="C152" s="3">
        <f t="shared" si="9"/>
        <v>117.93</v>
      </c>
      <c r="AA152" s="5">
        <f t="shared" si="7"/>
        <v>39630</v>
      </c>
      <c r="AB152" s="4">
        <f t="shared" si="7"/>
        <v>103.76</v>
      </c>
      <c r="AC152" s="4">
        <f t="shared" si="8"/>
        <v>117.93</v>
      </c>
    </row>
    <row r="153" spans="1:29" x14ac:dyDescent="0.35">
      <c r="A153" s="1">
        <v>39661</v>
      </c>
      <c r="B153">
        <v>89.27</v>
      </c>
      <c r="C153" s="3">
        <f t="shared" si="9"/>
        <v>103.76</v>
      </c>
      <c r="AA153" s="5">
        <f t="shared" si="7"/>
        <v>39661</v>
      </c>
      <c r="AB153" s="4">
        <f t="shared" si="7"/>
        <v>89.27</v>
      </c>
      <c r="AC153" s="4">
        <f t="shared" si="8"/>
        <v>103.76</v>
      </c>
    </row>
    <row r="154" spans="1:29" x14ac:dyDescent="0.35">
      <c r="A154" s="1">
        <v>39692</v>
      </c>
      <c r="B154">
        <v>109.5</v>
      </c>
      <c r="C154" s="3">
        <f t="shared" si="9"/>
        <v>89.27</v>
      </c>
      <c r="AA154" s="5">
        <f t="shared" si="7"/>
        <v>39692</v>
      </c>
      <c r="AB154" s="4">
        <f t="shared" si="7"/>
        <v>109.5</v>
      </c>
      <c r="AC154" s="4">
        <f t="shared" si="8"/>
        <v>89.27</v>
      </c>
    </row>
    <row r="155" spans="1:29" x14ac:dyDescent="0.35">
      <c r="A155" s="1">
        <v>39722</v>
      </c>
      <c r="B155">
        <v>104.02</v>
      </c>
      <c r="C155" s="3">
        <f t="shared" si="9"/>
        <v>109.5</v>
      </c>
      <c r="AA155" s="5">
        <f t="shared" si="7"/>
        <v>39722</v>
      </c>
      <c r="AB155" s="4">
        <f t="shared" si="7"/>
        <v>104.02</v>
      </c>
      <c r="AC155" s="4">
        <f t="shared" si="8"/>
        <v>109.5</v>
      </c>
    </row>
    <row r="156" spans="1:29" x14ac:dyDescent="0.35">
      <c r="A156" s="1">
        <v>39753</v>
      </c>
      <c r="B156">
        <v>100.12</v>
      </c>
      <c r="C156" s="3">
        <f t="shared" si="9"/>
        <v>104.02</v>
      </c>
      <c r="AA156" s="5">
        <f t="shared" si="7"/>
        <v>39753</v>
      </c>
      <c r="AB156" s="4">
        <f t="shared" si="7"/>
        <v>100.12</v>
      </c>
      <c r="AC156" s="4">
        <f t="shared" si="8"/>
        <v>104.02</v>
      </c>
    </row>
    <row r="157" spans="1:29" x14ac:dyDescent="0.35">
      <c r="A157" s="1">
        <v>39783</v>
      </c>
      <c r="B157">
        <v>101.18</v>
      </c>
      <c r="C157" s="3">
        <f t="shared" si="9"/>
        <v>100.12</v>
      </c>
      <c r="AA157" s="5">
        <f t="shared" si="7"/>
        <v>39783</v>
      </c>
      <c r="AB157" s="4">
        <f t="shared" si="7"/>
        <v>101.18</v>
      </c>
      <c r="AC157" s="4">
        <f t="shared" si="8"/>
        <v>100.12</v>
      </c>
    </row>
    <row r="158" spans="1:29" x14ac:dyDescent="0.35">
      <c r="A158" s="1">
        <v>39814</v>
      </c>
      <c r="B158">
        <v>77.38</v>
      </c>
      <c r="C158" s="3">
        <f t="shared" si="9"/>
        <v>101.18</v>
      </c>
      <c r="AA158" s="5">
        <f t="shared" si="7"/>
        <v>39814</v>
      </c>
      <c r="AB158" s="4">
        <f t="shared" si="7"/>
        <v>77.38</v>
      </c>
      <c r="AC158" s="4">
        <f t="shared" si="8"/>
        <v>101.18</v>
      </c>
    </row>
    <row r="159" spans="1:29" x14ac:dyDescent="0.35">
      <c r="A159" s="1">
        <v>39845</v>
      </c>
      <c r="B159">
        <v>75.19</v>
      </c>
      <c r="C159" s="3">
        <f t="shared" si="9"/>
        <v>77.38</v>
      </c>
      <c r="AA159" s="5">
        <f t="shared" si="7"/>
        <v>39845</v>
      </c>
      <c r="AB159" s="4">
        <f t="shared" si="7"/>
        <v>75.19</v>
      </c>
      <c r="AC159" s="4">
        <f t="shared" si="8"/>
        <v>77.38</v>
      </c>
    </row>
    <row r="160" spans="1:29" x14ac:dyDescent="0.35">
      <c r="A160" s="1">
        <v>39873</v>
      </c>
      <c r="B160">
        <v>86.4</v>
      </c>
      <c r="C160" s="3">
        <f t="shared" si="9"/>
        <v>75.19</v>
      </c>
      <c r="AA160" s="5">
        <f t="shared" si="7"/>
        <v>39873</v>
      </c>
      <c r="AB160" s="4">
        <f t="shared" si="7"/>
        <v>86.4</v>
      </c>
      <c r="AC160" s="4">
        <f t="shared" si="8"/>
        <v>75.19</v>
      </c>
    </row>
    <row r="161" spans="1:29" x14ac:dyDescent="0.35">
      <c r="A161" s="1">
        <v>39904</v>
      </c>
      <c r="B161">
        <v>74.13</v>
      </c>
      <c r="C161" s="3">
        <f t="shared" si="9"/>
        <v>86.4</v>
      </c>
      <c r="AA161" s="5">
        <f t="shared" si="7"/>
        <v>39904</v>
      </c>
      <c r="AB161" s="4">
        <f t="shared" si="7"/>
        <v>74.13</v>
      </c>
      <c r="AC161" s="4">
        <f t="shared" si="8"/>
        <v>86.4</v>
      </c>
    </row>
    <row r="162" spans="1:29" x14ac:dyDescent="0.35">
      <c r="A162" s="1">
        <v>39934</v>
      </c>
      <c r="B162">
        <v>74.099999999999994</v>
      </c>
      <c r="C162" s="3">
        <f t="shared" si="9"/>
        <v>74.13</v>
      </c>
      <c r="AA162" s="5">
        <f t="shared" si="7"/>
        <v>39934</v>
      </c>
      <c r="AB162" s="4">
        <f t="shared" si="7"/>
        <v>74.099999999999994</v>
      </c>
      <c r="AC162" s="4">
        <f t="shared" si="8"/>
        <v>74.13</v>
      </c>
    </row>
    <row r="163" spans="1:29" x14ac:dyDescent="0.35">
      <c r="A163" s="1">
        <v>39965</v>
      </c>
      <c r="B163">
        <v>85.61</v>
      </c>
      <c r="C163" s="3">
        <f t="shared" si="9"/>
        <v>74.099999999999994</v>
      </c>
      <c r="AA163" s="5">
        <f t="shared" si="7"/>
        <v>39965</v>
      </c>
      <c r="AB163" s="4">
        <f t="shared" si="7"/>
        <v>85.61</v>
      </c>
      <c r="AC163" s="4">
        <f t="shared" si="8"/>
        <v>74.099999999999994</v>
      </c>
    </row>
    <row r="164" spans="1:29" x14ac:dyDescent="0.35">
      <c r="A164" s="1">
        <v>39995</v>
      </c>
      <c r="B164">
        <v>79.900000000000006</v>
      </c>
      <c r="C164" s="3">
        <f t="shared" si="9"/>
        <v>85.61</v>
      </c>
      <c r="AA164" s="5">
        <f t="shared" si="7"/>
        <v>39995</v>
      </c>
      <c r="AB164" s="4">
        <f t="shared" si="7"/>
        <v>79.900000000000006</v>
      </c>
      <c r="AC164" s="4">
        <f t="shared" si="8"/>
        <v>85.61</v>
      </c>
    </row>
    <row r="165" spans="1:29" x14ac:dyDescent="0.35">
      <c r="A165" s="1">
        <v>40026</v>
      </c>
      <c r="B165">
        <v>65.36</v>
      </c>
      <c r="C165" s="3">
        <f t="shared" si="9"/>
        <v>79.900000000000006</v>
      </c>
      <c r="AA165" s="5">
        <f t="shared" si="7"/>
        <v>40026</v>
      </c>
      <c r="AB165" s="4">
        <f t="shared" si="7"/>
        <v>65.36</v>
      </c>
      <c r="AC165" s="4">
        <f t="shared" si="8"/>
        <v>79.900000000000006</v>
      </c>
    </row>
    <row r="166" spans="1:29" x14ac:dyDescent="0.35">
      <c r="A166" s="1">
        <v>40057</v>
      </c>
      <c r="B166">
        <v>88.09</v>
      </c>
      <c r="C166" s="3">
        <f t="shared" si="9"/>
        <v>65.36</v>
      </c>
      <c r="AA166" s="5">
        <f t="shared" si="7"/>
        <v>40057</v>
      </c>
      <c r="AB166" s="4">
        <f t="shared" si="7"/>
        <v>88.09</v>
      </c>
      <c r="AC166" s="4">
        <f t="shared" si="8"/>
        <v>65.36</v>
      </c>
    </row>
    <row r="167" spans="1:29" x14ac:dyDescent="0.35">
      <c r="A167" s="1">
        <v>40087</v>
      </c>
      <c r="B167">
        <v>84.6</v>
      </c>
      <c r="C167" s="3">
        <f t="shared" si="9"/>
        <v>88.09</v>
      </c>
      <c r="AA167" s="5">
        <f t="shared" si="7"/>
        <v>40087</v>
      </c>
      <c r="AB167" s="4">
        <f t="shared" si="7"/>
        <v>84.6</v>
      </c>
      <c r="AC167" s="4">
        <f t="shared" si="8"/>
        <v>88.09</v>
      </c>
    </row>
    <row r="168" spans="1:29" x14ac:dyDescent="0.35">
      <c r="A168" s="1">
        <v>40118</v>
      </c>
      <c r="B168">
        <v>88.09</v>
      </c>
      <c r="C168" s="3">
        <f t="shared" si="9"/>
        <v>84.6</v>
      </c>
      <c r="AA168" s="5">
        <f t="shared" si="7"/>
        <v>40118</v>
      </c>
      <c r="AB168" s="4">
        <f t="shared" si="7"/>
        <v>88.09</v>
      </c>
      <c r="AC168" s="4">
        <f t="shared" si="8"/>
        <v>84.6</v>
      </c>
    </row>
    <row r="169" spans="1:29" x14ac:dyDescent="0.35">
      <c r="A169" s="1">
        <v>40148</v>
      </c>
      <c r="B169">
        <v>102.52</v>
      </c>
      <c r="C169" s="3">
        <f t="shared" si="9"/>
        <v>88.09</v>
      </c>
      <c r="AA169" s="5">
        <f t="shared" si="7"/>
        <v>40148</v>
      </c>
      <c r="AB169" s="4">
        <f t="shared" si="7"/>
        <v>102.52</v>
      </c>
      <c r="AC169" s="4">
        <f t="shared" si="8"/>
        <v>88.09</v>
      </c>
    </row>
    <row r="170" spans="1:29" x14ac:dyDescent="0.35">
      <c r="A170" s="1">
        <v>40179</v>
      </c>
      <c r="B170">
        <v>79.28</v>
      </c>
      <c r="C170" s="3">
        <f t="shared" si="9"/>
        <v>102.52</v>
      </c>
      <c r="AA170" s="5">
        <f t="shared" si="7"/>
        <v>40179</v>
      </c>
      <c r="AB170" s="4">
        <f t="shared" si="7"/>
        <v>79.28</v>
      </c>
      <c r="AC170" s="4">
        <f t="shared" si="8"/>
        <v>102.52</v>
      </c>
    </row>
    <row r="171" spans="1:29" x14ac:dyDescent="0.35">
      <c r="A171" s="1">
        <v>40210</v>
      </c>
      <c r="B171">
        <v>78.739999999999995</v>
      </c>
      <c r="C171" s="3">
        <f t="shared" si="9"/>
        <v>79.28</v>
      </c>
      <c r="AA171" s="5">
        <f t="shared" si="7"/>
        <v>40210</v>
      </c>
      <c r="AB171" s="4">
        <f t="shared" si="7"/>
        <v>78.739999999999995</v>
      </c>
      <c r="AC171" s="4">
        <f t="shared" si="8"/>
        <v>79.28</v>
      </c>
    </row>
    <row r="172" spans="1:29" x14ac:dyDescent="0.35">
      <c r="A172" s="1">
        <v>40238</v>
      </c>
      <c r="B172">
        <v>94.62</v>
      </c>
      <c r="C172" s="3">
        <f t="shared" si="9"/>
        <v>78.739999999999995</v>
      </c>
      <c r="AA172" s="5">
        <f t="shared" si="7"/>
        <v>40238</v>
      </c>
      <c r="AB172" s="4">
        <f t="shared" si="7"/>
        <v>94.62</v>
      </c>
      <c r="AC172" s="4">
        <f t="shared" si="8"/>
        <v>78.739999999999995</v>
      </c>
    </row>
    <row r="173" spans="1:29" x14ac:dyDescent="0.35">
      <c r="A173" s="1">
        <v>40269</v>
      </c>
      <c r="B173">
        <v>84.66</v>
      </c>
      <c r="C173" s="3">
        <f t="shared" si="9"/>
        <v>94.62</v>
      </c>
      <c r="AA173" s="5">
        <f t="shared" si="7"/>
        <v>40269</v>
      </c>
      <c r="AB173" s="4">
        <f t="shared" si="7"/>
        <v>84.66</v>
      </c>
      <c r="AC173" s="4">
        <f t="shared" si="8"/>
        <v>94.62</v>
      </c>
    </row>
    <row r="174" spans="1:29" x14ac:dyDescent="0.35">
      <c r="A174" s="1">
        <v>40299</v>
      </c>
      <c r="B174">
        <v>85.2</v>
      </c>
      <c r="C174" s="3">
        <f t="shared" si="9"/>
        <v>84.66</v>
      </c>
      <c r="AA174" s="5">
        <f t="shared" si="7"/>
        <v>40299</v>
      </c>
      <c r="AB174" s="4">
        <f t="shared" si="7"/>
        <v>85.2</v>
      </c>
      <c r="AC174" s="4">
        <f t="shared" si="8"/>
        <v>84.66</v>
      </c>
    </row>
    <row r="175" spans="1:29" x14ac:dyDescent="0.35">
      <c r="A175" s="1">
        <v>40330</v>
      </c>
      <c r="B175">
        <v>103.94</v>
      </c>
      <c r="C175" s="3">
        <f t="shared" si="9"/>
        <v>85.2</v>
      </c>
      <c r="AA175" s="5">
        <f t="shared" si="7"/>
        <v>40330</v>
      </c>
      <c r="AB175" s="4">
        <f t="shared" si="7"/>
        <v>103.94</v>
      </c>
      <c r="AC175" s="4">
        <f t="shared" si="8"/>
        <v>85.2</v>
      </c>
    </row>
    <row r="176" spans="1:29" x14ac:dyDescent="0.35">
      <c r="A176" s="1">
        <v>40360</v>
      </c>
      <c r="B176">
        <v>89.87</v>
      </c>
      <c r="C176" s="3">
        <f t="shared" si="9"/>
        <v>103.94</v>
      </c>
      <c r="AA176" s="5">
        <f t="shared" si="7"/>
        <v>40360</v>
      </c>
      <c r="AB176" s="4">
        <f t="shared" si="7"/>
        <v>89.87</v>
      </c>
      <c r="AC176" s="4">
        <f t="shared" si="8"/>
        <v>103.94</v>
      </c>
    </row>
    <row r="177" spans="1:30" x14ac:dyDescent="0.35">
      <c r="A177" s="1">
        <v>40391</v>
      </c>
      <c r="B177">
        <v>78.14</v>
      </c>
      <c r="C177" s="3">
        <f t="shared" si="9"/>
        <v>89.87</v>
      </c>
      <c r="AA177" s="5">
        <f t="shared" si="7"/>
        <v>40391</v>
      </c>
      <c r="AB177" s="4">
        <f t="shared" si="7"/>
        <v>78.14</v>
      </c>
      <c r="AC177" s="4">
        <f t="shared" si="8"/>
        <v>89.87</v>
      </c>
    </row>
    <row r="178" spans="1:30" x14ac:dyDescent="0.35">
      <c r="A178" s="1">
        <v>40422</v>
      </c>
      <c r="B178">
        <v>96.5</v>
      </c>
      <c r="C178" s="3">
        <f t="shared" si="9"/>
        <v>78.14</v>
      </c>
      <c r="AA178" s="5">
        <f t="shared" si="7"/>
        <v>40422</v>
      </c>
      <c r="AB178" s="4">
        <f t="shared" si="7"/>
        <v>96.5</v>
      </c>
      <c r="AC178" s="4">
        <f t="shared" si="8"/>
        <v>78.14</v>
      </c>
    </row>
    <row r="179" spans="1:30" x14ac:dyDescent="0.35">
      <c r="A179" s="1">
        <v>40452</v>
      </c>
      <c r="B179">
        <v>94.68</v>
      </c>
      <c r="C179" s="3">
        <f t="shared" si="9"/>
        <v>96.5</v>
      </c>
      <c r="AA179" s="5">
        <f t="shared" si="7"/>
        <v>40452</v>
      </c>
      <c r="AB179" s="4">
        <f t="shared" si="7"/>
        <v>94.68</v>
      </c>
      <c r="AC179" s="4">
        <f t="shared" si="8"/>
        <v>96.5</v>
      </c>
    </row>
    <row r="180" spans="1:30" x14ac:dyDescent="0.35">
      <c r="A180" s="1">
        <v>40483</v>
      </c>
      <c r="B180">
        <v>101.77</v>
      </c>
      <c r="C180" s="3">
        <f t="shared" si="9"/>
        <v>94.68</v>
      </c>
      <c r="AA180" s="5">
        <f t="shared" si="7"/>
        <v>40483</v>
      </c>
      <c r="AB180" s="4">
        <f t="shared" si="7"/>
        <v>101.77</v>
      </c>
      <c r="AC180" s="4">
        <f t="shared" si="8"/>
        <v>94.68</v>
      </c>
    </row>
    <row r="181" spans="1:30" x14ac:dyDescent="0.35">
      <c r="A181" s="1">
        <v>40513</v>
      </c>
      <c r="B181">
        <v>103.48</v>
      </c>
      <c r="C181" s="3">
        <f t="shared" si="9"/>
        <v>101.77</v>
      </c>
      <c r="AA181" s="5">
        <f t="shared" si="7"/>
        <v>40513</v>
      </c>
      <c r="AB181" s="4">
        <f t="shared" si="7"/>
        <v>103.48</v>
      </c>
      <c r="AC181" s="4">
        <f t="shared" si="8"/>
        <v>101.77</v>
      </c>
    </row>
    <row r="182" spans="1:30" x14ac:dyDescent="0.35">
      <c r="A182" s="1">
        <v>40544</v>
      </c>
      <c r="B182" s="2"/>
      <c r="C182" s="14"/>
      <c r="D182" t="s">
        <v>3</v>
      </c>
      <c r="AA182" s="5">
        <f t="shared" si="7"/>
        <v>40544</v>
      </c>
      <c r="AC182" s="4">
        <f t="shared" si="8"/>
        <v>0</v>
      </c>
      <c r="AD182" s="4">
        <f t="shared" ref="AD182:AD193" si="10">C182</f>
        <v>0</v>
      </c>
    </row>
    <row r="183" spans="1:30" x14ac:dyDescent="0.35">
      <c r="A183" s="1">
        <v>40575</v>
      </c>
      <c r="B183" s="2"/>
      <c r="C183" s="14"/>
      <c r="AA183" s="5">
        <f t="shared" si="7"/>
        <v>40575</v>
      </c>
      <c r="AC183" s="4">
        <f t="shared" si="8"/>
        <v>0</v>
      </c>
      <c r="AD183" s="4">
        <f t="shared" si="10"/>
        <v>0</v>
      </c>
    </row>
    <row r="184" spans="1:30" x14ac:dyDescent="0.35">
      <c r="A184" s="1">
        <v>40603</v>
      </c>
      <c r="B184" s="2"/>
      <c r="C184" s="14"/>
      <c r="AA184" s="5">
        <f t="shared" si="7"/>
        <v>40603</v>
      </c>
      <c r="AD184" s="4">
        <f t="shared" si="10"/>
        <v>0</v>
      </c>
    </row>
    <row r="185" spans="1:30" x14ac:dyDescent="0.35">
      <c r="A185" s="1">
        <v>40634</v>
      </c>
      <c r="B185" s="2"/>
      <c r="C185" s="14"/>
      <c r="AA185" s="5">
        <f t="shared" si="7"/>
        <v>40634</v>
      </c>
      <c r="AD185" s="4">
        <f t="shared" si="10"/>
        <v>0</v>
      </c>
    </row>
    <row r="186" spans="1:30" x14ac:dyDescent="0.35">
      <c r="A186" s="1">
        <v>40664</v>
      </c>
      <c r="B186" s="2"/>
      <c r="C186" s="14"/>
      <c r="AA186" s="5">
        <f t="shared" si="7"/>
        <v>40664</v>
      </c>
      <c r="AD186" s="4">
        <f t="shared" si="10"/>
        <v>0</v>
      </c>
    </row>
    <row r="187" spans="1:30" x14ac:dyDescent="0.35">
      <c r="A187" s="1">
        <v>40695</v>
      </c>
      <c r="B187" s="2"/>
      <c r="C187" s="14"/>
      <c r="AA187" s="5">
        <f t="shared" si="7"/>
        <v>40695</v>
      </c>
      <c r="AD187" s="4">
        <f t="shared" si="10"/>
        <v>0</v>
      </c>
    </row>
    <row r="188" spans="1:30" x14ac:dyDescent="0.35">
      <c r="A188" s="1">
        <v>40725</v>
      </c>
      <c r="B188" s="2"/>
      <c r="C188" s="14"/>
      <c r="AA188" s="5">
        <f t="shared" si="7"/>
        <v>40725</v>
      </c>
      <c r="AD188" s="4">
        <f t="shared" si="10"/>
        <v>0</v>
      </c>
    </row>
    <row r="189" spans="1:30" x14ac:dyDescent="0.35">
      <c r="A189" s="1">
        <v>40756</v>
      </c>
      <c r="B189" s="2"/>
      <c r="C189" s="14"/>
      <c r="AA189" s="5">
        <f t="shared" si="7"/>
        <v>40756</v>
      </c>
      <c r="AD189" s="4">
        <f t="shared" si="10"/>
        <v>0</v>
      </c>
    </row>
    <row r="190" spans="1:30" x14ac:dyDescent="0.35">
      <c r="A190" s="1">
        <v>40787</v>
      </c>
      <c r="B190" s="2"/>
      <c r="C190" s="14"/>
      <c r="AA190" s="5">
        <f t="shared" si="7"/>
        <v>40787</v>
      </c>
      <c r="AD190" s="4">
        <f t="shared" si="10"/>
        <v>0</v>
      </c>
    </row>
    <row r="191" spans="1:30" x14ac:dyDescent="0.35">
      <c r="A191" s="1">
        <v>40817</v>
      </c>
      <c r="B191" s="2"/>
      <c r="C191" s="14"/>
      <c r="AA191" s="5">
        <f t="shared" si="7"/>
        <v>40817</v>
      </c>
      <c r="AD191" s="4">
        <f t="shared" si="10"/>
        <v>0</v>
      </c>
    </row>
    <row r="192" spans="1:30" x14ac:dyDescent="0.35">
      <c r="A192" s="1">
        <v>40848</v>
      </c>
      <c r="B192" s="2"/>
      <c r="C192" s="14"/>
      <c r="AA192" s="5">
        <f t="shared" si="7"/>
        <v>40848</v>
      </c>
      <c r="AD192" s="4">
        <f t="shared" si="10"/>
        <v>0</v>
      </c>
    </row>
    <row r="193" spans="1:30" x14ac:dyDescent="0.35">
      <c r="A193" s="1">
        <v>40878</v>
      </c>
      <c r="B193" s="2"/>
      <c r="C193" s="14"/>
      <c r="AA193" s="5">
        <f t="shared" si="7"/>
        <v>40878</v>
      </c>
      <c r="AD193" s="4">
        <f t="shared" si="10"/>
        <v>0</v>
      </c>
    </row>
    <row r="194" spans="1:30" x14ac:dyDescent="0.35">
      <c r="A194" s="1"/>
    </row>
    <row r="195" spans="1:30" x14ac:dyDescent="0.35">
      <c r="A195" s="1"/>
    </row>
    <row r="196" spans="1:30" x14ac:dyDescent="0.35">
      <c r="A196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97FD-AE69-4DDC-8AB2-D1E7BAF9C40B}">
  <dimension ref="A1:AD196"/>
  <sheetViews>
    <sheetView workbookViewId="0">
      <pane ySplit="2" topLeftCell="A177" activePane="bottomLeft" state="frozen"/>
      <selection pane="bottomLeft" activeCell="C182" sqref="C182:C193"/>
    </sheetView>
  </sheetViews>
  <sheetFormatPr defaultRowHeight="14.5" x14ac:dyDescent="0.35"/>
  <cols>
    <col min="1" max="1" width="9.54296875" bestFit="1" customWidth="1"/>
    <col min="2" max="2" width="11.81640625" bestFit="1" customWidth="1"/>
    <col min="27" max="30" width="11.81640625" style="4" customWidth="1"/>
  </cols>
  <sheetData>
    <row r="1" spans="1:30" x14ac:dyDescent="0.35">
      <c r="A1" t="s">
        <v>1</v>
      </c>
      <c r="B1" t="s">
        <v>0</v>
      </c>
      <c r="C1" t="s">
        <v>5</v>
      </c>
      <c r="AA1" s="4" t="str">
        <f>A1</f>
        <v>Datum</v>
      </c>
      <c r="AB1" s="4" t="str">
        <f t="shared" ref="AB1:AC16" si="0">B1</f>
        <v>Electrical_EU</v>
      </c>
      <c r="AC1" s="4" t="str">
        <f>C1&amp;"_"&amp;D2</f>
        <v>Average_Fit model</v>
      </c>
      <c r="AD1" s="4" t="str">
        <f>C1&amp;"_"&amp;D182</f>
        <v>Average_Forecast</v>
      </c>
    </row>
    <row r="2" spans="1:30" x14ac:dyDescent="0.35">
      <c r="A2" s="1">
        <v>35065</v>
      </c>
      <c r="B2">
        <v>79.349999999999994</v>
      </c>
      <c r="C2" s="3"/>
      <c r="D2" t="s">
        <v>4</v>
      </c>
      <c r="AA2" s="5">
        <f t="shared" ref="AA2:AC65" si="1">A2</f>
        <v>35065</v>
      </c>
      <c r="AB2" s="4">
        <f t="shared" si="0"/>
        <v>79.349999999999994</v>
      </c>
    </row>
    <row r="3" spans="1:30" x14ac:dyDescent="0.35">
      <c r="A3" s="1">
        <v>35096</v>
      </c>
      <c r="B3">
        <v>75.78</v>
      </c>
      <c r="C3" s="12">
        <f>AVERAGE($B$2:B2)</f>
        <v>79.349999999999994</v>
      </c>
      <c r="AA3" s="5">
        <f t="shared" si="1"/>
        <v>35096</v>
      </c>
      <c r="AB3" s="4">
        <f t="shared" si="0"/>
        <v>75.78</v>
      </c>
      <c r="AC3" s="4">
        <f t="shared" si="0"/>
        <v>79.349999999999994</v>
      </c>
    </row>
    <row r="4" spans="1:30" x14ac:dyDescent="0.35">
      <c r="A4" s="1">
        <v>35125</v>
      </c>
      <c r="B4">
        <v>86.32</v>
      </c>
      <c r="C4" s="12">
        <f>AVERAGE($B$2:B3)</f>
        <v>77.564999999999998</v>
      </c>
      <c r="AA4" s="5">
        <f t="shared" si="1"/>
        <v>35125</v>
      </c>
      <c r="AB4" s="4">
        <f t="shared" si="0"/>
        <v>86.32</v>
      </c>
      <c r="AC4" s="4">
        <f t="shared" si="0"/>
        <v>77.564999999999998</v>
      </c>
    </row>
    <row r="5" spans="1:30" x14ac:dyDescent="0.35">
      <c r="A5" s="1">
        <v>35156</v>
      </c>
      <c r="B5">
        <v>72.599999999999994</v>
      </c>
      <c r="C5" s="12">
        <f>AVERAGE($B$2:B4)</f>
        <v>80.483333333333334</v>
      </c>
      <c r="AA5" s="5">
        <f t="shared" si="1"/>
        <v>35156</v>
      </c>
      <c r="AB5" s="4">
        <f t="shared" si="0"/>
        <v>72.599999999999994</v>
      </c>
      <c r="AC5" s="4">
        <f t="shared" si="0"/>
        <v>80.483333333333334</v>
      </c>
    </row>
    <row r="6" spans="1:30" x14ac:dyDescent="0.35">
      <c r="A6" s="1">
        <v>35186</v>
      </c>
      <c r="B6">
        <v>74.86</v>
      </c>
      <c r="C6" s="12">
        <f>AVERAGE($B$2:B5)</f>
        <v>78.512499999999989</v>
      </c>
      <c r="AA6" s="5">
        <f t="shared" si="1"/>
        <v>35186</v>
      </c>
      <c r="AB6" s="4">
        <f t="shared" si="0"/>
        <v>74.86</v>
      </c>
      <c r="AC6" s="4">
        <f t="shared" si="0"/>
        <v>78.512499999999989</v>
      </c>
    </row>
    <row r="7" spans="1:30" x14ac:dyDescent="0.35">
      <c r="A7" s="1">
        <v>35217</v>
      </c>
      <c r="B7">
        <v>83.81</v>
      </c>
      <c r="C7" s="12">
        <f>AVERAGE($B$2:B6)</f>
        <v>77.781999999999996</v>
      </c>
      <c r="AA7" s="5">
        <f t="shared" si="1"/>
        <v>35217</v>
      </c>
      <c r="AB7" s="4">
        <f t="shared" si="0"/>
        <v>83.81</v>
      </c>
      <c r="AC7" s="4">
        <f t="shared" si="0"/>
        <v>77.781999999999996</v>
      </c>
    </row>
    <row r="8" spans="1:30" x14ac:dyDescent="0.35">
      <c r="A8" s="1">
        <v>35247</v>
      </c>
      <c r="B8">
        <v>79.8</v>
      </c>
      <c r="C8" s="12">
        <f>AVERAGE($B$2:B7)</f>
        <v>78.786666666666662</v>
      </c>
      <c r="AA8" s="5">
        <f t="shared" si="1"/>
        <v>35247</v>
      </c>
      <c r="AB8" s="4">
        <f t="shared" si="0"/>
        <v>79.8</v>
      </c>
      <c r="AC8" s="4">
        <f t="shared" si="0"/>
        <v>78.786666666666662</v>
      </c>
    </row>
    <row r="9" spans="1:30" x14ac:dyDescent="0.35">
      <c r="A9" s="1">
        <v>35278</v>
      </c>
      <c r="B9">
        <v>62.41</v>
      </c>
      <c r="C9" s="12">
        <f>AVERAGE($B$2:B8)</f>
        <v>78.931428571428569</v>
      </c>
      <c r="AA9" s="5">
        <f t="shared" si="1"/>
        <v>35278</v>
      </c>
      <c r="AB9" s="4">
        <f t="shared" si="0"/>
        <v>62.41</v>
      </c>
      <c r="AC9" s="4">
        <f t="shared" si="0"/>
        <v>78.931428571428569</v>
      </c>
    </row>
    <row r="10" spans="1:30" x14ac:dyDescent="0.35">
      <c r="A10" s="1">
        <v>35309</v>
      </c>
      <c r="B10">
        <v>85.41</v>
      </c>
      <c r="C10" s="12">
        <f>AVERAGE($B$2:B9)</f>
        <v>76.866249999999994</v>
      </c>
      <c r="AA10" s="5">
        <f t="shared" si="1"/>
        <v>35309</v>
      </c>
      <c r="AB10" s="4">
        <f t="shared" si="0"/>
        <v>85.41</v>
      </c>
      <c r="AC10" s="4">
        <f t="shared" si="0"/>
        <v>76.866249999999994</v>
      </c>
    </row>
    <row r="11" spans="1:30" x14ac:dyDescent="0.35">
      <c r="A11" s="1">
        <v>35339</v>
      </c>
      <c r="B11">
        <v>83.11</v>
      </c>
      <c r="C11" s="12">
        <f>AVERAGE($B$2:B10)</f>
        <v>77.815555555555548</v>
      </c>
      <c r="AA11" s="5">
        <f t="shared" si="1"/>
        <v>35339</v>
      </c>
      <c r="AB11" s="4">
        <f t="shared" si="0"/>
        <v>83.11</v>
      </c>
      <c r="AC11" s="4">
        <f t="shared" si="0"/>
        <v>77.815555555555548</v>
      </c>
    </row>
    <row r="12" spans="1:30" x14ac:dyDescent="0.35">
      <c r="A12" s="1">
        <v>35370</v>
      </c>
      <c r="B12">
        <v>84.21</v>
      </c>
      <c r="C12" s="12">
        <f>AVERAGE($B$2:B11)</f>
        <v>78.344999999999999</v>
      </c>
      <c r="AA12" s="5">
        <f t="shared" si="1"/>
        <v>35370</v>
      </c>
      <c r="AB12" s="4">
        <f t="shared" si="0"/>
        <v>84.21</v>
      </c>
      <c r="AC12" s="4">
        <f t="shared" si="0"/>
        <v>78.344999999999999</v>
      </c>
    </row>
    <row r="13" spans="1:30" x14ac:dyDescent="0.35">
      <c r="A13" s="1">
        <v>35400</v>
      </c>
      <c r="B13">
        <v>89.7</v>
      </c>
      <c r="C13" s="12">
        <f>AVERAGE($B$2:B12)</f>
        <v>78.878181818181815</v>
      </c>
      <c r="AA13" s="5">
        <f t="shared" si="1"/>
        <v>35400</v>
      </c>
      <c r="AB13" s="4">
        <f t="shared" si="0"/>
        <v>89.7</v>
      </c>
      <c r="AC13" s="4">
        <f t="shared" si="0"/>
        <v>78.878181818181815</v>
      </c>
    </row>
    <row r="14" spans="1:30" x14ac:dyDescent="0.35">
      <c r="A14" s="1">
        <v>35431</v>
      </c>
      <c r="B14">
        <v>78.64</v>
      </c>
      <c r="C14" s="12">
        <f>AVERAGE($B$2:B13)</f>
        <v>79.78</v>
      </c>
      <c r="AA14" s="5">
        <f t="shared" si="1"/>
        <v>35431</v>
      </c>
      <c r="AB14" s="4">
        <f t="shared" si="0"/>
        <v>78.64</v>
      </c>
      <c r="AC14" s="4">
        <f t="shared" si="0"/>
        <v>79.78</v>
      </c>
    </row>
    <row r="15" spans="1:30" x14ac:dyDescent="0.35">
      <c r="A15" s="1">
        <v>35462</v>
      </c>
      <c r="B15">
        <v>77.42</v>
      </c>
      <c r="C15" s="12">
        <f>AVERAGE($B$2:B14)</f>
        <v>79.692307692307693</v>
      </c>
      <c r="AA15" s="5">
        <f t="shared" si="1"/>
        <v>35462</v>
      </c>
      <c r="AB15" s="4">
        <f t="shared" si="0"/>
        <v>77.42</v>
      </c>
      <c r="AC15" s="4">
        <f t="shared" si="0"/>
        <v>79.692307692307693</v>
      </c>
    </row>
    <row r="16" spans="1:30" x14ac:dyDescent="0.35">
      <c r="A16" s="1">
        <v>35490</v>
      </c>
      <c r="B16">
        <v>89.86</v>
      </c>
      <c r="C16" s="12">
        <f>AVERAGE($B$2:B15)</f>
        <v>79.53</v>
      </c>
      <c r="AA16" s="5">
        <f t="shared" si="1"/>
        <v>35490</v>
      </c>
      <c r="AB16" s="4">
        <f t="shared" si="0"/>
        <v>89.86</v>
      </c>
      <c r="AC16" s="4">
        <f t="shared" si="0"/>
        <v>79.53</v>
      </c>
    </row>
    <row r="17" spans="1:29" x14ac:dyDescent="0.35">
      <c r="A17" s="1">
        <v>35521</v>
      </c>
      <c r="B17">
        <v>81.27</v>
      </c>
      <c r="C17" s="12">
        <f>AVERAGE($B$2:B16)</f>
        <v>80.218666666666664</v>
      </c>
      <c r="AA17" s="5">
        <f t="shared" si="1"/>
        <v>35521</v>
      </c>
      <c r="AB17" s="4">
        <f t="shared" si="1"/>
        <v>81.27</v>
      </c>
      <c r="AC17" s="4">
        <f t="shared" si="1"/>
        <v>80.218666666666664</v>
      </c>
    </row>
    <row r="18" spans="1:29" x14ac:dyDescent="0.35">
      <c r="A18" s="1">
        <v>35551</v>
      </c>
      <c r="B18">
        <v>78.680000000000007</v>
      </c>
      <c r="C18" s="12">
        <f>AVERAGE($B$2:B17)</f>
        <v>80.284374999999997</v>
      </c>
      <c r="AA18" s="5">
        <f t="shared" si="1"/>
        <v>35551</v>
      </c>
      <c r="AB18" s="4">
        <f t="shared" si="1"/>
        <v>78.680000000000007</v>
      </c>
      <c r="AC18" s="4">
        <f t="shared" si="1"/>
        <v>80.284374999999997</v>
      </c>
    </row>
    <row r="19" spans="1:29" x14ac:dyDescent="0.35">
      <c r="A19" s="1">
        <v>35582</v>
      </c>
      <c r="B19">
        <v>89.51</v>
      </c>
      <c r="C19" s="12">
        <f>AVERAGE($B$2:B18)</f>
        <v>80.19</v>
      </c>
      <c r="AA19" s="5">
        <f t="shared" si="1"/>
        <v>35582</v>
      </c>
      <c r="AB19" s="4">
        <f t="shared" si="1"/>
        <v>89.51</v>
      </c>
      <c r="AC19" s="4">
        <f t="shared" si="1"/>
        <v>80.19</v>
      </c>
    </row>
    <row r="20" spans="1:29" x14ac:dyDescent="0.35">
      <c r="A20" s="1">
        <v>35612</v>
      </c>
      <c r="B20">
        <v>83.67</v>
      </c>
      <c r="C20" s="12">
        <f>AVERAGE($B$2:B19)</f>
        <v>80.707777777777778</v>
      </c>
      <c r="AA20" s="5">
        <f t="shared" si="1"/>
        <v>35612</v>
      </c>
      <c r="AB20" s="4">
        <f t="shared" si="1"/>
        <v>83.67</v>
      </c>
      <c r="AC20" s="4">
        <f t="shared" si="1"/>
        <v>80.707777777777778</v>
      </c>
    </row>
    <row r="21" spans="1:29" x14ac:dyDescent="0.35">
      <c r="A21" s="1">
        <v>35643</v>
      </c>
      <c r="B21">
        <v>69.8</v>
      </c>
      <c r="C21" s="12">
        <f>AVERAGE($B$2:B20)</f>
        <v>80.863684210526316</v>
      </c>
      <c r="AA21" s="5">
        <f t="shared" si="1"/>
        <v>35643</v>
      </c>
      <c r="AB21" s="4">
        <f t="shared" si="1"/>
        <v>69.8</v>
      </c>
      <c r="AC21" s="4">
        <f t="shared" si="1"/>
        <v>80.863684210526316</v>
      </c>
    </row>
    <row r="22" spans="1:29" x14ac:dyDescent="0.35">
      <c r="A22" s="1">
        <v>35674</v>
      </c>
      <c r="B22">
        <v>91.09</v>
      </c>
      <c r="C22" s="12">
        <f>AVERAGE($B$2:B21)</f>
        <v>80.310500000000005</v>
      </c>
      <c r="AA22" s="5">
        <f t="shared" si="1"/>
        <v>35674</v>
      </c>
      <c r="AB22" s="4">
        <f t="shared" si="1"/>
        <v>91.09</v>
      </c>
      <c r="AC22" s="4">
        <f t="shared" si="1"/>
        <v>80.310500000000005</v>
      </c>
    </row>
    <row r="23" spans="1:29" x14ac:dyDescent="0.35">
      <c r="A23" s="1">
        <v>35704</v>
      </c>
      <c r="B23">
        <v>89.43</v>
      </c>
      <c r="C23" s="12">
        <f>AVERAGE($B$2:B22)</f>
        <v>80.823809523809516</v>
      </c>
      <c r="AA23" s="5">
        <f t="shared" si="1"/>
        <v>35704</v>
      </c>
      <c r="AB23" s="4">
        <f t="shared" si="1"/>
        <v>89.43</v>
      </c>
      <c r="AC23" s="4">
        <f t="shared" si="1"/>
        <v>80.823809523809516</v>
      </c>
    </row>
    <row r="24" spans="1:29" x14ac:dyDescent="0.35">
      <c r="A24" s="1">
        <v>35735</v>
      </c>
      <c r="B24">
        <v>91.04</v>
      </c>
      <c r="C24" s="12">
        <f>AVERAGE($B$2:B23)</f>
        <v>81.215000000000003</v>
      </c>
      <c r="AA24" s="5">
        <f t="shared" si="1"/>
        <v>35735</v>
      </c>
      <c r="AB24" s="4">
        <f t="shared" si="1"/>
        <v>91.04</v>
      </c>
      <c r="AC24" s="4">
        <f t="shared" si="1"/>
        <v>81.215000000000003</v>
      </c>
    </row>
    <row r="25" spans="1:29" x14ac:dyDescent="0.35">
      <c r="A25" s="1">
        <v>35765</v>
      </c>
      <c r="B25">
        <v>92.87</v>
      </c>
      <c r="C25" s="12">
        <f>AVERAGE($B$2:B24)</f>
        <v>81.642173913043479</v>
      </c>
      <c r="AA25" s="5">
        <f t="shared" si="1"/>
        <v>35765</v>
      </c>
      <c r="AB25" s="4">
        <f t="shared" si="1"/>
        <v>92.87</v>
      </c>
      <c r="AC25" s="4">
        <f t="shared" si="1"/>
        <v>81.642173913043479</v>
      </c>
    </row>
    <row r="26" spans="1:29" x14ac:dyDescent="0.35">
      <c r="A26" s="1">
        <v>35796</v>
      </c>
      <c r="B26">
        <v>81.87</v>
      </c>
      <c r="C26" s="12">
        <f>AVERAGE($B$2:B25)</f>
        <v>82.11</v>
      </c>
      <c r="AA26" s="5">
        <f t="shared" si="1"/>
        <v>35796</v>
      </c>
      <c r="AB26" s="4">
        <f t="shared" si="1"/>
        <v>81.87</v>
      </c>
      <c r="AC26" s="4">
        <f t="shared" si="1"/>
        <v>82.11</v>
      </c>
    </row>
    <row r="27" spans="1:29" x14ac:dyDescent="0.35">
      <c r="A27" s="1">
        <v>35827</v>
      </c>
      <c r="B27">
        <v>85.36</v>
      </c>
      <c r="C27" s="12">
        <f>AVERAGE($B$2:B26)</f>
        <v>82.100399999999993</v>
      </c>
      <c r="AA27" s="5">
        <f t="shared" si="1"/>
        <v>35827</v>
      </c>
      <c r="AB27" s="4">
        <f t="shared" si="1"/>
        <v>85.36</v>
      </c>
      <c r="AC27" s="4">
        <f t="shared" si="1"/>
        <v>82.100399999999993</v>
      </c>
    </row>
    <row r="28" spans="1:29" x14ac:dyDescent="0.35">
      <c r="A28" s="1">
        <v>35855</v>
      </c>
      <c r="B28">
        <v>92.98</v>
      </c>
      <c r="C28" s="12">
        <f>AVERAGE($B$2:B27)</f>
        <v>82.225769230769231</v>
      </c>
      <c r="AA28" s="5">
        <f t="shared" si="1"/>
        <v>35855</v>
      </c>
      <c r="AB28" s="4">
        <f t="shared" si="1"/>
        <v>92.98</v>
      </c>
      <c r="AC28" s="4">
        <f t="shared" si="1"/>
        <v>82.225769230769231</v>
      </c>
    </row>
    <row r="29" spans="1:29" x14ac:dyDescent="0.35">
      <c r="A29" s="1">
        <v>35886</v>
      </c>
      <c r="B29">
        <v>81.09</v>
      </c>
      <c r="C29" s="12">
        <f>AVERAGE($B$2:B28)</f>
        <v>82.624074074074073</v>
      </c>
      <c r="AA29" s="5">
        <f t="shared" si="1"/>
        <v>35886</v>
      </c>
      <c r="AB29" s="4">
        <f t="shared" si="1"/>
        <v>81.09</v>
      </c>
      <c r="AC29" s="4">
        <f t="shared" si="1"/>
        <v>82.624074074074073</v>
      </c>
    </row>
    <row r="30" spans="1:29" x14ac:dyDescent="0.35">
      <c r="A30" s="1">
        <v>35916</v>
      </c>
      <c r="B30">
        <v>85.64</v>
      </c>
      <c r="C30" s="12">
        <f>AVERAGE($B$2:B29)</f>
        <v>82.569285714285712</v>
      </c>
      <c r="AA30" s="5">
        <f t="shared" si="1"/>
        <v>35916</v>
      </c>
      <c r="AB30" s="4">
        <f t="shared" si="1"/>
        <v>85.64</v>
      </c>
      <c r="AC30" s="4">
        <f t="shared" si="1"/>
        <v>82.569285714285712</v>
      </c>
    </row>
    <row r="31" spans="1:29" x14ac:dyDescent="0.35">
      <c r="A31" s="1">
        <v>35947</v>
      </c>
      <c r="B31">
        <v>91.14</v>
      </c>
      <c r="C31" s="12">
        <f>AVERAGE($B$2:B30)</f>
        <v>82.675172413793106</v>
      </c>
      <c r="AA31" s="5">
        <f t="shared" si="1"/>
        <v>35947</v>
      </c>
      <c r="AB31" s="4">
        <f t="shared" si="1"/>
        <v>91.14</v>
      </c>
      <c r="AC31" s="4">
        <f t="shared" si="1"/>
        <v>82.675172413793106</v>
      </c>
    </row>
    <row r="32" spans="1:29" x14ac:dyDescent="0.35">
      <c r="A32" s="1">
        <v>35977</v>
      </c>
      <c r="B32">
        <v>83.46</v>
      </c>
      <c r="C32" s="12">
        <f>AVERAGE($B$2:B31)</f>
        <v>82.957333333333324</v>
      </c>
      <c r="AA32" s="5">
        <f t="shared" si="1"/>
        <v>35977</v>
      </c>
      <c r="AB32" s="4">
        <f t="shared" si="1"/>
        <v>83.46</v>
      </c>
      <c r="AC32" s="4">
        <f t="shared" si="1"/>
        <v>82.957333333333324</v>
      </c>
    </row>
    <row r="33" spans="1:29" x14ac:dyDescent="0.35">
      <c r="A33" s="1">
        <v>36008</v>
      </c>
      <c r="B33">
        <v>66.37</v>
      </c>
      <c r="C33" s="12">
        <f>AVERAGE($B$2:B32)</f>
        <v>82.97354838709677</v>
      </c>
      <c r="AA33" s="5">
        <f t="shared" si="1"/>
        <v>36008</v>
      </c>
      <c r="AB33" s="4">
        <f t="shared" si="1"/>
        <v>66.37</v>
      </c>
      <c r="AC33" s="4">
        <f t="shared" si="1"/>
        <v>82.97354838709677</v>
      </c>
    </row>
    <row r="34" spans="1:29" x14ac:dyDescent="0.35">
      <c r="A34" s="1">
        <v>36039</v>
      </c>
      <c r="B34">
        <v>93.34</v>
      </c>
      <c r="C34" s="12">
        <f>AVERAGE($B$2:B33)</f>
        <v>82.454687499999991</v>
      </c>
      <c r="AA34" s="5">
        <f t="shared" si="1"/>
        <v>36039</v>
      </c>
      <c r="AB34" s="4">
        <f t="shared" si="1"/>
        <v>93.34</v>
      </c>
      <c r="AC34" s="4">
        <f t="shared" si="1"/>
        <v>82.454687499999991</v>
      </c>
    </row>
    <row r="35" spans="1:29" x14ac:dyDescent="0.35">
      <c r="A35" s="1">
        <v>36069</v>
      </c>
      <c r="B35">
        <v>85.93</v>
      </c>
      <c r="C35" s="12">
        <f>AVERAGE($B$2:B34)</f>
        <v>82.784545454545452</v>
      </c>
      <c r="AA35" s="5">
        <f t="shared" si="1"/>
        <v>36069</v>
      </c>
      <c r="AB35" s="4">
        <f t="shared" si="1"/>
        <v>85.93</v>
      </c>
      <c r="AC35" s="4">
        <f t="shared" si="1"/>
        <v>82.784545454545452</v>
      </c>
    </row>
    <row r="36" spans="1:29" x14ac:dyDescent="0.35">
      <c r="A36" s="1">
        <v>36100</v>
      </c>
      <c r="B36">
        <v>86.81</v>
      </c>
      <c r="C36" s="12">
        <f>AVERAGE($B$2:B35)</f>
        <v>82.87705882352941</v>
      </c>
      <c r="AA36" s="5">
        <f t="shared" si="1"/>
        <v>36100</v>
      </c>
      <c r="AB36" s="4">
        <f t="shared" si="1"/>
        <v>86.81</v>
      </c>
      <c r="AC36" s="4">
        <f t="shared" si="1"/>
        <v>82.87705882352941</v>
      </c>
    </row>
    <row r="37" spans="1:29" x14ac:dyDescent="0.35">
      <c r="A37" s="1">
        <v>36130</v>
      </c>
      <c r="B37">
        <v>93.3</v>
      </c>
      <c r="C37" s="12">
        <f>AVERAGE($B$2:B36)</f>
        <v>82.989428571428562</v>
      </c>
      <c r="AA37" s="5">
        <f t="shared" si="1"/>
        <v>36130</v>
      </c>
      <c r="AB37" s="4">
        <f t="shared" si="1"/>
        <v>93.3</v>
      </c>
      <c r="AC37" s="4">
        <f t="shared" si="1"/>
        <v>82.989428571428562</v>
      </c>
    </row>
    <row r="38" spans="1:29" x14ac:dyDescent="0.35">
      <c r="A38" s="1">
        <v>36161</v>
      </c>
      <c r="B38">
        <v>81.59</v>
      </c>
      <c r="C38" s="12">
        <f>AVERAGE($B$2:B37)</f>
        <v>83.275833333333324</v>
      </c>
      <c r="AA38" s="5">
        <f t="shared" si="1"/>
        <v>36161</v>
      </c>
      <c r="AB38" s="4">
        <f t="shared" si="1"/>
        <v>81.59</v>
      </c>
      <c r="AC38" s="4">
        <f t="shared" si="1"/>
        <v>83.275833333333324</v>
      </c>
    </row>
    <row r="39" spans="1:29" x14ac:dyDescent="0.35">
      <c r="A39" s="1">
        <v>36192</v>
      </c>
      <c r="B39">
        <v>81.77</v>
      </c>
      <c r="C39" s="12">
        <f>AVERAGE($B$2:B38)</f>
        <v>83.230270270270267</v>
      </c>
      <c r="AA39" s="5">
        <f t="shared" si="1"/>
        <v>36192</v>
      </c>
      <c r="AB39" s="4">
        <f t="shared" si="1"/>
        <v>81.77</v>
      </c>
      <c r="AC39" s="4">
        <f t="shared" si="1"/>
        <v>83.230270270270267</v>
      </c>
    </row>
    <row r="40" spans="1:29" x14ac:dyDescent="0.35">
      <c r="A40" s="1">
        <v>36220</v>
      </c>
      <c r="B40">
        <v>91.24</v>
      </c>
      <c r="C40" s="12">
        <f>AVERAGE($B$2:B39)</f>
        <v>83.191842105263163</v>
      </c>
      <c r="AA40" s="5">
        <f t="shared" si="1"/>
        <v>36220</v>
      </c>
      <c r="AB40" s="4">
        <f t="shared" si="1"/>
        <v>91.24</v>
      </c>
      <c r="AC40" s="4">
        <f t="shared" si="1"/>
        <v>83.191842105263163</v>
      </c>
    </row>
    <row r="41" spans="1:29" x14ac:dyDescent="0.35">
      <c r="A41" s="1">
        <v>36251</v>
      </c>
      <c r="B41">
        <v>79.45</v>
      </c>
      <c r="C41" s="12">
        <f>AVERAGE($B$2:B40)</f>
        <v>83.39820512820512</v>
      </c>
      <c r="AA41" s="5">
        <f t="shared" si="1"/>
        <v>36251</v>
      </c>
      <c r="AB41" s="4">
        <f t="shared" si="1"/>
        <v>79.45</v>
      </c>
      <c r="AC41" s="4">
        <f t="shared" si="1"/>
        <v>83.39820512820512</v>
      </c>
    </row>
    <row r="42" spans="1:29" x14ac:dyDescent="0.35">
      <c r="A42" s="1">
        <v>36281</v>
      </c>
      <c r="B42">
        <v>86.99</v>
      </c>
      <c r="C42" s="12">
        <f>AVERAGE($B$2:B41)</f>
        <v>83.299499999999995</v>
      </c>
      <c r="AA42" s="5">
        <f t="shared" si="1"/>
        <v>36281</v>
      </c>
      <c r="AB42" s="4">
        <f t="shared" si="1"/>
        <v>86.99</v>
      </c>
      <c r="AC42" s="4">
        <f t="shared" si="1"/>
        <v>83.299499999999995</v>
      </c>
    </row>
    <row r="43" spans="1:29" x14ac:dyDescent="0.35">
      <c r="A43" s="1">
        <v>36312</v>
      </c>
      <c r="B43">
        <v>96.6</v>
      </c>
      <c r="C43" s="12">
        <f>AVERAGE($B$2:B42)</f>
        <v>83.389512195121938</v>
      </c>
      <c r="AA43" s="5">
        <f t="shared" si="1"/>
        <v>36312</v>
      </c>
      <c r="AB43" s="4">
        <f t="shared" si="1"/>
        <v>96.6</v>
      </c>
      <c r="AC43" s="4">
        <f t="shared" si="1"/>
        <v>83.389512195121938</v>
      </c>
    </row>
    <row r="44" spans="1:29" x14ac:dyDescent="0.35">
      <c r="A44" s="1">
        <v>36342</v>
      </c>
      <c r="B44">
        <v>97.99</v>
      </c>
      <c r="C44" s="12">
        <f>AVERAGE($B$2:B43)</f>
        <v>83.7040476190476</v>
      </c>
      <c r="AA44" s="5">
        <f t="shared" si="1"/>
        <v>36342</v>
      </c>
      <c r="AB44" s="4">
        <f t="shared" si="1"/>
        <v>97.99</v>
      </c>
      <c r="AC44" s="4">
        <f t="shared" si="1"/>
        <v>83.7040476190476</v>
      </c>
    </row>
    <row r="45" spans="1:29" x14ac:dyDescent="0.35">
      <c r="A45" s="1">
        <v>36373</v>
      </c>
      <c r="B45">
        <v>79.13</v>
      </c>
      <c r="C45" s="12">
        <f>AVERAGE($B$2:B44)</f>
        <v>84.036279069767417</v>
      </c>
      <c r="AA45" s="5">
        <f t="shared" si="1"/>
        <v>36373</v>
      </c>
      <c r="AB45" s="4">
        <f t="shared" si="1"/>
        <v>79.13</v>
      </c>
      <c r="AC45" s="4">
        <f t="shared" si="1"/>
        <v>84.036279069767417</v>
      </c>
    </row>
    <row r="46" spans="1:29" x14ac:dyDescent="0.35">
      <c r="A46" s="1">
        <v>36404</v>
      </c>
      <c r="B46">
        <v>103.56</v>
      </c>
      <c r="C46" s="12">
        <f>AVERAGE($B$2:B45)</f>
        <v>83.92477272727271</v>
      </c>
      <c r="AA46" s="5">
        <f t="shared" si="1"/>
        <v>36404</v>
      </c>
      <c r="AB46" s="4">
        <f t="shared" si="1"/>
        <v>103.56</v>
      </c>
      <c r="AC46" s="4">
        <f t="shared" si="1"/>
        <v>83.92477272727271</v>
      </c>
    </row>
    <row r="47" spans="1:29" x14ac:dyDescent="0.35">
      <c r="A47" s="1">
        <v>36434</v>
      </c>
      <c r="B47">
        <v>100.89</v>
      </c>
      <c r="C47" s="12">
        <f>AVERAGE($B$2:B46)</f>
        <v>84.361111111111086</v>
      </c>
      <c r="AA47" s="5">
        <f t="shared" si="1"/>
        <v>36434</v>
      </c>
      <c r="AB47" s="4">
        <f t="shared" si="1"/>
        <v>100.89</v>
      </c>
      <c r="AC47" s="4">
        <f t="shared" si="1"/>
        <v>84.361111111111086</v>
      </c>
    </row>
    <row r="48" spans="1:29" x14ac:dyDescent="0.35">
      <c r="A48" s="1">
        <v>36465</v>
      </c>
      <c r="B48">
        <v>99.4</v>
      </c>
      <c r="C48" s="12">
        <f>AVERAGE($B$2:B47)</f>
        <v>84.720434782608677</v>
      </c>
      <c r="AA48" s="5">
        <f t="shared" si="1"/>
        <v>36465</v>
      </c>
      <c r="AB48" s="4">
        <f t="shared" si="1"/>
        <v>99.4</v>
      </c>
      <c r="AC48" s="4">
        <f t="shared" si="1"/>
        <v>84.720434782608677</v>
      </c>
    </row>
    <row r="49" spans="1:29" x14ac:dyDescent="0.35">
      <c r="A49" s="1">
        <v>36495</v>
      </c>
      <c r="B49">
        <v>111.8</v>
      </c>
      <c r="C49" s="12">
        <f>AVERAGE($B$2:B48)</f>
        <v>85.032765957446784</v>
      </c>
      <c r="AA49" s="5">
        <f t="shared" si="1"/>
        <v>36495</v>
      </c>
      <c r="AB49" s="4">
        <f t="shared" si="1"/>
        <v>111.8</v>
      </c>
      <c r="AC49" s="4">
        <f t="shared" si="1"/>
        <v>85.032765957446784</v>
      </c>
    </row>
    <row r="50" spans="1:29" x14ac:dyDescent="0.35">
      <c r="A50" s="1">
        <v>36526</v>
      </c>
      <c r="B50">
        <v>95.3</v>
      </c>
      <c r="C50" s="12">
        <f>AVERAGE($B$2:B49)</f>
        <v>85.590416666666655</v>
      </c>
      <c r="AA50" s="5">
        <f t="shared" si="1"/>
        <v>36526</v>
      </c>
      <c r="AB50" s="4">
        <f t="shared" si="1"/>
        <v>95.3</v>
      </c>
      <c r="AC50" s="4">
        <f t="shared" si="1"/>
        <v>85.590416666666655</v>
      </c>
    </row>
    <row r="51" spans="1:29" x14ac:dyDescent="0.35">
      <c r="A51" s="1">
        <v>36557</v>
      </c>
      <c r="B51">
        <v>97.77</v>
      </c>
      <c r="C51" s="12">
        <f>AVERAGE($B$2:B50)</f>
        <v>85.788571428571416</v>
      </c>
      <c r="AA51" s="5">
        <f t="shared" si="1"/>
        <v>36557</v>
      </c>
      <c r="AB51" s="4">
        <f t="shared" si="1"/>
        <v>97.77</v>
      </c>
      <c r="AC51" s="4">
        <f t="shared" si="1"/>
        <v>85.788571428571416</v>
      </c>
    </row>
    <row r="52" spans="1:29" x14ac:dyDescent="0.35">
      <c r="A52" s="1">
        <v>36586</v>
      </c>
      <c r="B52">
        <v>116.23</v>
      </c>
      <c r="C52" s="12">
        <f>AVERAGE($B$2:B51)</f>
        <v>86.028199999999998</v>
      </c>
      <c r="AA52" s="5">
        <f t="shared" si="1"/>
        <v>36586</v>
      </c>
      <c r="AB52" s="4">
        <f t="shared" si="1"/>
        <v>116.23</v>
      </c>
      <c r="AC52" s="4">
        <f t="shared" si="1"/>
        <v>86.028199999999998</v>
      </c>
    </row>
    <row r="53" spans="1:29" x14ac:dyDescent="0.35">
      <c r="A53" s="1">
        <v>36617</v>
      </c>
      <c r="B53">
        <v>100.98</v>
      </c>
      <c r="C53" s="12">
        <f>AVERAGE($B$2:B52)</f>
        <v>86.620392156862735</v>
      </c>
      <c r="AA53" s="5">
        <f t="shared" si="1"/>
        <v>36617</v>
      </c>
      <c r="AB53" s="4">
        <f t="shared" si="1"/>
        <v>100.98</v>
      </c>
      <c r="AC53" s="4">
        <f t="shared" si="1"/>
        <v>86.620392156862735</v>
      </c>
    </row>
    <row r="54" spans="1:29" x14ac:dyDescent="0.35">
      <c r="A54" s="1">
        <v>36647</v>
      </c>
      <c r="B54">
        <v>104.07</v>
      </c>
      <c r="C54" s="12">
        <f>AVERAGE($B$2:B53)</f>
        <v>86.896538461538441</v>
      </c>
      <c r="AA54" s="5">
        <f t="shared" si="1"/>
        <v>36647</v>
      </c>
      <c r="AB54" s="4">
        <f t="shared" si="1"/>
        <v>104.07</v>
      </c>
      <c r="AC54" s="4">
        <f t="shared" si="1"/>
        <v>86.896538461538441</v>
      </c>
    </row>
    <row r="55" spans="1:29" x14ac:dyDescent="0.35">
      <c r="A55" s="1">
        <v>36678</v>
      </c>
      <c r="B55">
        <v>114.64</v>
      </c>
      <c r="C55" s="12">
        <f>AVERAGE($B$2:B54)</f>
        <v>87.220566037735821</v>
      </c>
      <c r="AA55" s="5">
        <f t="shared" si="1"/>
        <v>36678</v>
      </c>
      <c r="AB55" s="4">
        <f t="shared" si="1"/>
        <v>114.64</v>
      </c>
      <c r="AC55" s="4">
        <f t="shared" si="1"/>
        <v>87.220566037735821</v>
      </c>
    </row>
    <row r="56" spans="1:29" x14ac:dyDescent="0.35">
      <c r="A56" s="1">
        <v>36708</v>
      </c>
      <c r="B56">
        <v>107.62</v>
      </c>
      <c r="C56" s="12">
        <f>AVERAGE($B$2:B55)</f>
        <v>87.72833333333331</v>
      </c>
      <c r="AA56" s="5">
        <f t="shared" si="1"/>
        <v>36708</v>
      </c>
      <c r="AB56" s="4">
        <f t="shared" si="1"/>
        <v>107.62</v>
      </c>
      <c r="AC56" s="4">
        <f t="shared" si="1"/>
        <v>87.72833333333331</v>
      </c>
    </row>
    <row r="57" spans="1:29" x14ac:dyDescent="0.35">
      <c r="A57" s="1">
        <v>36739</v>
      </c>
      <c r="B57">
        <v>96.12</v>
      </c>
      <c r="C57" s="12">
        <f>AVERAGE($B$2:B56)</f>
        <v>88.089999999999975</v>
      </c>
      <c r="AA57" s="5">
        <f t="shared" si="1"/>
        <v>36739</v>
      </c>
      <c r="AB57" s="4">
        <f t="shared" si="1"/>
        <v>96.12</v>
      </c>
      <c r="AC57" s="4">
        <f t="shared" si="1"/>
        <v>88.089999999999975</v>
      </c>
    </row>
    <row r="58" spans="1:29" x14ac:dyDescent="0.35">
      <c r="A58" s="1">
        <v>36770</v>
      </c>
      <c r="B58">
        <v>123.5</v>
      </c>
      <c r="C58" s="12">
        <f>AVERAGE($B$2:B57)</f>
        <v>88.233392857142832</v>
      </c>
      <c r="AA58" s="5">
        <f t="shared" si="1"/>
        <v>36770</v>
      </c>
      <c r="AB58" s="4">
        <f t="shared" si="1"/>
        <v>123.5</v>
      </c>
      <c r="AC58" s="4">
        <f t="shared" si="1"/>
        <v>88.233392857142832</v>
      </c>
    </row>
    <row r="59" spans="1:29" x14ac:dyDescent="0.35">
      <c r="A59" s="1">
        <v>36800</v>
      </c>
      <c r="B59">
        <v>116.12</v>
      </c>
      <c r="C59" s="12">
        <f>AVERAGE($B$2:B58)</f>
        <v>88.852105263157867</v>
      </c>
      <c r="AA59" s="5">
        <f t="shared" si="1"/>
        <v>36800</v>
      </c>
      <c r="AB59" s="4">
        <f t="shared" si="1"/>
        <v>116.12</v>
      </c>
      <c r="AC59" s="4">
        <f t="shared" si="1"/>
        <v>88.852105263157867</v>
      </c>
    </row>
    <row r="60" spans="1:29" x14ac:dyDescent="0.35">
      <c r="A60" s="1">
        <v>36831</v>
      </c>
      <c r="B60">
        <v>116.86</v>
      </c>
      <c r="C60" s="12">
        <f>AVERAGE($B$2:B59)</f>
        <v>89.322241379310327</v>
      </c>
      <c r="AA60" s="5">
        <f t="shared" si="1"/>
        <v>36831</v>
      </c>
      <c r="AB60" s="4">
        <f t="shared" si="1"/>
        <v>116.86</v>
      </c>
      <c r="AC60" s="4">
        <f t="shared" si="1"/>
        <v>89.322241379310327</v>
      </c>
    </row>
    <row r="61" spans="1:29" x14ac:dyDescent="0.35">
      <c r="A61" s="1">
        <v>36861</v>
      </c>
      <c r="B61">
        <v>128.61000000000001</v>
      </c>
      <c r="C61" s="12">
        <f>AVERAGE($B$2:B60)</f>
        <v>89.788983050847435</v>
      </c>
      <c r="AA61" s="5">
        <f t="shared" si="1"/>
        <v>36861</v>
      </c>
      <c r="AB61" s="4">
        <f t="shared" si="1"/>
        <v>128.61000000000001</v>
      </c>
      <c r="AC61" s="4">
        <f t="shared" si="1"/>
        <v>89.788983050847435</v>
      </c>
    </row>
    <row r="62" spans="1:29" x14ac:dyDescent="0.35">
      <c r="A62" s="1">
        <v>36892</v>
      </c>
      <c r="B62">
        <v>100.56</v>
      </c>
      <c r="C62" s="12">
        <f>AVERAGE($B$2:B61)</f>
        <v>90.435999999999964</v>
      </c>
      <c r="AA62" s="5">
        <f t="shared" si="1"/>
        <v>36892</v>
      </c>
      <c r="AB62" s="4">
        <f t="shared" si="1"/>
        <v>100.56</v>
      </c>
      <c r="AC62" s="4">
        <f t="shared" si="1"/>
        <v>90.435999999999964</v>
      </c>
    </row>
    <row r="63" spans="1:29" x14ac:dyDescent="0.35">
      <c r="A63" s="1">
        <v>36923</v>
      </c>
      <c r="B63">
        <v>103.05</v>
      </c>
      <c r="C63" s="12">
        <f>AVERAGE($B$2:B62)</f>
        <v>90.601967213114733</v>
      </c>
      <c r="AA63" s="5">
        <f t="shared" si="1"/>
        <v>36923</v>
      </c>
      <c r="AB63" s="4">
        <f t="shared" si="1"/>
        <v>103.05</v>
      </c>
      <c r="AC63" s="4">
        <f t="shared" si="1"/>
        <v>90.601967213114733</v>
      </c>
    </row>
    <row r="64" spans="1:29" x14ac:dyDescent="0.35">
      <c r="A64" s="1">
        <v>36951</v>
      </c>
      <c r="B64">
        <v>119.06</v>
      </c>
      <c r="C64" s="12">
        <f>AVERAGE($B$2:B63)</f>
        <v>90.802741935483851</v>
      </c>
      <c r="AA64" s="5">
        <f t="shared" si="1"/>
        <v>36951</v>
      </c>
      <c r="AB64" s="4">
        <f t="shared" si="1"/>
        <v>119.06</v>
      </c>
      <c r="AC64" s="4">
        <f t="shared" si="1"/>
        <v>90.802741935483851</v>
      </c>
    </row>
    <row r="65" spans="1:29" x14ac:dyDescent="0.35">
      <c r="A65" s="1">
        <v>36982</v>
      </c>
      <c r="B65">
        <v>92.46</v>
      </c>
      <c r="C65" s="12">
        <f>AVERAGE($B$2:B64)</f>
        <v>91.251269841269831</v>
      </c>
      <c r="AA65" s="5">
        <f t="shared" si="1"/>
        <v>36982</v>
      </c>
      <c r="AB65" s="4">
        <f t="shared" si="1"/>
        <v>92.46</v>
      </c>
      <c r="AC65" s="4">
        <f t="shared" si="1"/>
        <v>91.251269841269831</v>
      </c>
    </row>
    <row r="66" spans="1:29" x14ac:dyDescent="0.35">
      <c r="A66" s="1">
        <v>37012</v>
      </c>
      <c r="B66">
        <v>98.75</v>
      </c>
      <c r="C66" s="12">
        <f>AVERAGE($B$2:B65)</f>
        <v>91.270156249999985</v>
      </c>
      <c r="AA66" s="5">
        <f t="shared" ref="AA66:AC129" si="2">A66</f>
        <v>37012</v>
      </c>
      <c r="AB66" s="4">
        <f t="shared" si="2"/>
        <v>98.75</v>
      </c>
      <c r="AC66" s="4">
        <f t="shared" si="2"/>
        <v>91.270156249999985</v>
      </c>
    </row>
    <row r="67" spans="1:29" x14ac:dyDescent="0.35">
      <c r="A67" s="1">
        <v>37043</v>
      </c>
      <c r="B67">
        <v>111.14</v>
      </c>
      <c r="C67" s="12">
        <f>AVERAGE($B$2:B66)</f>
        <v>91.385230769230759</v>
      </c>
      <c r="AA67" s="5">
        <f t="shared" si="2"/>
        <v>37043</v>
      </c>
      <c r="AB67" s="4">
        <f t="shared" si="2"/>
        <v>111.14</v>
      </c>
      <c r="AC67" s="4">
        <f t="shared" si="2"/>
        <v>91.385230769230759</v>
      </c>
    </row>
    <row r="68" spans="1:29" x14ac:dyDescent="0.35">
      <c r="A68" s="1">
        <v>37073</v>
      </c>
      <c r="B68">
        <v>96.13</v>
      </c>
      <c r="C68" s="12">
        <f>AVERAGE($B$2:B67)</f>
        <v>91.684545454545443</v>
      </c>
      <c r="AA68" s="5">
        <f t="shared" si="2"/>
        <v>37073</v>
      </c>
      <c r="AB68" s="4">
        <f t="shared" si="2"/>
        <v>96.13</v>
      </c>
      <c r="AC68" s="4">
        <f t="shared" si="2"/>
        <v>91.684545454545443</v>
      </c>
    </row>
    <row r="69" spans="1:29" x14ac:dyDescent="0.35">
      <c r="A69" s="1">
        <v>37104</v>
      </c>
      <c r="B69">
        <v>79.72</v>
      </c>
      <c r="C69" s="12">
        <f>AVERAGE($B$2:B68)</f>
        <v>91.750895522388049</v>
      </c>
      <c r="AA69" s="5">
        <f t="shared" si="2"/>
        <v>37104</v>
      </c>
      <c r="AB69" s="4">
        <f t="shared" si="2"/>
        <v>79.72</v>
      </c>
      <c r="AC69" s="4">
        <f t="shared" si="2"/>
        <v>91.750895522388049</v>
      </c>
    </row>
    <row r="70" spans="1:29" x14ac:dyDescent="0.35">
      <c r="A70" s="1">
        <v>37135</v>
      </c>
      <c r="B70">
        <v>102.07</v>
      </c>
      <c r="C70" s="12">
        <f>AVERAGE($B$2:B69)</f>
        <v>91.573970588235284</v>
      </c>
      <c r="AA70" s="5">
        <f t="shared" si="2"/>
        <v>37135</v>
      </c>
      <c r="AB70" s="4">
        <f t="shared" si="2"/>
        <v>102.07</v>
      </c>
      <c r="AC70" s="4">
        <f t="shared" si="2"/>
        <v>91.573970588235284</v>
      </c>
    </row>
    <row r="71" spans="1:29" x14ac:dyDescent="0.35">
      <c r="A71" s="1">
        <v>37165</v>
      </c>
      <c r="B71">
        <v>96.18</v>
      </c>
      <c r="C71" s="12">
        <f>AVERAGE($B$2:B70)</f>
        <v>91.726086956521726</v>
      </c>
      <c r="AA71" s="5">
        <f t="shared" si="2"/>
        <v>37165</v>
      </c>
      <c r="AB71" s="4">
        <f t="shared" si="2"/>
        <v>96.18</v>
      </c>
      <c r="AC71" s="4">
        <f t="shared" si="2"/>
        <v>91.726086956521726</v>
      </c>
    </row>
    <row r="72" spans="1:29" x14ac:dyDescent="0.35">
      <c r="A72" s="1">
        <v>37196</v>
      </c>
      <c r="B72">
        <v>101.26</v>
      </c>
      <c r="C72" s="12">
        <f>AVERAGE($B$2:B71)</f>
        <v>91.789714285714282</v>
      </c>
      <c r="AA72" s="5">
        <f t="shared" si="2"/>
        <v>37196</v>
      </c>
      <c r="AB72" s="4">
        <f t="shared" si="2"/>
        <v>101.26</v>
      </c>
      <c r="AC72" s="4">
        <f t="shared" si="2"/>
        <v>91.789714285714282</v>
      </c>
    </row>
    <row r="73" spans="1:29" x14ac:dyDescent="0.35">
      <c r="A73" s="1">
        <v>37226</v>
      </c>
      <c r="B73">
        <v>109.85</v>
      </c>
      <c r="C73" s="12">
        <f>AVERAGE($B$2:B72)</f>
        <v>91.923098591549291</v>
      </c>
      <c r="AA73" s="5">
        <f t="shared" si="2"/>
        <v>37226</v>
      </c>
      <c r="AB73" s="4">
        <f t="shared" si="2"/>
        <v>109.85</v>
      </c>
      <c r="AC73" s="4">
        <f t="shared" si="2"/>
        <v>91.923098591549291</v>
      </c>
    </row>
    <row r="74" spans="1:29" x14ac:dyDescent="0.35">
      <c r="A74" s="1">
        <v>37257</v>
      </c>
      <c r="B74">
        <v>89.52</v>
      </c>
      <c r="C74" s="12">
        <f>AVERAGE($B$2:B73)</f>
        <v>92.172083333333333</v>
      </c>
      <c r="AA74" s="5">
        <f t="shared" si="2"/>
        <v>37257</v>
      </c>
      <c r="AB74" s="4">
        <f t="shared" si="2"/>
        <v>89.52</v>
      </c>
      <c r="AC74" s="4">
        <f t="shared" si="2"/>
        <v>92.172083333333333</v>
      </c>
    </row>
    <row r="75" spans="1:29" x14ac:dyDescent="0.35">
      <c r="A75" s="1">
        <v>37288</v>
      </c>
      <c r="B75">
        <v>89.27</v>
      </c>
      <c r="C75" s="12">
        <f>AVERAGE($B$2:B74)</f>
        <v>92.135753424657551</v>
      </c>
      <c r="AA75" s="5">
        <f t="shared" si="2"/>
        <v>37288</v>
      </c>
      <c r="AB75" s="4">
        <f t="shared" si="2"/>
        <v>89.27</v>
      </c>
      <c r="AC75" s="4">
        <f t="shared" si="2"/>
        <v>92.135753424657551</v>
      </c>
    </row>
    <row r="76" spans="1:29" x14ac:dyDescent="0.35">
      <c r="A76" s="1">
        <v>37316</v>
      </c>
      <c r="B76">
        <v>104.35</v>
      </c>
      <c r="C76" s="12">
        <f>AVERAGE($B$2:B75)</f>
        <v>92.097027027027039</v>
      </c>
      <c r="AA76" s="5">
        <f t="shared" si="2"/>
        <v>37316</v>
      </c>
      <c r="AB76" s="4">
        <f t="shared" si="2"/>
        <v>104.35</v>
      </c>
      <c r="AC76" s="4">
        <f t="shared" si="2"/>
        <v>92.097027027027039</v>
      </c>
    </row>
    <row r="77" spans="1:29" x14ac:dyDescent="0.35">
      <c r="A77" s="1">
        <v>37347</v>
      </c>
      <c r="B77">
        <v>87.05</v>
      </c>
      <c r="C77" s="12">
        <f>AVERAGE($B$2:B76)</f>
        <v>92.260400000000018</v>
      </c>
      <c r="AA77" s="5">
        <f t="shared" si="2"/>
        <v>37347</v>
      </c>
      <c r="AB77" s="4">
        <f t="shared" si="2"/>
        <v>87.05</v>
      </c>
      <c r="AC77" s="4">
        <f t="shared" si="2"/>
        <v>92.260400000000018</v>
      </c>
    </row>
    <row r="78" spans="1:29" x14ac:dyDescent="0.35">
      <c r="A78" s="1">
        <v>37377</v>
      </c>
      <c r="B78">
        <v>89.33</v>
      </c>
      <c r="C78" s="12">
        <f>AVERAGE($B$2:B77)</f>
        <v>92.191842105263177</v>
      </c>
      <c r="AA78" s="5">
        <f t="shared" si="2"/>
        <v>37377</v>
      </c>
      <c r="AB78" s="4">
        <f t="shared" si="2"/>
        <v>89.33</v>
      </c>
      <c r="AC78" s="4">
        <f t="shared" si="2"/>
        <v>92.191842105263177</v>
      </c>
    </row>
    <row r="79" spans="1:29" x14ac:dyDescent="0.35">
      <c r="A79" s="1">
        <v>37408</v>
      </c>
      <c r="B79">
        <v>102.2</v>
      </c>
      <c r="C79" s="12">
        <f>AVERAGE($B$2:B78)</f>
        <v>92.154675324675352</v>
      </c>
      <c r="AA79" s="5">
        <f t="shared" si="2"/>
        <v>37408</v>
      </c>
      <c r="AB79" s="4">
        <f t="shared" si="2"/>
        <v>102.2</v>
      </c>
      <c r="AC79" s="4">
        <f t="shared" si="2"/>
        <v>92.154675324675352</v>
      </c>
    </row>
    <row r="80" spans="1:29" x14ac:dyDescent="0.35">
      <c r="A80" s="1">
        <v>37438</v>
      </c>
      <c r="B80">
        <v>88.13</v>
      </c>
      <c r="C80" s="12">
        <f>AVERAGE($B$2:B79)</f>
        <v>92.283461538461552</v>
      </c>
      <c r="AA80" s="5">
        <f t="shared" si="2"/>
        <v>37438</v>
      </c>
      <c r="AB80" s="4">
        <f t="shared" si="2"/>
        <v>88.13</v>
      </c>
      <c r="AC80" s="4">
        <f t="shared" si="2"/>
        <v>92.283461538461552</v>
      </c>
    </row>
    <row r="81" spans="1:29" x14ac:dyDescent="0.35">
      <c r="A81" s="1">
        <v>37469</v>
      </c>
      <c r="B81">
        <v>75.680000000000007</v>
      </c>
      <c r="C81" s="12">
        <f>AVERAGE($B$2:B80)</f>
        <v>92.230886075949385</v>
      </c>
      <c r="AA81" s="5">
        <f t="shared" si="2"/>
        <v>37469</v>
      </c>
      <c r="AB81" s="4">
        <f t="shared" si="2"/>
        <v>75.680000000000007</v>
      </c>
      <c r="AC81" s="4">
        <f t="shared" si="2"/>
        <v>92.230886075949385</v>
      </c>
    </row>
    <row r="82" spans="1:29" x14ac:dyDescent="0.35">
      <c r="A82" s="1">
        <v>37500</v>
      </c>
      <c r="B82">
        <v>99.48</v>
      </c>
      <c r="C82" s="12">
        <f>AVERAGE($B$2:B81)</f>
        <v>92.024000000000029</v>
      </c>
      <c r="AA82" s="5">
        <f t="shared" si="2"/>
        <v>37500</v>
      </c>
      <c r="AB82" s="4">
        <f t="shared" si="2"/>
        <v>99.48</v>
      </c>
      <c r="AC82" s="4">
        <f t="shared" si="2"/>
        <v>92.024000000000029</v>
      </c>
    </row>
    <row r="83" spans="1:29" x14ac:dyDescent="0.35">
      <c r="A83" s="1">
        <v>37530</v>
      </c>
      <c r="B83">
        <v>96.4</v>
      </c>
      <c r="C83" s="12">
        <f>AVERAGE($B$2:B82)</f>
        <v>92.116049382716071</v>
      </c>
      <c r="AA83" s="5">
        <f t="shared" si="2"/>
        <v>37530</v>
      </c>
      <c r="AB83" s="4">
        <f t="shared" si="2"/>
        <v>96.4</v>
      </c>
      <c r="AC83" s="4">
        <f t="shared" si="2"/>
        <v>92.116049382716071</v>
      </c>
    </row>
    <row r="84" spans="1:29" x14ac:dyDescent="0.35">
      <c r="A84" s="1">
        <v>37561</v>
      </c>
      <c r="B84">
        <v>96.16</v>
      </c>
      <c r="C84" s="12">
        <f>AVERAGE($B$2:B83)</f>
        <v>92.168292682926847</v>
      </c>
      <c r="AA84" s="5">
        <f t="shared" si="2"/>
        <v>37561</v>
      </c>
      <c r="AB84" s="4">
        <f t="shared" si="2"/>
        <v>96.16</v>
      </c>
      <c r="AC84" s="4">
        <f t="shared" si="2"/>
        <v>92.168292682926847</v>
      </c>
    </row>
    <row r="85" spans="1:29" x14ac:dyDescent="0.35">
      <c r="A85" s="1">
        <v>37591</v>
      </c>
      <c r="B85">
        <v>101</v>
      </c>
      <c r="C85" s="12">
        <f>AVERAGE($B$2:B84)</f>
        <v>92.21638554216868</v>
      </c>
      <c r="AA85" s="5">
        <f t="shared" si="2"/>
        <v>37591</v>
      </c>
      <c r="AB85" s="4">
        <f t="shared" si="2"/>
        <v>101</v>
      </c>
      <c r="AC85" s="4">
        <f t="shared" si="2"/>
        <v>92.21638554216868</v>
      </c>
    </row>
    <row r="86" spans="1:29" x14ac:dyDescent="0.35">
      <c r="A86" s="1">
        <v>37622</v>
      </c>
      <c r="B86">
        <v>89.34</v>
      </c>
      <c r="C86" s="12">
        <f>AVERAGE($B$2:B85)</f>
        <v>92.320952380952392</v>
      </c>
      <c r="AA86" s="5">
        <f t="shared" si="2"/>
        <v>37622</v>
      </c>
      <c r="AB86" s="4">
        <f t="shared" si="2"/>
        <v>89.34</v>
      </c>
      <c r="AC86" s="4">
        <f t="shared" si="2"/>
        <v>92.320952380952392</v>
      </c>
    </row>
    <row r="87" spans="1:29" x14ac:dyDescent="0.35">
      <c r="A87" s="1">
        <v>37653</v>
      </c>
      <c r="B87">
        <v>86.91</v>
      </c>
      <c r="C87" s="12">
        <f>AVERAGE($B$2:B86)</f>
        <v>92.285882352941186</v>
      </c>
      <c r="AA87" s="5">
        <f t="shared" si="2"/>
        <v>37653</v>
      </c>
      <c r="AB87" s="4">
        <f t="shared" si="2"/>
        <v>86.91</v>
      </c>
      <c r="AC87" s="4">
        <f t="shared" si="2"/>
        <v>92.285882352941186</v>
      </c>
    </row>
    <row r="88" spans="1:29" x14ac:dyDescent="0.35">
      <c r="A88" s="1">
        <v>37681</v>
      </c>
      <c r="B88">
        <v>98.9</v>
      </c>
      <c r="C88" s="12">
        <f>AVERAGE($B$2:B87)</f>
        <v>92.223372093023272</v>
      </c>
      <c r="AA88" s="5">
        <f t="shared" si="2"/>
        <v>37681</v>
      </c>
      <c r="AB88" s="4">
        <f t="shared" si="2"/>
        <v>98.9</v>
      </c>
      <c r="AC88" s="4">
        <f t="shared" si="2"/>
        <v>92.223372093023272</v>
      </c>
    </row>
    <row r="89" spans="1:29" x14ac:dyDescent="0.35">
      <c r="A89" s="1">
        <v>37712</v>
      </c>
      <c r="B89">
        <v>85.54</v>
      </c>
      <c r="C89" s="12">
        <f>AVERAGE($B$2:B88)</f>
        <v>92.300114942528737</v>
      </c>
      <c r="AA89" s="5">
        <f t="shared" si="2"/>
        <v>37712</v>
      </c>
      <c r="AB89" s="4">
        <f t="shared" si="2"/>
        <v>85.54</v>
      </c>
      <c r="AC89" s="4">
        <f t="shared" si="2"/>
        <v>92.300114942528737</v>
      </c>
    </row>
    <row r="90" spans="1:29" x14ac:dyDescent="0.35">
      <c r="A90" s="1">
        <v>37742</v>
      </c>
      <c r="B90">
        <v>85.25</v>
      </c>
      <c r="C90" s="12">
        <f>AVERAGE($B$2:B89)</f>
        <v>92.223295454545465</v>
      </c>
      <c r="AA90" s="5">
        <f t="shared" si="2"/>
        <v>37742</v>
      </c>
      <c r="AB90" s="4">
        <f t="shared" si="2"/>
        <v>85.25</v>
      </c>
      <c r="AC90" s="4">
        <f t="shared" si="2"/>
        <v>92.223295454545465</v>
      </c>
    </row>
    <row r="91" spans="1:29" x14ac:dyDescent="0.35">
      <c r="A91" s="1">
        <v>37773</v>
      </c>
      <c r="B91">
        <v>101.14</v>
      </c>
      <c r="C91" s="12">
        <f>AVERAGE($B$2:B90)</f>
        <v>92.144943820224739</v>
      </c>
      <c r="AA91" s="5">
        <f t="shared" si="2"/>
        <v>37773</v>
      </c>
      <c r="AB91" s="4">
        <f t="shared" si="2"/>
        <v>101.14</v>
      </c>
      <c r="AC91" s="4">
        <f t="shared" si="2"/>
        <v>92.144943820224739</v>
      </c>
    </row>
    <row r="92" spans="1:29" x14ac:dyDescent="0.35">
      <c r="A92" s="1">
        <v>37803</v>
      </c>
      <c r="B92">
        <v>91.8</v>
      </c>
      <c r="C92" s="12">
        <f>AVERAGE($B$2:B91)</f>
        <v>92.244888888888894</v>
      </c>
      <c r="AA92" s="5">
        <f t="shared" si="2"/>
        <v>37803</v>
      </c>
      <c r="AB92" s="4">
        <f t="shared" si="2"/>
        <v>91.8</v>
      </c>
      <c r="AC92" s="4">
        <f t="shared" si="2"/>
        <v>92.244888888888894</v>
      </c>
    </row>
    <row r="93" spans="1:29" x14ac:dyDescent="0.35">
      <c r="A93" s="1">
        <v>37834</v>
      </c>
      <c r="B93">
        <v>76.98</v>
      </c>
      <c r="C93" s="12">
        <f>AVERAGE($B$2:B92)</f>
        <v>92.24</v>
      </c>
      <c r="AA93" s="5">
        <f t="shared" si="2"/>
        <v>37834</v>
      </c>
      <c r="AB93" s="4">
        <f t="shared" si="2"/>
        <v>76.98</v>
      </c>
      <c r="AC93" s="4">
        <f t="shared" si="2"/>
        <v>92.24</v>
      </c>
    </row>
    <row r="94" spans="1:29" x14ac:dyDescent="0.35">
      <c r="A94" s="1">
        <v>37865</v>
      </c>
      <c r="B94">
        <v>104.33</v>
      </c>
      <c r="C94" s="12">
        <f>AVERAGE($B$2:B93)</f>
        <v>92.074130434782603</v>
      </c>
      <c r="AA94" s="5">
        <f t="shared" si="2"/>
        <v>37865</v>
      </c>
      <c r="AB94" s="4">
        <f t="shared" si="2"/>
        <v>104.33</v>
      </c>
      <c r="AC94" s="4">
        <f t="shared" si="2"/>
        <v>92.074130434782603</v>
      </c>
    </row>
    <row r="95" spans="1:29" x14ac:dyDescent="0.35">
      <c r="A95" s="1">
        <v>37895</v>
      </c>
      <c r="B95">
        <v>99.72</v>
      </c>
      <c r="C95" s="12">
        <f>AVERAGE($B$2:B94)</f>
        <v>92.205913978494621</v>
      </c>
      <c r="AA95" s="5">
        <f t="shared" si="2"/>
        <v>37895</v>
      </c>
      <c r="AB95" s="4">
        <f t="shared" si="2"/>
        <v>99.72</v>
      </c>
      <c r="AC95" s="4">
        <f t="shared" si="2"/>
        <v>92.205913978494621</v>
      </c>
    </row>
    <row r="96" spans="1:29" x14ac:dyDescent="0.35">
      <c r="A96" s="1">
        <v>37926</v>
      </c>
      <c r="B96">
        <v>101.06</v>
      </c>
      <c r="C96" s="12">
        <f>AVERAGE($B$2:B95)</f>
        <v>92.285851063829782</v>
      </c>
      <c r="AA96" s="5">
        <f t="shared" si="2"/>
        <v>37926</v>
      </c>
      <c r="AB96" s="4">
        <f t="shared" si="2"/>
        <v>101.06</v>
      </c>
      <c r="AC96" s="4">
        <f t="shared" si="2"/>
        <v>92.285851063829782</v>
      </c>
    </row>
    <row r="97" spans="1:29" x14ac:dyDescent="0.35">
      <c r="A97" s="1">
        <v>37956</v>
      </c>
      <c r="B97">
        <v>109</v>
      </c>
      <c r="C97" s="12">
        <f>AVERAGE($B$2:B96)</f>
        <v>92.378210526315769</v>
      </c>
      <c r="AA97" s="5">
        <f t="shared" si="2"/>
        <v>37956</v>
      </c>
      <c r="AB97" s="4">
        <f t="shared" si="2"/>
        <v>109</v>
      </c>
      <c r="AC97" s="4">
        <f t="shared" si="2"/>
        <v>92.378210526315769</v>
      </c>
    </row>
    <row r="98" spans="1:29" x14ac:dyDescent="0.35">
      <c r="A98" s="1">
        <v>37987</v>
      </c>
      <c r="B98">
        <v>89.88</v>
      </c>
      <c r="C98" s="12">
        <f>AVERAGE($B$2:B97)</f>
        <v>92.551354166666655</v>
      </c>
      <c r="AA98" s="5">
        <f t="shared" si="2"/>
        <v>37987</v>
      </c>
      <c r="AB98" s="4">
        <f t="shared" si="2"/>
        <v>89.88</v>
      </c>
      <c r="AC98" s="4">
        <f t="shared" si="2"/>
        <v>92.551354166666655</v>
      </c>
    </row>
    <row r="99" spans="1:29" x14ac:dyDescent="0.35">
      <c r="A99" s="1">
        <v>38018</v>
      </c>
      <c r="B99">
        <v>92.27</v>
      </c>
      <c r="C99" s="12">
        <f>AVERAGE($B$2:B98)</f>
        <v>92.523814432989667</v>
      </c>
      <c r="AA99" s="5">
        <f t="shared" si="2"/>
        <v>38018</v>
      </c>
      <c r="AB99" s="4">
        <f t="shared" si="2"/>
        <v>92.27</v>
      </c>
      <c r="AC99" s="4">
        <f t="shared" si="2"/>
        <v>92.523814432989667</v>
      </c>
    </row>
    <row r="100" spans="1:29" x14ac:dyDescent="0.35">
      <c r="A100" s="1">
        <v>38047</v>
      </c>
      <c r="B100">
        <v>105.11</v>
      </c>
      <c r="C100" s="12">
        <f>AVERAGE($B$2:B99)</f>
        <v>92.521224489795898</v>
      </c>
      <c r="AA100" s="5">
        <f t="shared" si="2"/>
        <v>38047</v>
      </c>
      <c r="AB100" s="4">
        <f t="shared" si="2"/>
        <v>105.11</v>
      </c>
      <c r="AC100" s="4">
        <f t="shared" si="2"/>
        <v>92.521224489795898</v>
      </c>
    </row>
    <row r="101" spans="1:29" x14ac:dyDescent="0.35">
      <c r="A101" s="1">
        <v>38078</v>
      </c>
      <c r="B101">
        <v>91.5</v>
      </c>
      <c r="C101" s="12">
        <f>AVERAGE($B$2:B100)</f>
        <v>92.648383838383822</v>
      </c>
      <c r="AA101" s="5">
        <f t="shared" si="2"/>
        <v>38078</v>
      </c>
      <c r="AB101" s="4">
        <f t="shared" si="2"/>
        <v>91.5</v>
      </c>
      <c r="AC101" s="4">
        <f t="shared" si="2"/>
        <v>92.648383838383822</v>
      </c>
    </row>
    <row r="102" spans="1:29" x14ac:dyDescent="0.35">
      <c r="A102" s="1">
        <v>38108</v>
      </c>
      <c r="B102">
        <v>92.56</v>
      </c>
      <c r="C102" s="12">
        <f>AVERAGE($B$2:B101)</f>
        <v>92.636899999999983</v>
      </c>
      <c r="AA102" s="5">
        <f t="shared" si="2"/>
        <v>38108</v>
      </c>
      <c r="AB102" s="4">
        <f t="shared" si="2"/>
        <v>92.56</v>
      </c>
      <c r="AC102" s="4">
        <f t="shared" si="2"/>
        <v>92.636899999999983</v>
      </c>
    </row>
    <row r="103" spans="1:29" x14ac:dyDescent="0.35">
      <c r="A103" s="1">
        <v>38139</v>
      </c>
      <c r="B103">
        <v>104.35</v>
      </c>
      <c r="C103" s="12">
        <f>AVERAGE($B$2:B102)</f>
        <v>92.636138613861363</v>
      </c>
      <c r="AA103" s="5">
        <f t="shared" si="2"/>
        <v>38139</v>
      </c>
      <c r="AB103" s="4">
        <f t="shared" si="2"/>
        <v>104.35</v>
      </c>
      <c r="AC103" s="4">
        <f t="shared" si="2"/>
        <v>92.636138613861363</v>
      </c>
    </row>
    <row r="104" spans="1:29" x14ac:dyDescent="0.35">
      <c r="A104" s="1">
        <v>38169</v>
      </c>
      <c r="B104">
        <v>96.21</v>
      </c>
      <c r="C104" s="12">
        <f>AVERAGE($B$2:B103)</f>
        <v>92.750980392156848</v>
      </c>
      <c r="AA104" s="5">
        <f t="shared" si="2"/>
        <v>38169</v>
      </c>
      <c r="AB104" s="4">
        <f t="shared" si="2"/>
        <v>96.21</v>
      </c>
      <c r="AC104" s="4">
        <f t="shared" si="2"/>
        <v>92.750980392156848</v>
      </c>
    </row>
    <row r="105" spans="1:29" x14ac:dyDescent="0.35">
      <c r="A105" s="1">
        <v>38200</v>
      </c>
      <c r="B105">
        <v>79.58</v>
      </c>
      <c r="C105" s="12">
        <f>AVERAGE($B$2:B104)</f>
        <v>92.784563106796099</v>
      </c>
      <c r="AA105" s="5">
        <f t="shared" si="2"/>
        <v>38200</v>
      </c>
      <c r="AB105" s="4">
        <f t="shared" si="2"/>
        <v>79.58</v>
      </c>
      <c r="AC105" s="4">
        <f t="shared" si="2"/>
        <v>92.784563106796099</v>
      </c>
    </row>
    <row r="106" spans="1:29" x14ac:dyDescent="0.35">
      <c r="A106" s="1">
        <v>38231</v>
      </c>
      <c r="B106">
        <v>105.43</v>
      </c>
      <c r="C106" s="12">
        <f>AVERAGE($B$2:B105)</f>
        <v>92.657596153846129</v>
      </c>
      <c r="AA106" s="5">
        <f t="shared" si="2"/>
        <v>38231</v>
      </c>
      <c r="AB106" s="4">
        <f t="shared" si="2"/>
        <v>105.43</v>
      </c>
      <c r="AC106" s="4">
        <f t="shared" si="2"/>
        <v>92.657596153846129</v>
      </c>
    </row>
    <row r="107" spans="1:29" x14ac:dyDescent="0.35">
      <c r="A107" s="1">
        <v>38261</v>
      </c>
      <c r="B107">
        <v>99.18</v>
      </c>
      <c r="C107" s="12">
        <f>AVERAGE($B$2:B106)</f>
        <v>92.779238095238071</v>
      </c>
      <c r="AA107" s="5">
        <f t="shared" si="2"/>
        <v>38261</v>
      </c>
      <c r="AB107" s="4">
        <f t="shared" si="2"/>
        <v>99.18</v>
      </c>
      <c r="AC107" s="4">
        <f t="shared" si="2"/>
        <v>92.779238095238071</v>
      </c>
    </row>
    <row r="108" spans="1:29" x14ac:dyDescent="0.35">
      <c r="A108" s="1">
        <v>38292</v>
      </c>
      <c r="B108">
        <v>99.77</v>
      </c>
      <c r="C108" s="12">
        <f>AVERAGE($B$2:B107)</f>
        <v>92.839622641509422</v>
      </c>
      <c r="AA108" s="5">
        <f t="shared" si="2"/>
        <v>38292</v>
      </c>
      <c r="AB108" s="4">
        <f t="shared" si="2"/>
        <v>99.77</v>
      </c>
      <c r="AC108" s="4">
        <f t="shared" si="2"/>
        <v>92.839622641509422</v>
      </c>
    </row>
    <row r="109" spans="1:29" x14ac:dyDescent="0.35">
      <c r="A109" s="1">
        <v>38322</v>
      </c>
      <c r="B109">
        <v>113.55</v>
      </c>
      <c r="C109" s="12">
        <f>AVERAGE($B$2:B108)</f>
        <v>92.904392523364479</v>
      </c>
      <c r="AA109" s="5">
        <f t="shared" si="2"/>
        <v>38322</v>
      </c>
      <c r="AB109" s="4">
        <f t="shared" si="2"/>
        <v>113.55</v>
      </c>
      <c r="AC109" s="4">
        <f t="shared" si="2"/>
        <v>92.904392523364479</v>
      </c>
    </row>
    <row r="110" spans="1:29" x14ac:dyDescent="0.35">
      <c r="A110" s="1">
        <v>38353</v>
      </c>
      <c r="B110">
        <v>91.65</v>
      </c>
      <c r="C110" s="12">
        <f>AVERAGE($B$2:B109)</f>
        <v>93.095555555555535</v>
      </c>
      <c r="AA110" s="5">
        <f t="shared" si="2"/>
        <v>38353</v>
      </c>
      <c r="AB110" s="4">
        <f t="shared" si="2"/>
        <v>91.65</v>
      </c>
      <c r="AC110" s="4">
        <f t="shared" si="2"/>
        <v>93.095555555555535</v>
      </c>
    </row>
    <row r="111" spans="1:29" x14ac:dyDescent="0.35">
      <c r="A111" s="1">
        <v>38384</v>
      </c>
      <c r="B111">
        <v>90.56</v>
      </c>
      <c r="C111" s="12">
        <f>AVERAGE($B$2:B110)</f>
        <v>93.082293577981631</v>
      </c>
      <c r="AA111" s="5">
        <f t="shared" si="2"/>
        <v>38384</v>
      </c>
      <c r="AB111" s="4">
        <f t="shared" si="2"/>
        <v>90.56</v>
      </c>
      <c r="AC111" s="4">
        <f t="shared" si="2"/>
        <v>93.082293577981631</v>
      </c>
    </row>
    <row r="112" spans="1:29" x14ac:dyDescent="0.35">
      <c r="A112" s="1">
        <v>38412</v>
      </c>
      <c r="B112">
        <v>105.52</v>
      </c>
      <c r="C112" s="12">
        <f>AVERAGE($B$2:B111)</f>
        <v>93.059363636363614</v>
      </c>
      <c r="AA112" s="5">
        <f t="shared" si="2"/>
        <v>38412</v>
      </c>
      <c r="AB112" s="4">
        <f t="shared" si="2"/>
        <v>105.52</v>
      </c>
      <c r="AC112" s="4">
        <f t="shared" si="2"/>
        <v>93.059363636363614</v>
      </c>
    </row>
    <row r="113" spans="1:29" x14ac:dyDescent="0.35">
      <c r="A113" s="1">
        <v>38443</v>
      </c>
      <c r="B113">
        <v>92.18</v>
      </c>
      <c r="C113" s="12">
        <f>AVERAGE($B$2:B112)</f>
        <v>93.171621621621597</v>
      </c>
      <c r="AA113" s="5">
        <f t="shared" si="2"/>
        <v>38443</v>
      </c>
      <c r="AB113" s="4">
        <f t="shared" si="2"/>
        <v>92.18</v>
      </c>
      <c r="AC113" s="4">
        <f t="shared" si="2"/>
        <v>93.171621621621597</v>
      </c>
    </row>
    <row r="114" spans="1:29" x14ac:dyDescent="0.35">
      <c r="A114" s="1">
        <v>38473</v>
      </c>
      <c r="B114">
        <v>91.22</v>
      </c>
      <c r="C114" s="12">
        <f>AVERAGE($B$2:B113)</f>
        <v>93.162767857142839</v>
      </c>
      <c r="AA114" s="5">
        <f t="shared" si="2"/>
        <v>38473</v>
      </c>
      <c r="AB114" s="4">
        <f t="shared" si="2"/>
        <v>91.22</v>
      </c>
      <c r="AC114" s="4">
        <f t="shared" si="2"/>
        <v>93.162767857142839</v>
      </c>
    </row>
    <row r="115" spans="1:29" x14ac:dyDescent="0.35">
      <c r="A115" s="1">
        <v>38504</v>
      </c>
      <c r="B115">
        <v>109.04</v>
      </c>
      <c r="C115" s="12">
        <f>AVERAGE($B$2:B114)</f>
        <v>93.145575221238914</v>
      </c>
      <c r="AA115" s="5">
        <f t="shared" si="2"/>
        <v>38504</v>
      </c>
      <c r="AB115" s="4">
        <f t="shared" si="2"/>
        <v>109.04</v>
      </c>
      <c r="AC115" s="4">
        <f t="shared" si="2"/>
        <v>93.145575221238914</v>
      </c>
    </row>
    <row r="116" spans="1:29" x14ac:dyDescent="0.35">
      <c r="A116" s="1">
        <v>38534</v>
      </c>
      <c r="B116">
        <v>99.26</v>
      </c>
      <c r="C116" s="12">
        <f>AVERAGE($B$2:B115)</f>
        <v>93.284999999999982</v>
      </c>
      <c r="AA116" s="5">
        <f t="shared" si="2"/>
        <v>38534</v>
      </c>
      <c r="AB116" s="4">
        <f t="shared" si="2"/>
        <v>99.26</v>
      </c>
      <c r="AC116" s="4">
        <f t="shared" si="2"/>
        <v>93.284999999999982</v>
      </c>
    </row>
    <row r="117" spans="1:29" x14ac:dyDescent="0.35">
      <c r="A117" s="1">
        <v>38565</v>
      </c>
      <c r="B117">
        <v>83.36</v>
      </c>
      <c r="C117" s="12">
        <f>AVERAGE($B$2:B116)</f>
        <v>93.336956521739111</v>
      </c>
      <c r="AA117" s="5">
        <f t="shared" si="2"/>
        <v>38565</v>
      </c>
      <c r="AB117" s="4">
        <f t="shared" si="2"/>
        <v>83.36</v>
      </c>
      <c r="AC117" s="4">
        <f t="shared" si="2"/>
        <v>93.336956521739111</v>
      </c>
    </row>
    <row r="118" spans="1:29" x14ac:dyDescent="0.35">
      <c r="A118" s="1">
        <v>38596</v>
      </c>
      <c r="B118">
        <v>110.8</v>
      </c>
      <c r="C118" s="12">
        <f>AVERAGE($B$2:B117)</f>
        <v>93.250948275862058</v>
      </c>
      <c r="AA118" s="5">
        <f t="shared" si="2"/>
        <v>38596</v>
      </c>
      <c r="AB118" s="4">
        <f t="shared" si="2"/>
        <v>110.8</v>
      </c>
      <c r="AC118" s="4">
        <f t="shared" si="2"/>
        <v>93.250948275862058</v>
      </c>
    </row>
    <row r="119" spans="1:29" x14ac:dyDescent="0.35">
      <c r="A119" s="1">
        <v>38626</v>
      </c>
      <c r="B119">
        <v>104.95</v>
      </c>
      <c r="C119" s="12">
        <f>AVERAGE($B$2:B118)</f>
        <v>93.40094017094016</v>
      </c>
      <c r="AA119" s="5">
        <f t="shared" si="2"/>
        <v>38626</v>
      </c>
      <c r="AB119" s="4">
        <f t="shared" si="2"/>
        <v>104.95</v>
      </c>
      <c r="AC119" s="4">
        <f t="shared" si="2"/>
        <v>93.40094017094016</v>
      </c>
    </row>
    <row r="120" spans="1:29" x14ac:dyDescent="0.35">
      <c r="A120" s="1">
        <v>38657</v>
      </c>
      <c r="B120">
        <v>107.07</v>
      </c>
      <c r="C120" s="12">
        <f>AVERAGE($B$2:B119)</f>
        <v>93.498813559322016</v>
      </c>
      <c r="AA120" s="5">
        <f t="shared" si="2"/>
        <v>38657</v>
      </c>
      <c r="AB120" s="4">
        <f t="shared" si="2"/>
        <v>107.07</v>
      </c>
      <c r="AC120" s="4">
        <f t="shared" si="2"/>
        <v>93.498813559322016</v>
      </c>
    </row>
    <row r="121" spans="1:29" x14ac:dyDescent="0.35">
      <c r="A121" s="1">
        <v>38687</v>
      </c>
      <c r="B121">
        <v>114.4</v>
      </c>
      <c r="C121" s="12">
        <f>AVERAGE($B$2:B120)</f>
        <v>93.612857142857123</v>
      </c>
      <c r="AA121" s="5">
        <f t="shared" si="2"/>
        <v>38687</v>
      </c>
      <c r="AB121" s="4">
        <f t="shared" si="2"/>
        <v>114.4</v>
      </c>
      <c r="AC121" s="4">
        <f t="shared" si="2"/>
        <v>93.612857142857123</v>
      </c>
    </row>
    <row r="122" spans="1:29" x14ac:dyDescent="0.35">
      <c r="A122" s="1">
        <v>38718</v>
      </c>
      <c r="B122">
        <v>99.16</v>
      </c>
      <c r="C122" s="12">
        <f>AVERAGE($B$2:B121)</f>
        <v>93.786083333333323</v>
      </c>
      <c r="AA122" s="5">
        <f t="shared" si="2"/>
        <v>38718</v>
      </c>
      <c r="AB122" s="4">
        <f t="shared" si="2"/>
        <v>99.16</v>
      </c>
      <c r="AC122" s="4">
        <f t="shared" si="2"/>
        <v>93.786083333333323</v>
      </c>
    </row>
    <row r="123" spans="1:29" x14ac:dyDescent="0.35">
      <c r="A123" s="1">
        <v>38749</v>
      </c>
      <c r="B123">
        <v>99.86</v>
      </c>
      <c r="C123" s="12">
        <f>AVERAGE($B$2:B122)</f>
        <v>93.830495867768576</v>
      </c>
      <c r="AA123" s="5">
        <f t="shared" si="2"/>
        <v>38749</v>
      </c>
      <c r="AB123" s="4">
        <f t="shared" si="2"/>
        <v>99.86</v>
      </c>
      <c r="AC123" s="4">
        <f t="shared" si="2"/>
        <v>93.830495867768576</v>
      </c>
    </row>
    <row r="124" spans="1:29" x14ac:dyDescent="0.35">
      <c r="A124" s="1">
        <v>38777</v>
      </c>
      <c r="B124">
        <v>116.14</v>
      </c>
      <c r="C124" s="12">
        <f>AVERAGE($B$2:B123)</f>
        <v>93.879918032786875</v>
      </c>
      <c r="AA124" s="5">
        <f t="shared" si="2"/>
        <v>38777</v>
      </c>
      <c r="AB124" s="4">
        <f t="shared" si="2"/>
        <v>116.14</v>
      </c>
      <c r="AC124" s="4">
        <f t="shared" si="2"/>
        <v>93.879918032786875</v>
      </c>
    </row>
    <row r="125" spans="1:29" x14ac:dyDescent="0.35">
      <c r="A125" s="1">
        <v>38808</v>
      </c>
      <c r="B125">
        <v>103.48</v>
      </c>
      <c r="C125" s="12">
        <f>AVERAGE($B$2:B124)</f>
        <v>94.060894308943077</v>
      </c>
      <c r="AA125" s="5">
        <f t="shared" si="2"/>
        <v>38808</v>
      </c>
      <c r="AB125" s="4">
        <f t="shared" si="2"/>
        <v>103.48</v>
      </c>
      <c r="AC125" s="4">
        <f t="shared" si="2"/>
        <v>94.060894308943077</v>
      </c>
    </row>
    <row r="126" spans="1:29" x14ac:dyDescent="0.35">
      <c r="A126" s="1">
        <v>38838</v>
      </c>
      <c r="B126">
        <v>103.07</v>
      </c>
      <c r="C126" s="12">
        <f>AVERAGE($B$2:B125)</f>
        <v>94.136854838709652</v>
      </c>
      <c r="AA126" s="5">
        <f t="shared" si="2"/>
        <v>38838</v>
      </c>
      <c r="AB126" s="4">
        <f t="shared" si="2"/>
        <v>103.07</v>
      </c>
      <c r="AC126" s="4">
        <f t="shared" si="2"/>
        <v>94.136854838709652</v>
      </c>
    </row>
    <row r="127" spans="1:29" x14ac:dyDescent="0.35">
      <c r="A127" s="1">
        <v>38869</v>
      </c>
      <c r="B127">
        <v>119.32</v>
      </c>
      <c r="C127" s="12">
        <f>AVERAGE($B$2:B126)</f>
        <v>94.208319999999972</v>
      </c>
      <c r="AA127" s="5">
        <f t="shared" si="2"/>
        <v>38869</v>
      </c>
      <c r="AB127" s="4">
        <f t="shared" si="2"/>
        <v>119.32</v>
      </c>
      <c r="AC127" s="4">
        <f t="shared" si="2"/>
        <v>94.208319999999972</v>
      </c>
    </row>
    <row r="128" spans="1:29" x14ac:dyDescent="0.35">
      <c r="A128" s="1">
        <v>38899</v>
      </c>
      <c r="B128">
        <v>107.94</v>
      </c>
      <c r="C128" s="12">
        <f>AVERAGE($B$2:B127)</f>
        <v>94.407619047619022</v>
      </c>
      <c r="AA128" s="5">
        <f t="shared" si="2"/>
        <v>38899</v>
      </c>
      <c r="AB128" s="4">
        <f t="shared" si="2"/>
        <v>107.94</v>
      </c>
      <c r="AC128" s="4">
        <f t="shared" si="2"/>
        <v>94.407619047619022</v>
      </c>
    </row>
    <row r="129" spans="1:29" x14ac:dyDescent="0.35">
      <c r="A129" s="1">
        <v>38930</v>
      </c>
      <c r="B129">
        <v>90.59</v>
      </c>
      <c r="C129" s="12">
        <f>AVERAGE($B$2:B128)</f>
        <v>94.514173228346436</v>
      </c>
      <c r="AA129" s="5">
        <f t="shared" si="2"/>
        <v>38930</v>
      </c>
      <c r="AB129" s="4">
        <f t="shared" si="2"/>
        <v>90.59</v>
      </c>
      <c r="AC129" s="4">
        <f t="shared" si="2"/>
        <v>94.514173228346436</v>
      </c>
    </row>
    <row r="130" spans="1:29" x14ac:dyDescent="0.35">
      <c r="A130" s="1">
        <v>38961</v>
      </c>
      <c r="B130">
        <v>121.8</v>
      </c>
      <c r="C130" s="12">
        <f>AVERAGE($B$2:B129)</f>
        <v>94.483515624999981</v>
      </c>
      <c r="AA130" s="5">
        <f t="shared" ref="AA130:AC193" si="3">A130</f>
        <v>38961</v>
      </c>
      <c r="AB130" s="4">
        <f t="shared" si="3"/>
        <v>121.8</v>
      </c>
      <c r="AC130" s="4">
        <f t="shared" si="3"/>
        <v>94.483515624999981</v>
      </c>
    </row>
    <row r="131" spans="1:29" x14ac:dyDescent="0.35">
      <c r="A131" s="1">
        <v>38991</v>
      </c>
      <c r="B131">
        <v>117.11</v>
      </c>
      <c r="C131" s="12">
        <f>AVERAGE($B$2:B130)</f>
        <v>94.695271317829437</v>
      </c>
      <c r="AA131" s="5">
        <f t="shared" si="3"/>
        <v>38991</v>
      </c>
      <c r="AB131" s="4">
        <f t="shared" si="3"/>
        <v>117.11</v>
      </c>
      <c r="AC131" s="4">
        <f t="shared" si="3"/>
        <v>94.695271317829437</v>
      </c>
    </row>
    <row r="132" spans="1:29" x14ac:dyDescent="0.35">
      <c r="A132" s="1">
        <v>39022</v>
      </c>
      <c r="B132">
        <v>113.71</v>
      </c>
      <c r="C132" s="12">
        <f>AVERAGE($B$2:B131)</f>
        <v>94.867692307692295</v>
      </c>
      <c r="AA132" s="5">
        <f t="shared" si="3"/>
        <v>39022</v>
      </c>
      <c r="AB132" s="4">
        <f t="shared" si="3"/>
        <v>113.71</v>
      </c>
      <c r="AC132" s="4">
        <f t="shared" si="3"/>
        <v>94.867692307692295</v>
      </c>
    </row>
    <row r="133" spans="1:29" x14ac:dyDescent="0.35">
      <c r="A133" s="1">
        <v>39052</v>
      </c>
      <c r="B133">
        <v>120.37</v>
      </c>
      <c r="C133" s="12">
        <f>AVERAGE($B$2:B132)</f>
        <v>95.011526717557231</v>
      </c>
      <c r="AA133" s="5">
        <f t="shared" si="3"/>
        <v>39052</v>
      </c>
      <c r="AB133" s="4">
        <f t="shared" si="3"/>
        <v>120.37</v>
      </c>
      <c r="AC133" s="4">
        <f t="shared" si="3"/>
        <v>95.011526717557231</v>
      </c>
    </row>
    <row r="134" spans="1:29" x14ac:dyDescent="0.35">
      <c r="A134" s="1">
        <v>39083</v>
      </c>
      <c r="B134">
        <v>103.93</v>
      </c>
      <c r="C134" s="12">
        <f>AVERAGE($B$2:B133)</f>
        <v>95.203636363636349</v>
      </c>
      <c r="AA134" s="5">
        <f t="shared" si="3"/>
        <v>39083</v>
      </c>
      <c r="AB134" s="4">
        <f t="shared" si="3"/>
        <v>103.93</v>
      </c>
      <c r="AC134" s="4">
        <f t="shared" si="3"/>
        <v>95.203636363636349</v>
      </c>
    </row>
    <row r="135" spans="1:29" x14ac:dyDescent="0.35">
      <c r="A135" s="1">
        <v>39114</v>
      </c>
      <c r="B135">
        <v>104.1</v>
      </c>
      <c r="C135" s="12">
        <f>AVERAGE($B$2:B134)</f>
        <v>95.26924812030073</v>
      </c>
      <c r="AA135" s="5">
        <f t="shared" si="3"/>
        <v>39114</v>
      </c>
      <c r="AB135" s="4">
        <f t="shared" si="3"/>
        <v>104.1</v>
      </c>
      <c r="AC135" s="4">
        <f t="shared" si="3"/>
        <v>95.26924812030073</v>
      </c>
    </row>
    <row r="136" spans="1:29" x14ac:dyDescent="0.35">
      <c r="A136" s="1">
        <v>39142</v>
      </c>
      <c r="B136">
        <v>125.72</v>
      </c>
      <c r="C136" s="12">
        <f>AVERAGE($B$2:B135)</f>
        <v>95.335149253731331</v>
      </c>
      <c r="AA136" s="5">
        <f t="shared" si="3"/>
        <v>39142</v>
      </c>
      <c r="AB136" s="4">
        <f t="shared" si="3"/>
        <v>125.72</v>
      </c>
      <c r="AC136" s="4">
        <f t="shared" si="3"/>
        <v>95.335149253731331</v>
      </c>
    </row>
    <row r="137" spans="1:29" x14ac:dyDescent="0.35">
      <c r="A137" s="1">
        <v>39173</v>
      </c>
      <c r="B137">
        <v>104.7</v>
      </c>
      <c r="C137" s="12">
        <f>AVERAGE($B$2:B136)</f>
        <v>95.560222222222208</v>
      </c>
      <c r="AA137" s="5">
        <f t="shared" si="3"/>
        <v>39173</v>
      </c>
      <c r="AB137" s="4">
        <f t="shared" si="3"/>
        <v>104.7</v>
      </c>
      <c r="AC137" s="4">
        <f t="shared" si="3"/>
        <v>95.560222222222208</v>
      </c>
    </row>
    <row r="138" spans="1:29" x14ac:dyDescent="0.35">
      <c r="A138" s="1">
        <v>39203</v>
      </c>
      <c r="B138">
        <v>108.45</v>
      </c>
      <c r="C138" s="12">
        <f>AVERAGE($B$2:B137)</f>
        <v>95.627426470588219</v>
      </c>
      <c r="AA138" s="5">
        <f t="shared" si="3"/>
        <v>39203</v>
      </c>
      <c r="AB138" s="4">
        <f t="shared" si="3"/>
        <v>108.45</v>
      </c>
      <c r="AC138" s="4">
        <f t="shared" si="3"/>
        <v>95.627426470588219</v>
      </c>
    </row>
    <row r="139" spans="1:29" x14ac:dyDescent="0.35">
      <c r="A139" s="1">
        <v>39234</v>
      </c>
      <c r="B139">
        <v>123.11</v>
      </c>
      <c r="C139" s="12">
        <f>AVERAGE($B$2:B138)</f>
        <v>95.721021897810203</v>
      </c>
      <c r="AA139" s="5">
        <f t="shared" si="3"/>
        <v>39234</v>
      </c>
      <c r="AB139" s="4">
        <f t="shared" si="3"/>
        <v>123.11</v>
      </c>
      <c r="AC139" s="4">
        <f t="shared" si="3"/>
        <v>95.721021897810203</v>
      </c>
    </row>
    <row r="140" spans="1:29" x14ac:dyDescent="0.35">
      <c r="A140" s="1">
        <v>39264</v>
      </c>
      <c r="B140">
        <v>108.89</v>
      </c>
      <c r="C140" s="12">
        <f>AVERAGE($B$2:B139)</f>
        <v>95.919492753623189</v>
      </c>
      <c r="AA140" s="5">
        <f t="shared" si="3"/>
        <v>39264</v>
      </c>
      <c r="AB140" s="4">
        <f t="shared" si="3"/>
        <v>108.89</v>
      </c>
      <c r="AC140" s="4">
        <f t="shared" si="3"/>
        <v>95.919492753623189</v>
      </c>
    </row>
    <row r="141" spans="1:29" x14ac:dyDescent="0.35">
      <c r="A141" s="1">
        <v>39295</v>
      </c>
      <c r="B141">
        <v>94.07</v>
      </c>
      <c r="C141" s="12">
        <f>AVERAGE($B$2:B140)</f>
        <v>96.012805755395675</v>
      </c>
      <c r="AA141" s="5">
        <f t="shared" si="3"/>
        <v>39295</v>
      </c>
      <c r="AB141" s="4">
        <f t="shared" si="3"/>
        <v>94.07</v>
      </c>
      <c r="AC141" s="4">
        <f t="shared" si="3"/>
        <v>96.012805755395675</v>
      </c>
    </row>
    <row r="142" spans="1:29" x14ac:dyDescent="0.35">
      <c r="A142" s="1">
        <v>39326</v>
      </c>
      <c r="B142">
        <v>121.88</v>
      </c>
      <c r="C142" s="12">
        <f>AVERAGE($B$2:B141)</f>
        <v>95.998928571428564</v>
      </c>
      <c r="AA142" s="5">
        <f t="shared" si="3"/>
        <v>39326</v>
      </c>
      <c r="AB142" s="4">
        <f t="shared" si="3"/>
        <v>121.88</v>
      </c>
      <c r="AC142" s="4">
        <f t="shared" si="3"/>
        <v>95.998928571428564</v>
      </c>
    </row>
    <row r="143" spans="1:29" x14ac:dyDescent="0.35">
      <c r="A143" s="1">
        <v>39356</v>
      </c>
      <c r="B143">
        <v>116.81</v>
      </c>
      <c r="C143" s="12">
        <f>AVERAGE($B$2:B142)</f>
        <v>96.182482269503524</v>
      </c>
      <c r="AA143" s="5">
        <f t="shared" si="3"/>
        <v>39356</v>
      </c>
      <c r="AB143" s="4">
        <f t="shared" si="3"/>
        <v>116.81</v>
      </c>
      <c r="AC143" s="4">
        <f t="shared" si="3"/>
        <v>96.182482269503524</v>
      </c>
    </row>
    <row r="144" spans="1:29" x14ac:dyDescent="0.35">
      <c r="A144" s="1">
        <v>39387</v>
      </c>
      <c r="B144">
        <v>115.87</v>
      </c>
      <c r="C144" s="12">
        <f>AVERAGE($B$2:B143)</f>
        <v>96.327746478873223</v>
      </c>
      <c r="AA144" s="5">
        <f t="shared" si="3"/>
        <v>39387</v>
      </c>
      <c r="AB144" s="4">
        <f t="shared" si="3"/>
        <v>115.87</v>
      </c>
      <c r="AC144" s="4">
        <f t="shared" si="3"/>
        <v>96.327746478873223</v>
      </c>
    </row>
    <row r="145" spans="1:29" x14ac:dyDescent="0.35">
      <c r="A145" s="1">
        <v>39417</v>
      </c>
      <c r="B145">
        <v>127.14</v>
      </c>
      <c r="C145" s="12">
        <f>AVERAGE($B$2:B144)</f>
        <v>96.464405594405576</v>
      </c>
      <c r="AA145" s="5">
        <f t="shared" si="3"/>
        <v>39417</v>
      </c>
      <c r="AB145" s="4">
        <f t="shared" si="3"/>
        <v>127.14</v>
      </c>
      <c r="AC145" s="4">
        <f t="shared" si="3"/>
        <v>96.464405594405576</v>
      </c>
    </row>
    <row r="146" spans="1:29" x14ac:dyDescent="0.35">
      <c r="A146" s="1">
        <v>39448</v>
      </c>
      <c r="B146">
        <v>109.45</v>
      </c>
      <c r="C146" s="12">
        <f>AVERAGE($B$2:B145)</f>
        <v>96.677430555555532</v>
      </c>
      <c r="AA146" s="5">
        <f t="shared" si="3"/>
        <v>39448</v>
      </c>
      <c r="AB146" s="4">
        <f t="shared" si="3"/>
        <v>109.45</v>
      </c>
      <c r="AC146" s="4">
        <f t="shared" si="3"/>
        <v>96.677430555555532</v>
      </c>
    </row>
    <row r="147" spans="1:29" x14ac:dyDescent="0.35">
      <c r="A147" s="1">
        <v>39479</v>
      </c>
      <c r="B147">
        <v>105.23</v>
      </c>
      <c r="C147" s="12">
        <f>AVERAGE($B$2:B146)</f>
        <v>96.7655172413793</v>
      </c>
      <c r="AA147" s="5">
        <f t="shared" si="3"/>
        <v>39479</v>
      </c>
      <c r="AB147" s="4">
        <f t="shared" si="3"/>
        <v>105.23</v>
      </c>
      <c r="AC147" s="4">
        <f t="shared" si="3"/>
        <v>96.7655172413793</v>
      </c>
    </row>
    <row r="148" spans="1:29" x14ac:dyDescent="0.35">
      <c r="A148" s="1">
        <v>39508</v>
      </c>
      <c r="B148">
        <v>121.32</v>
      </c>
      <c r="C148" s="12">
        <f>AVERAGE($B$2:B147)</f>
        <v>96.823493150684911</v>
      </c>
      <c r="AA148" s="5">
        <f t="shared" si="3"/>
        <v>39508</v>
      </c>
      <c r="AB148" s="4">
        <f t="shared" si="3"/>
        <v>121.32</v>
      </c>
      <c r="AC148" s="4">
        <f t="shared" si="3"/>
        <v>96.823493150684911</v>
      </c>
    </row>
    <row r="149" spans="1:29" x14ac:dyDescent="0.35">
      <c r="A149" s="1">
        <v>39539</v>
      </c>
      <c r="B149">
        <v>108.78</v>
      </c>
      <c r="C149" s="12">
        <f>AVERAGE($B$2:B148)</f>
        <v>96.990136054421754</v>
      </c>
      <c r="AA149" s="5">
        <f t="shared" si="3"/>
        <v>39539</v>
      </c>
      <c r="AB149" s="4">
        <f t="shared" si="3"/>
        <v>108.78</v>
      </c>
      <c r="AC149" s="4">
        <f t="shared" si="3"/>
        <v>96.990136054421754</v>
      </c>
    </row>
    <row r="150" spans="1:29" x14ac:dyDescent="0.35">
      <c r="A150" s="1">
        <v>39569</v>
      </c>
      <c r="B150">
        <v>103.2</v>
      </c>
      <c r="C150" s="12">
        <f>AVERAGE($B$2:B149)</f>
        <v>97.069797297297285</v>
      </c>
      <c r="AA150" s="5">
        <f t="shared" si="3"/>
        <v>39569</v>
      </c>
      <c r="AB150" s="4">
        <f t="shared" si="3"/>
        <v>103.2</v>
      </c>
      <c r="AC150" s="4">
        <f t="shared" si="3"/>
        <v>97.069797297297285</v>
      </c>
    </row>
    <row r="151" spans="1:29" x14ac:dyDescent="0.35">
      <c r="A151" s="1">
        <v>39600</v>
      </c>
      <c r="B151">
        <v>117.93</v>
      </c>
      <c r="C151" s="12">
        <f>AVERAGE($B$2:B150)</f>
        <v>97.110939597315422</v>
      </c>
      <c r="AA151" s="5">
        <f t="shared" si="3"/>
        <v>39600</v>
      </c>
      <c r="AB151" s="4">
        <f t="shared" si="3"/>
        <v>117.93</v>
      </c>
      <c r="AC151" s="4">
        <f t="shared" si="3"/>
        <v>97.110939597315422</v>
      </c>
    </row>
    <row r="152" spans="1:29" x14ac:dyDescent="0.35">
      <c r="A152" s="1">
        <v>39630</v>
      </c>
      <c r="B152">
        <v>103.76</v>
      </c>
      <c r="C152" s="12">
        <f>AVERAGE($B$2:B151)</f>
        <v>97.249733333333324</v>
      </c>
      <c r="AA152" s="5">
        <f t="shared" si="3"/>
        <v>39630</v>
      </c>
      <c r="AB152" s="4">
        <f t="shared" si="3"/>
        <v>103.76</v>
      </c>
      <c r="AC152" s="4">
        <f t="shared" si="3"/>
        <v>97.249733333333324</v>
      </c>
    </row>
    <row r="153" spans="1:29" x14ac:dyDescent="0.35">
      <c r="A153" s="1">
        <v>39661</v>
      </c>
      <c r="B153">
        <v>89.27</v>
      </c>
      <c r="C153" s="12">
        <f>AVERAGE($B$2:B152)</f>
        <v>97.292847682119202</v>
      </c>
      <c r="AA153" s="5">
        <f t="shared" si="3"/>
        <v>39661</v>
      </c>
      <c r="AB153" s="4">
        <f t="shared" si="3"/>
        <v>89.27</v>
      </c>
      <c r="AC153" s="4">
        <f t="shared" si="3"/>
        <v>97.292847682119202</v>
      </c>
    </row>
    <row r="154" spans="1:29" x14ac:dyDescent="0.35">
      <c r="A154" s="1">
        <v>39692</v>
      </c>
      <c r="B154">
        <v>109.5</v>
      </c>
      <c r="C154" s="12">
        <f>AVERAGE($B$2:B153)</f>
        <v>97.24006578947369</v>
      </c>
      <c r="AA154" s="5">
        <f t="shared" si="3"/>
        <v>39692</v>
      </c>
      <c r="AB154" s="4">
        <f t="shared" si="3"/>
        <v>109.5</v>
      </c>
      <c r="AC154" s="4">
        <f t="shared" si="3"/>
        <v>97.24006578947369</v>
      </c>
    </row>
    <row r="155" spans="1:29" x14ac:dyDescent="0.35">
      <c r="A155" s="1">
        <v>39722</v>
      </c>
      <c r="B155">
        <v>104.02</v>
      </c>
      <c r="C155" s="12">
        <f>AVERAGE($B$2:B154)</f>
        <v>97.320196078431366</v>
      </c>
      <c r="AA155" s="5">
        <f t="shared" si="3"/>
        <v>39722</v>
      </c>
      <c r="AB155" s="4">
        <f t="shared" si="3"/>
        <v>104.02</v>
      </c>
      <c r="AC155" s="4">
        <f t="shared" si="3"/>
        <v>97.320196078431366</v>
      </c>
    </row>
    <row r="156" spans="1:29" x14ac:dyDescent="0.35">
      <c r="A156" s="1">
        <v>39753</v>
      </c>
      <c r="B156">
        <v>100.12</v>
      </c>
      <c r="C156" s="12">
        <f>AVERAGE($B$2:B155)</f>
        <v>97.363701298701301</v>
      </c>
      <c r="AA156" s="5">
        <f t="shared" si="3"/>
        <v>39753</v>
      </c>
      <c r="AB156" s="4">
        <f t="shared" si="3"/>
        <v>100.12</v>
      </c>
      <c r="AC156" s="4">
        <f t="shared" si="3"/>
        <v>97.363701298701301</v>
      </c>
    </row>
    <row r="157" spans="1:29" x14ac:dyDescent="0.35">
      <c r="A157" s="1">
        <v>39783</v>
      </c>
      <c r="B157">
        <v>101.18</v>
      </c>
      <c r="C157" s="12">
        <f>AVERAGE($B$2:B156)</f>
        <v>97.381483870967742</v>
      </c>
      <c r="AA157" s="5">
        <f t="shared" si="3"/>
        <v>39783</v>
      </c>
      <c r="AB157" s="4">
        <f t="shared" si="3"/>
        <v>101.18</v>
      </c>
      <c r="AC157" s="4">
        <f t="shared" si="3"/>
        <v>97.381483870967742</v>
      </c>
    </row>
    <row r="158" spans="1:29" x14ac:dyDescent="0.35">
      <c r="A158" s="1">
        <v>39814</v>
      </c>
      <c r="B158">
        <v>77.38</v>
      </c>
      <c r="C158" s="12">
        <f>AVERAGE($B$2:B157)</f>
        <v>97.405833333333348</v>
      </c>
      <c r="AA158" s="5">
        <f t="shared" si="3"/>
        <v>39814</v>
      </c>
      <c r="AB158" s="4">
        <f t="shared" si="3"/>
        <v>77.38</v>
      </c>
      <c r="AC158" s="4">
        <f t="shared" si="3"/>
        <v>97.405833333333348</v>
      </c>
    </row>
    <row r="159" spans="1:29" x14ac:dyDescent="0.35">
      <c r="A159" s="1">
        <v>39845</v>
      </c>
      <c r="B159">
        <v>75.19</v>
      </c>
      <c r="C159" s="12">
        <f>AVERAGE($B$2:B158)</f>
        <v>97.278280254777073</v>
      </c>
      <c r="AA159" s="5">
        <f t="shared" si="3"/>
        <v>39845</v>
      </c>
      <c r="AB159" s="4">
        <f t="shared" si="3"/>
        <v>75.19</v>
      </c>
      <c r="AC159" s="4">
        <f t="shared" si="3"/>
        <v>97.278280254777073</v>
      </c>
    </row>
    <row r="160" spans="1:29" x14ac:dyDescent="0.35">
      <c r="A160" s="1">
        <v>39873</v>
      </c>
      <c r="B160">
        <v>86.4</v>
      </c>
      <c r="C160" s="12">
        <f>AVERAGE($B$2:B159)</f>
        <v>97.138481012658232</v>
      </c>
      <c r="AA160" s="5">
        <f t="shared" si="3"/>
        <v>39873</v>
      </c>
      <c r="AB160" s="4">
        <f t="shared" si="3"/>
        <v>86.4</v>
      </c>
      <c r="AC160" s="4">
        <f t="shared" si="3"/>
        <v>97.138481012658232</v>
      </c>
    </row>
    <row r="161" spans="1:29" x14ac:dyDescent="0.35">
      <c r="A161" s="1">
        <v>39904</v>
      </c>
      <c r="B161">
        <v>74.13</v>
      </c>
      <c r="C161" s="12">
        <f>AVERAGE($B$2:B160)</f>
        <v>97.070943396226426</v>
      </c>
      <c r="AA161" s="5">
        <f t="shared" si="3"/>
        <v>39904</v>
      </c>
      <c r="AB161" s="4">
        <f t="shared" si="3"/>
        <v>74.13</v>
      </c>
      <c r="AC161" s="4">
        <f t="shared" si="3"/>
        <v>97.070943396226426</v>
      </c>
    </row>
    <row r="162" spans="1:29" x14ac:dyDescent="0.35">
      <c r="A162" s="1">
        <v>39934</v>
      </c>
      <c r="B162">
        <v>74.099999999999994</v>
      </c>
      <c r="C162" s="12">
        <f>AVERAGE($B$2:B161)</f>
        <v>96.927562499999993</v>
      </c>
      <c r="AA162" s="5">
        <f t="shared" si="3"/>
        <v>39934</v>
      </c>
      <c r="AB162" s="4">
        <f t="shared" si="3"/>
        <v>74.099999999999994</v>
      </c>
      <c r="AC162" s="4">
        <f t="shared" si="3"/>
        <v>96.927562499999993</v>
      </c>
    </row>
    <row r="163" spans="1:29" x14ac:dyDescent="0.35">
      <c r="A163" s="1">
        <v>39965</v>
      </c>
      <c r="B163">
        <v>85.61</v>
      </c>
      <c r="C163" s="12">
        <f>AVERAGE($B$2:B162)</f>
        <v>96.785776397515534</v>
      </c>
      <c r="AA163" s="5">
        <f t="shared" si="3"/>
        <v>39965</v>
      </c>
      <c r="AB163" s="4">
        <f t="shared" si="3"/>
        <v>85.61</v>
      </c>
      <c r="AC163" s="4">
        <f t="shared" si="3"/>
        <v>96.785776397515534</v>
      </c>
    </row>
    <row r="164" spans="1:29" x14ac:dyDescent="0.35">
      <c r="A164" s="1">
        <v>39995</v>
      </c>
      <c r="B164">
        <v>79.900000000000006</v>
      </c>
      <c r="C164" s="12">
        <f>AVERAGE($B$2:B163)</f>
        <v>96.716790123456789</v>
      </c>
      <c r="AA164" s="5">
        <f t="shared" si="3"/>
        <v>39995</v>
      </c>
      <c r="AB164" s="4">
        <f t="shared" si="3"/>
        <v>79.900000000000006</v>
      </c>
      <c r="AC164" s="4">
        <f t="shared" si="3"/>
        <v>96.716790123456789</v>
      </c>
    </row>
    <row r="165" spans="1:29" x14ac:dyDescent="0.35">
      <c r="A165" s="1">
        <v>40026</v>
      </c>
      <c r="B165">
        <v>65.36</v>
      </c>
      <c r="C165" s="12">
        <f>AVERAGE($B$2:B164)</f>
        <v>96.613619631901841</v>
      </c>
      <c r="AA165" s="5">
        <f t="shared" si="3"/>
        <v>40026</v>
      </c>
      <c r="AB165" s="4">
        <f t="shared" si="3"/>
        <v>65.36</v>
      </c>
      <c r="AC165" s="4">
        <f t="shared" si="3"/>
        <v>96.613619631901841</v>
      </c>
    </row>
    <row r="166" spans="1:29" x14ac:dyDescent="0.35">
      <c r="A166" s="1">
        <v>40057</v>
      </c>
      <c r="B166">
        <v>88.09</v>
      </c>
      <c r="C166" s="12">
        <f>AVERAGE($B$2:B165)</f>
        <v>96.423048780487818</v>
      </c>
      <c r="AA166" s="5">
        <f t="shared" si="3"/>
        <v>40057</v>
      </c>
      <c r="AB166" s="4">
        <f t="shared" si="3"/>
        <v>88.09</v>
      </c>
      <c r="AC166" s="4">
        <f t="shared" si="3"/>
        <v>96.423048780487818</v>
      </c>
    </row>
    <row r="167" spans="1:29" x14ac:dyDescent="0.35">
      <c r="A167" s="1">
        <v>40087</v>
      </c>
      <c r="B167">
        <v>84.6</v>
      </c>
      <c r="C167" s="12">
        <f>AVERAGE($B$2:B166)</f>
        <v>96.37254545454546</v>
      </c>
      <c r="AA167" s="5">
        <f t="shared" si="3"/>
        <v>40087</v>
      </c>
      <c r="AB167" s="4">
        <f t="shared" si="3"/>
        <v>84.6</v>
      </c>
      <c r="AC167" s="4">
        <f t="shared" si="3"/>
        <v>96.37254545454546</v>
      </c>
    </row>
    <row r="168" spans="1:29" x14ac:dyDescent="0.35">
      <c r="A168" s="1">
        <v>40118</v>
      </c>
      <c r="B168">
        <v>88.09</v>
      </c>
      <c r="C168" s="12">
        <f>AVERAGE($B$2:B167)</f>
        <v>96.301626506024107</v>
      </c>
      <c r="AA168" s="5">
        <f t="shared" si="3"/>
        <v>40118</v>
      </c>
      <c r="AB168" s="4">
        <f t="shared" si="3"/>
        <v>88.09</v>
      </c>
      <c r="AC168" s="4">
        <f t="shared" si="3"/>
        <v>96.301626506024107</v>
      </c>
    </row>
    <row r="169" spans="1:29" x14ac:dyDescent="0.35">
      <c r="A169" s="1">
        <v>40148</v>
      </c>
      <c r="B169">
        <v>102.52</v>
      </c>
      <c r="C169" s="12">
        <f>AVERAGE($B$2:B168)</f>
        <v>96.252455089820373</v>
      </c>
      <c r="AA169" s="5">
        <f t="shared" si="3"/>
        <v>40148</v>
      </c>
      <c r="AB169" s="4">
        <f t="shared" si="3"/>
        <v>102.52</v>
      </c>
      <c r="AC169" s="4">
        <f t="shared" si="3"/>
        <v>96.252455089820373</v>
      </c>
    </row>
    <row r="170" spans="1:29" x14ac:dyDescent="0.35">
      <c r="A170" s="1">
        <v>40179</v>
      </c>
      <c r="B170">
        <v>79.28</v>
      </c>
      <c r="C170" s="12">
        <f>AVERAGE($B$2:B169)</f>
        <v>96.289761904761917</v>
      </c>
      <c r="AA170" s="5">
        <f t="shared" si="3"/>
        <v>40179</v>
      </c>
      <c r="AB170" s="4">
        <f t="shared" si="3"/>
        <v>79.28</v>
      </c>
      <c r="AC170" s="4">
        <f t="shared" si="3"/>
        <v>96.289761904761917</v>
      </c>
    </row>
    <row r="171" spans="1:29" x14ac:dyDescent="0.35">
      <c r="A171" s="1">
        <v>40210</v>
      </c>
      <c r="B171">
        <v>78.739999999999995</v>
      </c>
      <c r="C171" s="12">
        <f>AVERAGE($B$2:B170)</f>
        <v>96.189112426035521</v>
      </c>
      <c r="AA171" s="5">
        <f t="shared" si="3"/>
        <v>40210</v>
      </c>
      <c r="AB171" s="4">
        <f t="shared" si="3"/>
        <v>78.739999999999995</v>
      </c>
      <c r="AC171" s="4">
        <f t="shared" si="3"/>
        <v>96.189112426035521</v>
      </c>
    </row>
    <row r="172" spans="1:29" x14ac:dyDescent="0.35">
      <c r="A172" s="1">
        <v>40238</v>
      </c>
      <c r="B172">
        <v>94.62</v>
      </c>
      <c r="C172" s="12">
        <f>AVERAGE($B$2:B171)</f>
        <v>96.086470588235315</v>
      </c>
      <c r="AA172" s="5">
        <f t="shared" si="3"/>
        <v>40238</v>
      </c>
      <c r="AB172" s="4">
        <f t="shared" si="3"/>
        <v>94.62</v>
      </c>
      <c r="AC172" s="4">
        <f t="shared" si="3"/>
        <v>96.086470588235315</v>
      </c>
    </row>
    <row r="173" spans="1:29" x14ac:dyDescent="0.35">
      <c r="A173" s="1">
        <v>40269</v>
      </c>
      <c r="B173">
        <v>84.66</v>
      </c>
      <c r="C173" s="12">
        <f>AVERAGE($B$2:B172)</f>
        <v>96.077894736842126</v>
      </c>
      <c r="AA173" s="5">
        <f t="shared" si="3"/>
        <v>40269</v>
      </c>
      <c r="AB173" s="4">
        <f t="shared" si="3"/>
        <v>84.66</v>
      </c>
      <c r="AC173" s="4">
        <f t="shared" si="3"/>
        <v>96.077894736842126</v>
      </c>
    </row>
    <row r="174" spans="1:29" x14ac:dyDescent="0.35">
      <c r="A174" s="1">
        <v>40299</v>
      </c>
      <c r="B174">
        <v>85.2</v>
      </c>
      <c r="C174" s="12">
        <f>AVERAGE($B$2:B173)</f>
        <v>96.011511627906998</v>
      </c>
      <c r="AA174" s="5">
        <f t="shared" si="3"/>
        <v>40299</v>
      </c>
      <c r="AB174" s="4">
        <f t="shared" si="3"/>
        <v>85.2</v>
      </c>
      <c r="AC174" s="4">
        <f t="shared" si="3"/>
        <v>96.011511627906998</v>
      </c>
    </row>
    <row r="175" spans="1:29" x14ac:dyDescent="0.35">
      <c r="A175" s="1">
        <v>40330</v>
      </c>
      <c r="B175">
        <v>103.94</v>
      </c>
      <c r="C175" s="12">
        <f>AVERAGE($B$2:B174)</f>
        <v>95.949017341040488</v>
      </c>
      <c r="AA175" s="5">
        <f t="shared" si="3"/>
        <v>40330</v>
      </c>
      <c r="AB175" s="4">
        <f t="shared" si="3"/>
        <v>103.94</v>
      </c>
      <c r="AC175" s="4">
        <f t="shared" si="3"/>
        <v>95.949017341040488</v>
      </c>
    </row>
    <row r="176" spans="1:29" x14ac:dyDescent="0.35">
      <c r="A176" s="1">
        <v>40360</v>
      </c>
      <c r="B176">
        <v>89.87</v>
      </c>
      <c r="C176" s="12">
        <f>AVERAGE($B$2:B175)</f>
        <v>95.994942528735649</v>
      </c>
      <c r="AA176" s="5">
        <f t="shared" si="3"/>
        <v>40360</v>
      </c>
      <c r="AB176" s="4">
        <f t="shared" si="3"/>
        <v>89.87</v>
      </c>
      <c r="AC176" s="4">
        <f t="shared" si="3"/>
        <v>95.994942528735649</v>
      </c>
    </row>
    <row r="177" spans="1:30" x14ac:dyDescent="0.35">
      <c r="A177" s="1">
        <v>40391</v>
      </c>
      <c r="B177">
        <v>78.14</v>
      </c>
      <c r="C177" s="12">
        <f>AVERAGE($B$2:B176)</f>
        <v>95.959942857142863</v>
      </c>
      <c r="AA177" s="5">
        <f t="shared" si="3"/>
        <v>40391</v>
      </c>
      <c r="AB177" s="4">
        <f t="shared" si="3"/>
        <v>78.14</v>
      </c>
      <c r="AC177" s="4">
        <f t="shared" si="3"/>
        <v>95.959942857142863</v>
      </c>
    </row>
    <row r="178" spans="1:30" x14ac:dyDescent="0.35">
      <c r="A178" s="1">
        <v>40422</v>
      </c>
      <c r="B178">
        <v>96.5</v>
      </c>
      <c r="C178" s="12">
        <f>AVERAGE($B$2:B177)</f>
        <v>95.858693181818182</v>
      </c>
      <c r="AA178" s="5">
        <f t="shared" si="3"/>
        <v>40422</v>
      </c>
      <c r="AB178" s="4">
        <f t="shared" si="3"/>
        <v>96.5</v>
      </c>
      <c r="AC178" s="4">
        <f t="shared" si="3"/>
        <v>95.858693181818182</v>
      </c>
    </row>
    <row r="179" spans="1:30" x14ac:dyDescent="0.35">
      <c r="A179" s="1">
        <v>40452</v>
      </c>
      <c r="B179">
        <v>94.68</v>
      </c>
      <c r="C179" s="12">
        <f>AVERAGE($B$2:B178)</f>
        <v>95.862316384180801</v>
      </c>
      <c r="AA179" s="5">
        <f t="shared" si="3"/>
        <v>40452</v>
      </c>
      <c r="AB179" s="4">
        <f t="shared" si="3"/>
        <v>94.68</v>
      </c>
      <c r="AC179" s="4">
        <f t="shared" si="3"/>
        <v>95.862316384180801</v>
      </c>
    </row>
    <row r="180" spans="1:30" x14ac:dyDescent="0.35">
      <c r="A180" s="1">
        <v>40483</v>
      </c>
      <c r="B180">
        <v>101.77</v>
      </c>
      <c r="C180" s="12">
        <f>AVERAGE($B$2:B179)</f>
        <v>95.855674157303383</v>
      </c>
      <c r="AA180" s="5">
        <f t="shared" si="3"/>
        <v>40483</v>
      </c>
      <c r="AB180" s="4">
        <f t="shared" si="3"/>
        <v>101.77</v>
      </c>
      <c r="AC180" s="4">
        <f t="shared" si="3"/>
        <v>95.855674157303383</v>
      </c>
    </row>
    <row r="181" spans="1:30" x14ac:dyDescent="0.35">
      <c r="A181" s="1">
        <v>40513</v>
      </c>
      <c r="B181">
        <v>103.48</v>
      </c>
      <c r="C181" s="12">
        <f>AVERAGE($B$2:B180)</f>
        <v>95.888715083798886</v>
      </c>
      <c r="AA181" s="5">
        <f t="shared" si="3"/>
        <v>40513</v>
      </c>
      <c r="AB181" s="4">
        <f t="shared" si="3"/>
        <v>103.48</v>
      </c>
      <c r="AC181" s="4">
        <f t="shared" si="3"/>
        <v>95.888715083798886</v>
      </c>
    </row>
    <row r="182" spans="1:30" x14ac:dyDescent="0.35">
      <c r="A182" s="1">
        <v>40544</v>
      </c>
      <c r="B182" s="2"/>
      <c r="C182" s="14"/>
      <c r="D182" t="s">
        <v>3</v>
      </c>
      <c r="AA182" s="5">
        <f t="shared" si="3"/>
        <v>40544</v>
      </c>
      <c r="AD182" s="4">
        <f t="shared" ref="AD182:AD193" si="4">C182</f>
        <v>0</v>
      </c>
    </row>
    <row r="183" spans="1:30" x14ac:dyDescent="0.35">
      <c r="A183" s="1">
        <v>40575</v>
      </c>
      <c r="B183" s="2"/>
      <c r="C183" s="14"/>
      <c r="AA183" s="5">
        <f t="shared" si="3"/>
        <v>40575</v>
      </c>
      <c r="AD183" s="4">
        <f t="shared" si="4"/>
        <v>0</v>
      </c>
    </row>
    <row r="184" spans="1:30" x14ac:dyDescent="0.35">
      <c r="A184" s="1">
        <v>40603</v>
      </c>
      <c r="B184" s="2"/>
      <c r="C184" s="14"/>
      <c r="AA184" s="5">
        <f t="shared" si="3"/>
        <v>40603</v>
      </c>
      <c r="AD184" s="4">
        <f t="shared" si="4"/>
        <v>0</v>
      </c>
    </row>
    <row r="185" spans="1:30" x14ac:dyDescent="0.35">
      <c r="A185" s="1">
        <v>40634</v>
      </c>
      <c r="B185" s="2"/>
      <c r="C185" s="14"/>
      <c r="AA185" s="5">
        <f t="shared" si="3"/>
        <v>40634</v>
      </c>
      <c r="AD185" s="4">
        <f t="shared" si="4"/>
        <v>0</v>
      </c>
    </row>
    <row r="186" spans="1:30" x14ac:dyDescent="0.35">
      <c r="A186" s="1">
        <v>40664</v>
      </c>
      <c r="B186" s="2"/>
      <c r="C186" s="14"/>
      <c r="AA186" s="5">
        <f t="shared" si="3"/>
        <v>40664</v>
      </c>
      <c r="AD186" s="4">
        <f t="shared" si="4"/>
        <v>0</v>
      </c>
    </row>
    <row r="187" spans="1:30" x14ac:dyDescent="0.35">
      <c r="A187" s="1">
        <v>40695</v>
      </c>
      <c r="B187" s="2"/>
      <c r="C187" s="14"/>
      <c r="AA187" s="5">
        <f t="shared" si="3"/>
        <v>40695</v>
      </c>
      <c r="AD187" s="4">
        <f t="shared" si="4"/>
        <v>0</v>
      </c>
    </row>
    <row r="188" spans="1:30" x14ac:dyDescent="0.35">
      <c r="A188" s="1">
        <v>40725</v>
      </c>
      <c r="B188" s="2"/>
      <c r="C188" s="14"/>
      <c r="AA188" s="5">
        <f t="shared" si="3"/>
        <v>40725</v>
      </c>
      <c r="AD188" s="4">
        <f t="shared" si="4"/>
        <v>0</v>
      </c>
    </row>
    <row r="189" spans="1:30" x14ac:dyDescent="0.35">
      <c r="A189" s="1">
        <v>40756</v>
      </c>
      <c r="B189" s="2"/>
      <c r="C189" s="14"/>
      <c r="AA189" s="5">
        <f t="shared" si="3"/>
        <v>40756</v>
      </c>
      <c r="AD189" s="4">
        <f t="shared" si="4"/>
        <v>0</v>
      </c>
    </row>
    <row r="190" spans="1:30" x14ac:dyDescent="0.35">
      <c r="A190" s="1">
        <v>40787</v>
      </c>
      <c r="B190" s="2"/>
      <c r="C190" s="14"/>
      <c r="AA190" s="5">
        <f t="shared" si="3"/>
        <v>40787</v>
      </c>
      <c r="AD190" s="4">
        <f t="shared" si="4"/>
        <v>0</v>
      </c>
    </row>
    <row r="191" spans="1:30" x14ac:dyDescent="0.35">
      <c r="A191" s="1">
        <v>40817</v>
      </c>
      <c r="B191" s="2"/>
      <c r="C191" s="14"/>
      <c r="AA191" s="5">
        <f t="shared" si="3"/>
        <v>40817</v>
      </c>
      <c r="AD191" s="4">
        <f t="shared" si="4"/>
        <v>0</v>
      </c>
    </row>
    <row r="192" spans="1:30" x14ac:dyDescent="0.35">
      <c r="A192" s="1">
        <v>40848</v>
      </c>
      <c r="B192" s="2"/>
      <c r="C192" s="14"/>
      <c r="AA192" s="5">
        <f t="shared" si="3"/>
        <v>40848</v>
      </c>
      <c r="AD192" s="4">
        <f t="shared" si="4"/>
        <v>0</v>
      </c>
    </row>
    <row r="193" spans="1:30" x14ac:dyDescent="0.35">
      <c r="A193" s="1">
        <v>40878</v>
      </c>
      <c r="B193" s="2"/>
      <c r="C193" s="14"/>
      <c r="AA193" s="5">
        <f t="shared" si="3"/>
        <v>40878</v>
      </c>
      <c r="AD193" s="4">
        <f t="shared" si="4"/>
        <v>0</v>
      </c>
    </row>
    <row r="194" spans="1:30" x14ac:dyDescent="0.35">
      <c r="A194" s="1"/>
    </row>
    <row r="195" spans="1:30" x14ac:dyDescent="0.35">
      <c r="A195" s="1"/>
    </row>
    <row r="196" spans="1:30" x14ac:dyDescent="0.35">
      <c r="A196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22C0-3D73-4CCA-982A-A644162104FD}">
  <dimension ref="A1:AH196"/>
  <sheetViews>
    <sheetView workbookViewId="0">
      <pane ySplit="2" topLeftCell="A177" activePane="bottomLeft" state="frozen"/>
      <selection pane="bottomLeft" activeCell="C182" sqref="C182:C193"/>
    </sheetView>
  </sheetViews>
  <sheetFormatPr defaultRowHeight="14.5" x14ac:dyDescent="0.35"/>
  <cols>
    <col min="1" max="1" width="9.54296875" bestFit="1" customWidth="1"/>
    <col min="2" max="2" width="11.81640625" bestFit="1" customWidth="1"/>
    <col min="3" max="3" width="9" bestFit="1" customWidth="1"/>
    <col min="4" max="4" width="13.54296875" customWidth="1"/>
    <col min="5" max="5" width="9" bestFit="1" customWidth="1"/>
    <col min="27" max="28" width="11.81640625" style="4" customWidth="1"/>
    <col min="29" max="29" width="13.6328125" style="4" customWidth="1"/>
    <col min="30" max="30" width="11.81640625" style="4" customWidth="1"/>
  </cols>
  <sheetData>
    <row r="1" spans="1:34" x14ac:dyDescent="0.35">
      <c r="A1" t="s">
        <v>1</v>
      </c>
      <c r="B1" t="s">
        <v>0</v>
      </c>
      <c r="C1" t="s">
        <v>6</v>
      </c>
      <c r="D1" t="s">
        <v>8</v>
      </c>
      <c r="E1" t="s">
        <v>9</v>
      </c>
      <c r="AA1" s="4" t="str">
        <f>A1</f>
        <v>Datum</v>
      </c>
      <c r="AB1" s="4" t="str">
        <f t="shared" ref="AB1:AC16" si="0">B1</f>
        <v>Electrical_EU</v>
      </c>
      <c r="AC1" s="4" t="str">
        <f>C1&amp;"_"&amp;F2</f>
        <v>Moving Average_Fit model</v>
      </c>
      <c r="AD1" s="4" t="str">
        <f>C1&amp;"_"&amp;F182</f>
        <v>Moving Average_Forecast</v>
      </c>
      <c r="AE1" s="4" t="str">
        <f>D1&amp;"_"&amp;F2</f>
        <v>MA3_Fit model</v>
      </c>
      <c r="AF1" t="str">
        <f>D1&amp;"_"&amp;F182</f>
        <v>MA3_Forecast</v>
      </c>
      <c r="AG1" s="4" t="str">
        <f>E1&amp;"_"&amp;F2</f>
        <v>MA12_Fit model</v>
      </c>
      <c r="AH1" t="str">
        <f>E1&amp;"_"&amp;F182</f>
        <v>MA12_Forecast</v>
      </c>
    </row>
    <row r="2" spans="1:34" x14ac:dyDescent="0.35">
      <c r="A2" s="1">
        <v>35065</v>
      </c>
      <c r="B2">
        <v>79.349999999999994</v>
      </c>
      <c r="C2" s="12"/>
      <c r="D2" s="7"/>
      <c r="E2" s="7"/>
      <c r="F2" t="s">
        <v>4</v>
      </c>
      <c r="AA2" s="5">
        <f t="shared" ref="AA2:AC65" si="1">A2</f>
        <v>35065</v>
      </c>
      <c r="AB2" s="4">
        <f t="shared" si="0"/>
        <v>79.349999999999994</v>
      </c>
    </row>
    <row r="3" spans="1:34" x14ac:dyDescent="0.35">
      <c r="A3" s="1">
        <v>35096</v>
      </c>
      <c r="B3">
        <v>75.78</v>
      </c>
      <c r="C3" s="12"/>
      <c r="D3" s="7"/>
      <c r="E3" s="7"/>
      <c r="AA3" s="5">
        <f t="shared" si="1"/>
        <v>35096</v>
      </c>
      <c r="AB3" s="4">
        <f t="shared" si="0"/>
        <v>75.78</v>
      </c>
    </row>
    <row r="4" spans="1:34" x14ac:dyDescent="0.35">
      <c r="A4" s="1">
        <v>35125</v>
      </c>
      <c r="B4">
        <v>86.32</v>
      </c>
      <c r="C4" s="12"/>
      <c r="D4" s="7"/>
      <c r="E4" s="7"/>
      <c r="AA4" s="5">
        <f t="shared" si="1"/>
        <v>35125</v>
      </c>
      <c r="AB4" s="4">
        <f t="shared" si="0"/>
        <v>86.32</v>
      </c>
    </row>
    <row r="5" spans="1:34" x14ac:dyDescent="0.35">
      <c r="A5" s="1">
        <v>35156</v>
      </c>
      <c r="B5">
        <v>72.599999999999994</v>
      </c>
      <c r="C5" s="12">
        <f>AVERAGE(B2:B4)</f>
        <v>80.483333333333334</v>
      </c>
      <c r="D5" s="7">
        <f>AVERAGE(B2:B4)</f>
        <v>80.483333333333334</v>
      </c>
      <c r="E5" s="7"/>
      <c r="AA5" s="5">
        <f t="shared" si="1"/>
        <v>35156</v>
      </c>
      <c r="AB5" s="4">
        <f t="shared" si="0"/>
        <v>72.599999999999994</v>
      </c>
      <c r="AC5" s="4">
        <f t="shared" si="0"/>
        <v>80.483333333333334</v>
      </c>
      <c r="AE5" s="7">
        <f>D5</f>
        <v>80.483333333333334</v>
      </c>
      <c r="AG5" s="7"/>
    </row>
    <row r="6" spans="1:34" x14ac:dyDescent="0.35">
      <c r="A6" s="1">
        <v>35186</v>
      </c>
      <c r="B6">
        <v>74.86</v>
      </c>
      <c r="C6" s="12">
        <f t="shared" ref="C6:C69" si="2">AVERAGE(B3:B5)</f>
        <v>78.233333333333334</v>
      </c>
      <c r="D6" s="7">
        <f t="shared" ref="D6:D69" si="3">AVERAGE(B3:B5)</f>
        <v>78.233333333333334</v>
      </c>
      <c r="E6" s="7"/>
      <c r="AA6" s="5">
        <f t="shared" si="1"/>
        <v>35186</v>
      </c>
      <c r="AB6" s="4">
        <f t="shared" si="0"/>
        <v>74.86</v>
      </c>
      <c r="AC6" s="4">
        <f t="shared" si="0"/>
        <v>78.233333333333334</v>
      </c>
      <c r="AE6" s="7">
        <f t="shared" ref="AE6:AE69" si="4">D6</f>
        <v>78.233333333333334</v>
      </c>
      <c r="AG6" s="7"/>
    </row>
    <row r="7" spans="1:34" x14ac:dyDescent="0.35">
      <c r="A7" s="1">
        <v>35217</v>
      </c>
      <c r="B7">
        <v>83.81</v>
      </c>
      <c r="C7" s="12">
        <f t="shared" si="2"/>
        <v>77.926666666666662</v>
      </c>
      <c r="D7" s="7">
        <f t="shared" si="3"/>
        <v>77.926666666666662</v>
      </c>
      <c r="E7" s="7"/>
      <c r="AA7" s="5">
        <f t="shared" si="1"/>
        <v>35217</v>
      </c>
      <c r="AB7" s="4">
        <f t="shared" si="0"/>
        <v>83.81</v>
      </c>
      <c r="AC7" s="4">
        <f t="shared" si="0"/>
        <v>77.926666666666662</v>
      </c>
      <c r="AE7" s="7">
        <f t="shared" si="4"/>
        <v>77.926666666666662</v>
      </c>
      <c r="AG7" s="7"/>
    </row>
    <row r="8" spans="1:34" x14ac:dyDescent="0.35">
      <c r="A8" s="1">
        <v>35247</v>
      </c>
      <c r="B8">
        <v>79.8</v>
      </c>
      <c r="C8" s="12">
        <f t="shared" si="2"/>
        <v>77.089999999999989</v>
      </c>
      <c r="D8" s="7">
        <f t="shared" si="3"/>
        <v>77.089999999999989</v>
      </c>
      <c r="E8" s="7"/>
      <c r="AA8" s="5">
        <f t="shared" si="1"/>
        <v>35247</v>
      </c>
      <c r="AB8" s="4">
        <f t="shared" si="0"/>
        <v>79.8</v>
      </c>
      <c r="AC8" s="4">
        <f t="shared" si="0"/>
        <v>77.089999999999989</v>
      </c>
      <c r="AE8" s="7">
        <f t="shared" si="4"/>
        <v>77.089999999999989</v>
      </c>
      <c r="AG8" s="7"/>
    </row>
    <row r="9" spans="1:34" x14ac:dyDescent="0.35">
      <c r="A9" s="1">
        <v>35278</v>
      </c>
      <c r="B9">
        <v>62.41</v>
      </c>
      <c r="C9" s="12">
        <f t="shared" si="2"/>
        <v>79.490000000000009</v>
      </c>
      <c r="D9" s="7">
        <f t="shared" si="3"/>
        <v>79.490000000000009</v>
      </c>
      <c r="E9" s="7"/>
      <c r="AA9" s="5">
        <f t="shared" si="1"/>
        <v>35278</v>
      </c>
      <c r="AB9" s="4">
        <f t="shared" si="0"/>
        <v>62.41</v>
      </c>
      <c r="AC9" s="4">
        <f t="shared" si="0"/>
        <v>79.490000000000009</v>
      </c>
      <c r="AE9" s="7">
        <f t="shared" si="4"/>
        <v>79.490000000000009</v>
      </c>
      <c r="AG9" s="7"/>
    </row>
    <row r="10" spans="1:34" x14ac:dyDescent="0.35">
      <c r="A10" s="1">
        <v>35309</v>
      </c>
      <c r="B10">
        <v>85.41</v>
      </c>
      <c r="C10" s="12">
        <f t="shared" si="2"/>
        <v>75.34</v>
      </c>
      <c r="D10" s="7">
        <f t="shared" si="3"/>
        <v>75.34</v>
      </c>
      <c r="E10" s="7"/>
      <c r="AA10" s="5">
        <f t="shared" si="1"/>
        <v>35309</v>
      </c>
      <c r="AB10" s="4">
        <f t="shared" si="0"/>
        <v>85.41</v>
      </c>
      <c r="AC10" s="4">
        <f t="shared" si="0"/>
        <v>75.34</v>
      </c>
      <c r="AE10" s="7">
        <f t="shared" si="4"/>
        <v>75.34</v>
      </c>
      <c r="AG10" s="7"/>
    </row>
    <row r="11" spans="1:34" x14ac:dyDescent="0.35">
      <c r="A11" s="1">
        <v>35339</v>
      </c>
      <c r="B11">
        <v>83.11</v>
      </c>
      <c r="C11" s="12">
        <f t="shared" si="2"/>
        <v>75.873333333333321</v>
      </c>
      <c r="D11" s="7">
        <f t="shared" si="3"/>
        <v>75.873333333333321</v>
      </c>
      <c r="E11" s="7"/>
      <c r="AA11" s="5">
        <f t="shared" si="1"/>
        <v>35339</v>
      </c>
      <c r="AB11" s="4">
        <f t="shared" si="0"/>
        <v>83.11</v>
      </c>
      <c r="AC11" s="4">
        <f t="shared" si="0"/>
        <v>75.873333333333321</v>
      </c>
      <c r="AE11" s="7">
        <f t="shared" si="4"/>
        <v>75.873333333333321</v>
      </c>
      <c r="AG11" s="7"/>
    </row>
    <row r="12" spans="1:34" x14ac:dyDescent="0.35">
      <c r="A12" s="1">
        <v>35370</v>
      </c>
      <c r="B12">
        <v>84.21</v>
      </c>
      <c r="C12" s="12">
        <f t="shared" si="2"/>
        <v>76.976666666666674</v>
      </c>
      <c r="D12" s="7">
        <f t="shared" si="3"/>
        <v>76.976666666666674</v>
      </c>
      <c r="E12" s="7"/>
      <c r="AA12" s="5">
        <f t="shared" si="1"/>
        <v>35370</v>
      </c>
      <c r="AB12" s="4">
        <f t="shared" si="0"/>
        <v>84.21</v>
      </c>
      <c r="AC12" s="4">
        <f t="shared" si="0"/>
        <v>76.976666666666674</v>
      </c>
      <c r="AE12" s="7">
        <f t="shared" si="4"/>
        <v>76.976666666666674</v>
      </c>
      <c r="AG12" s="7"/>
    </row>
    <row r="13" spans="1:34" x14ac:dyDescent="0.35">
      <c r="A13" s="1">
        <v>35400</v>
      </c>
      <c r="B13">
        <v>89.7</v>
      </c>
      <c r="C13" s="12">
        <f t="shared" si="2"/>
        <v>84.243333333333325</v>
      </c>
      <c r="D13" s="7">
        <f t="shared" si="3"/>
        <v>84.243333333333325</v>
      </c>
      <c r="E13" s="7"/>
      <c r="AA13" s="5">
        <f t="shared" si="1"/>
        <v>35400</v>
      </c>
      <c r="AB13" s="4">
        <f t="shared" si="0"/>
        <v>89.7</v>
      </c>
      <c r="AC13" s="4">
        <f t="shared" si="0"/>
        <v>84.243333333333325</v>
      </c>
      <c r="AE13" s="7">
        <f t="shared" si="4"/>
        <v>84.243333333333325</v>
      </c>
      <c r="AG13" s="7"/>
    </row>
    <row r="14" spans="1:34" x14ac:dyDescent="0.35">
      <c r="A14" s="1">
        <v>35431</v>
      </c>
      <c r="B14">
        <v>78.64</v>
      </c>
      <c r="C14" s="12">
        <f t="shared" si="2"/>
        <v>85.673333333333332</v>
      </c>
      <c r="D14" s="7">
        <f t="shared" si="3"/>
        <v>85.673333333333332</v>
      </c>
      <c r="E14" s="7">
        <f>AVERAGE(B2:B13)</f>
        <v>79.78</v>
      </c>
      <c r="AA14" s="5">
        <f t="shared" si="1"/>
        <v>35431</v>
      </c>
      <c r="AB14" s="4">
        <f t="shared" si="0"/>
        <v>78.64</v>
      </c>
      <c r="AC14" s="4">
        <f t="shared" si="0"/>
        <v>85.673333333333332</v>
      </c>
      <c r="AE14" s="7">
        <f t="shared" si="4"/>
        <v>85.673333333333332</v>
      </c>
      <c r="AG14" s="7">
        <f t="shared" ref="AG14:AG69" si="5">E14</f>
        <v>79.78</v>
      </c>
    </row>
    <row r="15" spans="1:34" x14ac:dyDescent="0.35">
      <c r="A15" s="1">
        <v>35462</v>
      </c>
      <c r="B15">
        <v>77.42</v>
      </c>
      <c r="C15" s="12">
        <f t="shared" si="2"/>
        <v>84.183333333333337</v>
      </c>
      <c r="D15" s="7">
        <f t="shared" si="3"/>
        <v>84.183333333333337</v>
      </c>
      <c r="E15" s="7">
        <f t="shared" ref="E15:E78" si="6">AVERAGE(B3:B14)</f>
        <v>79.720833333333346</v>
      </c>
      <c r="AA15" s="5">
        <f t="shared" si="1"/>
        <v>35462</v>
      </c>
      <c r="AB15" s="4">
        <f t="shared" si="0"/>
        <v>77.42</v>
      </c>
      <c r="AC15" s="4">
        <f t="shared" si="0"/>
        <v>84.183333333333337</v>
      </c>
      <c r="AE15" s="7">
        <f t="shared" si="4"/>
        <v>84.183333333333337</v>
      </c>
      <c r="AG15" s="7">
        <f t="shared" si="5"/>
        <v>79.720833333333346</v>
      </c>
    </row>
    <row r="16" spans="1:34" x14ac:dyDescent="0.35">
      <c r="A16" s="1">
        <v>35490</v>
      </c>
      <c r="B16">
        <v>89.86</v>
      </c>
      <c r="C16" s="12">
        <f t="shared" si="2"/>
        <v>81.92</v>
      </c>
      <c r="D16" s="7">
        <f t="shared" si="3"/>
        <v>81.92</v>
      </c>
      <c r="E16" s="7">
        <f t="shared" si="6"/>
        <v>79.857500000000002</v>
      </c>
      <c r="AA16" s="5">
        <f t="shared" si="1"/>
        <v>35490</v>
      </c>
      <c r="AB16" s="4">
        <f t="shared" si="0"/>
        <v>89.86</v>
      </c>
      <c r="AC16" s="4">
        <f t="shared" si="0"/>
        <v>81.92</v>
      </c>
      <c r="AE16" s="7">
        <f t="shared" si="4"/>
        <v>81.92</v>
      </c>
      <c r="AG16" s="7">
        <f t="shared" si="5"/>
        <v>79.857500000000002</v>
      </c>
    </row>
    <row r="17" spans="1:33" x14ac:dyDescent="0.35">
      <c r="A17" s="1">
        <v>35521</v>
      </c>
      <c r="B17">
        <v>81.27</v>
      </c>
      <c r="C17" s="12">
        <f t="shared" si="2"/>
        <v>81.973333333333343</v>
      </c>
      <c r="D17" s="7">
        <f t="shared" si="3"/>
        <v>81.973333333333343</v>
      </c>
      <c r="E17" s="7">
        <f t="shared" si="6"/>
        <v>80.152500000000003</v>
      </c>
      <c r="AA17" s="5">
        <f t="shared" si="1"/>
        <v>35521</v>
      </c>
      <c r="AB17" s="4">
        <f t="shared" si="1"/>
        <v>81.27</v>
      </c>
      <c r="AC17" s="4">
        <f t="shared" si="1"/>
        <v>81.973333333333343</v>
      </c>
      <c r="AE17" s="7">
        <f t="shared" si="4"/>
        <v>81.973333333333343</v>
      </c>
      <c r="AG17" s="7">
        <f t="shared" si="5"/>
        <v>80.152500000000003</v>
      </c>
    </row>
    <row r="18" spans="1:33" x14ac:dyDescent="0.35">
      <c r="A18" s="1">
        <v>35551</v>
      </c>
      <c r="B18">
        <v>78.680000000000007</v>
      </c>
      <c r="C18" s="12">
        <f t="shared" si="2"/>
        <v>82.850000000000009</v>
      </c>
      <c r="D18" s="7">
        <f t="shared" si="3"/>
        <v>82.850000000000009</v>
      </c>
      <c r="E18" s="7">
        <f t="shared" si="6"/>
        <v>80.875</v>
      </c>
      <c r="AA18" s="5">
        <f t="shared" si="1"/>
        <v>35551</v>
      </c>
      <c r="AB18" s="4">
        <f t="shared" si="1"/>
        <v>78.680000000000007</v>
      </c>
      <c r="AC18" s="4">
        <f t="shared" si="1"/>
        <v>82.850000000000009</v>
      </c>
      <c r="AE18" s="7">
        <f t="shared" si="4"/>
        <v>82.850000000000009</v>
      </c>
      <c r="AG18" s="7">
        <f t="shared" si="5"/>
        <v>80.875</v>
      </c>
    </row>
    <row r="19" spans="1:33" x14ac:dyDescent="0.35">
      <c r="A19" s="1">
        <v>35582</v>
      </c>
      <c r="B19">
        <v>89.51</v>
      </c>
      <c r="C19" s="12">
        <f t="shared" si="2"/>
        <v>83.27</v>
      </c>
      <c r="D19" s="7">
        <f t="shared" si="3"/>
        <v>83.27</v>
      </c>
      <c r="E19" s="7">
        <f t="shared" si="6"/>
        <v>81.193333333333328</v>
      </c>
      <c r="AA19" s="5">
        <f t="shared" si="1"/>
        <v>35582</v>
      </c>
      <c r="AB19" s="4">
        <f t="shared" si="1"/>
        <v>89.51</v>
      </c>
      <c r="AC19" s="4">
        <f t="shared" si="1"/>
        <v>83.27</v>
      </c>
      <c r="AE19" s="7">
        <f t="shared" si="4"/>
        <v>83.27</v>
      </c>
      <c r="AG19" s="7">
        <f t="shared" si="5"/>
        <v>81.193333333333328</v>
      </c>
    </row>
    <row r="20" spans="1:33" x14ac:dyDescent="0.35">
      <c r="A20" s="1">
        <v>35612</v>
      </c>
      <c r="B20">
        <v>83.67</v>
      </c>
      <c r="C20" s="12">
        <f t="shared" si="2"/>
        <v>83.153333333333322</v>
      </c>
      <c r="D20" s="7">
        <f t="shared" si="3"/>
        <v>83.153333333333322</v>
      </c>
      <c r="E20" s="7">
        <f t="shared" si="6"/>
        <v>81.668333333333337</v>
      </c>
      <c r="AA20" s="5">
        <f t="shared" si="1"/>
        <v>35612</v>
      </c>
      <c r="AB20" s="4">
        <f t="shared" si="1"/>
        <v>83.67</v>
      </c>
      <c r="AC20" s="4">
        <f t="shared" si="1"/>
        <v>83.153333333333322</v>
      </c>
      <c r="AE20" s="7">
        <f t="shared" si="4"/>
        <v>83.153333333333322</v>
      </c>
      <c r="AG20" s="7">
        <f t="shared" si="5"/>
        <v>81.668333333333337</v>
      </c>
    </row>
    <row r="21" spans="1:33" x14ac:dyDescent="0.35">
      <c r="A21" s="1">
        <v>35643</v>
      </c>
      <c r="B21">
        <v>69.8</v>
      </c>
      <c r="C21" s="12">
        <f t="shared" si="2"/>
        <v>83.953333333333333</v>
      </c>
      <c r="D21" s="7">
        <f t="shared" si="3"/>
        <v>83.953333333333333</v>
      </c>
      <c r="E21" s="7">
        <f t="shared" si="6"/>
        <v>81.990833333333327</v>
      </c>
      <c r="AA21" s="5">
        <f t="shared" si="1"/>
        <v>35643</v>
      </c>
      <c r="AB21" s="4">
        <f t="shared" si="1"/>
        <v>69.8</v>
      </c>
      <c r="AC21" s="4">
        <f t="shared" si="1"/>
        <v>83.953333333333333</v>
      </c>
      <c r="AE21" s="7">
        <f t="shared" si="4"/>
        <v>83.953333333333333</v>
      </c>
      <c r="AG21" s="7">
        <f t="shared" si="5"/>
        <v>81.990833333333327</v>
      </c>
    </row>
    <row r="22" spans="1:33" x14ac:dyDescent="0.35">
      <c r="A22" s="1">
        <v>35674</v>
      </c>
      <c r="B22">
        <v>91.09</v>
      </c>
      <c r="C22" s="12">
        <f t="shared" si="2"/>
        <v>80.993333333333339</v>
      </c>
      <c r="D22" s="7">
        <f t="shared" si="3"/>
        <v>80.993333333333339</v>
      </c>
      <c r="E22" s="7">
        <f t="shared" si="6"/>
        <v>82.606666666666655</v>
      </c>
      <c r="AA22" s="5">
        <f t="shared" si="1"/>
        <v>35674</v>
      </c>
      <c r="AB22" s="4">
        <f t="shared" si="1"/>
        <v>91.09</v>
      </c>
      <c r="AC22" s="4">
        <f t="shared" si="1"/>
        <v>80.993333333333339</v>
      </c>
      <c r="AE22" s="7">
        <f t="shared" si="4"/>
        <v>80.993333333333339</v>
      </c>
      <c r="AG22" s="7">
        <f t="shared" si="5"/>
        <v>82.606666666666655</v>
      </c>
    </row>
    <row r="23" spans="1:33" x14ac:dyDescent="0.35">
      <c r="A23" s="1">
        <v>35704</v>
      </c>
      <c r="B23">
        <v>89.43</v>
      </c>
      <c r="C23" s="12">
        <f t="shared" si="2"/>
        <v>81.52</v>
      </c>
      <c r="D23" s="7">
        <f t="shared" si="3"/>
        <v>81.52</v>
      </c>
      <c r="E23" s="7">
        <f t="shared" si="6"/>
        <v>83.08</v>
      </c>
      <c r="AA23" s="5">
        <f t="shared" si="1"/>
        <v>35704</v>
      </c>
      <c r="AB23" s="4">
        <f t="shared" si="1"/>
        <v>89.43</v>
      </c>
      <c r="AC23" s="4">
        <f t="shared" si="1"/>
        <v>81.52</v>
      </c>
      <c r="AE23" s="7">
        <f t="shared" si="4"/>
        <v>81.52</v>
      </c>
      <c r="AG23" s="7">
        <f t="shared" si="5"/>
        <v>83.08</v>
      </c>
    </row>
    <row r="24" spans="1:33" x14ac:dyDescent="0.35">
      <c r="A24" s="1">
        <v>35735</v>
      </c>
      <c r="B24">
        <v>91.04</v>
      </c>
      <c r="C24" s="12">
        <f t="shared" si="2"/>
        <v>83.44</v>
      </c>
      <c r="D24" s="7">
        <f t="shared" si="3"/>
        <v>83.44</v>
      </c>
      <c r="E24" s="7">
        <f t="shared" si="6"/>
        <v>83.606666666666669</v>
      </c>
      <c r="AA24" s="5">
        <f t="shared" si="1"/>
        <v>35735</v>
      </c>
      <c r="AB24" s="4">
        <f t="shared" si="1"/>
        <v>91.04</v>
      </c>
      <c r="AC24" s="4">
        <f t="shared" si="1"/>
        <v>83.44</v>
      </c>
      <c r="AE24" s="7">
        <f t="shared" si="4"/>
        <v>83.44</v>
      </c>
      <c r="AG24" s="7">
        <f t="shared" si="5"/>
        <v>83.606666666666669</v>
      </c>
    </row>
    <row r="25" spans="1:33" x14ac:dyDescent="0.35">
      <c r="A25" s="1">
        <v>35765</v>
      </c>
      <c r="B25">
        <v>92.87</v>
      </c>
      <c r="C25" s="12">
        <f t="shared" si="2"/>
        <v>90.52</v>
      </c>
      <c r="D25" s="7">
        <f t="shared" si="3"/>
        <v>90.52</v>
      </c>
      <c r="E25" s="7">
        <f t="shared" si="6"/>
        <v>84.17583333333333</v>
      </c>
      <c r="AA25" s="5">
        <f t="shared" si="1"/>
        <v>35765</v>
      </c>
      <c r="AB25" s="4">
        <f t="shared" si="1"/>
        <v>92.87</v>
      </c>
      <c r="AC25" s="4">
        <f t="shared" si="1"/>
        <v>90.52</v>
      </c>
      <c r="AE25" s="7">
        <f t="shared" si="4"/>
        <v>90.52</v>
      </c>
      <c r="AG25" s="7">
        <f t="shared" si="5"/>
        <v>84.17583333333333</v>
      </c>
    </row>
    <row r="26" spans="1:33" x14ac:dyDescent="0.35">
      <c r="A26" s="1">
        <v>35796</v>
      </c>
      <c r="B26">
        <v>81.87</v>
      </c>
      <c r="C26" s="12">
        <f t="shared" si="2"/>
        <v>91.113333333333344</v>
      </c>
      <c r="D26" s="7">
        <f t="shared" si="3"/>
        <v>91.113333333333344</v>
      </c>
      <c r="E26" s="7">
        <f t="shared" si="6"/>
        <v>84.439999999999984</v>
      </c>
      <c r="AA26" s="5">
        <f t="shared" si="1"/>
        <v>35796</v>
      </c>
      <c r="AB26" s="4">
        <f t="shared" si="1"/>
        <v>81.87</v>
      </c>
      <c r="AC26" s="4">
        <f t="shared" si="1"/>
        <v>91.113333333333344</v>
      </c>
      <c r="AE26" s="7">
        <f t="shared" si="4"/>
        <v>91.113333333333344</v>
      </c>
      <c r="AG26" s="7">
        <f t="shared" si="5"/>
        <v>84.439999999999984</v>
      </c>
    </row>
    <row r="27" spans="1:33" x14ac:dyDescent="0.35">
      <c r="A27" s="1">
        <v>35827</v>
      </c>
      <c r="B27">
        <v>85.36</v>
      </c>
      <c r="C27" s="12">
        <f t="shared" si="2"/>
        <v>88.593333333333348</v>
      </c>
      <c r="D27" s="7">
        <f t="shared" si="3"/>
        <v>88.593333333333348</v>
      </c>
      <c r="E27" s="7">
        <f t="shared" si="6"/>
        <v>84.709166666666661</v>
      </c>
      <c r="AA27" s="5">
        <f t="shared" si="1"/>
        <v>35827</v>
      </c>
      <c r="AB27" s="4">
        <f t="shared" si="1"/>
        <v>85.36</v>
      </c>
      <c r="AC27" s="4">
        <f t="shared" si="1"/>
        <v>88.593333333333348</v>
      </c>
      <c r="AE27" s="7">
        <f t="shared" si="4"/>
        <v>88.593333333333348</v>
      </c>
      <c r="AG27" s="7">
        <f t="shared" si="5"/>
        <v>84.709166666666661</v>
      </c>
    </row>
    <row r="28" spans="1:33" x14ac:dyDescent="0.35">
      <c r="A28" s="1">
        <v>35855</v>
      </c>
      <c r="B28">
        <v>92.98</v>
      </c>
      <c r="C28" s="12">
        <f t="shared" si="2"/>
        <v>86.7</v>
      </c>
      <c r="D28" s="7">
        <f t="shared" si="3"/>
        <v>86.7</v>
      </c>
      <c r="E28" s="7">
        <f t="shared" si="6"/>
        <v>85.370833333333323</v>
      </c>
      <c r="AA28" s="5">
        <f t="shared" si="1"/>
        <v>35855</v>
      </c>
      <c r="AB28" s="4">
        <f t="shared" si="1"/>
        <v>92.98</v>
      </c>
      <c r="AC28" s="4">
        <f t="shared" si="1"/>
        <v>86.7</v>
      </c>
      <c r="AE28" s="7">
        <f t="shared" si="4"/>
        <v>86.7</v>
      </c>
      <c r="AG28" s="7">
        <f t="shared" si="5"/>
        <v>85.370833333333323</v>
      </c>
    </row>
    <row r="29" spans="1:33" x14ac:dyDescent="0.35">
      <c r="A29" s="1">
        <v>35886</v>
      </c>
      <c r="B29">
        <v>81.09</v>
      </c>
      <c r="C29" s="12">
        <f t="shared" si="2"/>
        <v>86.736666666666679</v>
      </c>
      <c r="D29" s="7">
        <f t="shared" si="3"/>
        <v>86.736666666666679</v>
      </c>
      <c r="E29" s="7">
        <f t="shared" si="6"/>
        <v>85.630833333333328</v>
      </c>
      <c r="AA29" s="5">
        <f t="shared" si="1"/>
        <v>35886</v>
      </c>
      <c r="AB29" s="4">
        <f t="shared" si="1"/>
        <v>81.09</v>
      </c>
      <c r="AC29" s="4">
        <f t="shared" si="1"/>
        <v>86.736666666666679</v>
      </c>
      <c r="AE29" s="7">
        <f t="shared" si="4"/>
        <v>86.736666666666679</v>
      </c>
      <c r="AG29" s="7">
        <f t="shared" si="5"/>
        <v>85.630833333333328</v>
      </c>
    </row>
    <row r="30" spans="1:33" x14ac:dyDescent="0.35">
      <c r="A30" s="1">
        <v>35916</v>
      </c>
      <c r="B30">
        <v>85.64</v>
      </c>
      <c r="C30" s="12">
        <f t="shared" si="2"/>
        <v>86.476666666666674</v>
      </c>
      <c r="D30" s="7">
        <f t="shared" si="3"/>
        <v>86.476666666666674</v>
      </c>
      <c r="E30" s="7">
        <f t="shared" si="6"/>
        <v>85.615833333333342</v>
      </c>
      <c r="AA30" s="5">
        <f t="shared" si="1"/>
        <v>35916</v>
      </c>
      <c r="AB30" s="4">
        <f t="shared" si="1"/>
        <v>85.64</v>
      </c>
      <c r="AC30" s="4">
        <f t="shared" si="1"/>
        <v>86.476666666666674</v>
      </c>
      <c r="AE30" s="7">
        <f t="shared" si="4"/>
        <v>86.476666666666674</v>
      </c>
      <c r="AG30" s="7">
        <f t="shared" si="5"/>
        <v>85.615833333333342</v>
      </c>
    </row>
    <row r="31" spans="1:33" x14ac:dyDescent="0.35">
      <c r="A31" s="1">
        <v>35947</v>
      </c>
      <c r="B31">
        <v>91.14</v>
      </c>
      <c r="C31" s="12">
        <f t="shared" si="2"/>
        <v>86.57</v>
      </c>
      <c r="D31" s="7">
        <f t="shared" si="3"/>
        <v>86.57</v>
      </c>
      <c r="E31" s="7">
        <f t="shared" si="6"/>
        <v>86.19583333333334</v>
      </c>
      <c r="AA31" s="5">
        <f t="shared" si="1"/>
        <v>35947</v>
      </c>
      <c r="AB31" s="4">
        <f t="shared" si="1"/>
        <v>91.14</v>
      </c>
      <c r="AC31" s="4">
        <f t="shared" si="1"/>
        <v>86.57</v>
      </c>
      <c r="AE31" s="7">
        <f t="shared" si="4"/>
        <v>86.57</v>
      </c>
      <c r="AG31" s="7">
        <f t="shared" si="5"/>
        <v>86.19583333333334</v>
      </c>
    </row>
    <row r="32" spans="1:33" x14ac:dyDescent="0.35">
      <c r="A32" s="1">
        <v>35977</v>
      </c>
      <c r="B32">
        <v>83.46</v>
      </c>
      <c r="C32" s="12">
        <f t="shared" si="2"/>
        <v>85.956666666666663</v>
      </c>
      <c r="D32" s="7">
        <f t="shared" si="3"/>
        <v>85.956666666666663</v>
      </c>
      <c r="E32" s="7">
        <f t="shared" si="6"/>
        <v>86.331666666666692</v>
      </c>
      <c r="AA32" s="5">
        <f t="shared" si="1"/>
        <v>35977</v>
      </c>
      <c r="AB32" s="4">
        <f t="shared" si="1"/>
        <v>83.46</v>
      </c>
      <c r="AC32" s="4">
        <f t="shared" si="1"/>
        <v>85.956666666666663</v>
      </c>
      <c r="AE32" s="7">
        <f t="shared" si="4"/>
        <v>85.956666666666663</v>
      </c>
      <c r="AG32" s="7">
        <f t="shared" si="5"/>
        <v>86.331666666666692</v>
      </c>
    </row>
    <row r="33" spans="1:33" x14ac:dyDescent="0.35">
      <c r="A33" s="1">
        <v>36008</v>
      </c>
      <c r="B33">
        <v>66.37</v>
      </c>
      <c r="C33" s="12">
        <f t="shared" si="2"/>
        <v>86.74666666666667</v>
      </c>
      <c r="D33" s="7">
        <f t="shared" si="3"/>
        <v>86.74666666666667</v>
      </c>
      <c r="E33" s="7">
        <f t="shared" si="6"/>
        <v>86.314166666666665</v>
      </c>
      <c r="AA33" s="5">
        <f t="shared" si="1"/>
        <v>36008</v>
      </c>
      <c r="AB33" s="4">
        <f t="shared" si="1"/>
        <v>66.37</v>
      </c>
      <c r="AC33" s="4">
        <f t="shared" si="1"/>
        <v>86.74666666666667</v>
      </c>
      <c r="AE33" s="7">
        <f t="shared" si="4"/>
        <v>86.74666666666667</v>
      </c>
      <c r="AG33" s="7">
        <f t="shared" si="5"/>
        <v>86.314166666666665</v>
      </c>
    </row>
    <row r="34" spans="1:33" x14ac:dyDescent="0.35">
      <c r="A34" s="1">
        <v>36039</v>
      </c>
      <c r="B34">
        <v>93.34</v>
      </c>
      <c r="C34" s="12">
        <f t="shared" si="2"/>
        <v>80.323333333333338</v>
      </c>
      <c r="D34" s="7">
        <f t="shared" si="3"/>
        <v>80.323333333333338</v>
      </c>
      <c r="E34" s="7">
        <f t="shared" si="6"/>
        <v>86.02833333333335</v>
      </c>
      <c r="AA34" s="5">
        <f t="shared" si="1"/>
        <v>36039</v>
      </c>
      <c r="AB34" s="4">
        <f t="shared" si="1"/>
        <v>93.34</v>
      </c>
      <c r="AC34" s="4">
        <f t="shared" si="1"/>
        <v>80.323333333333338</v>
      </c>
      <c r="AE34" s="7">
        <f t="shared" si="4"/>
        <v>80.323333333333338</v>
      </c>
      <c r="AG34" s="7">
        <f t="shared" si="5"/>
        <v>86.02833333333335</v>
      </c>
    </row>
    <row r="35" spans="1:33" x14ac:dyDescent="0.35">
      <c r="A35" s="1">
        <v>36069</v>
      </c>
      <c r="B35">
        <v>85.93</v>
      </c>
      <c r="C35" s="12">
        <f t="shared" si="2"/>
        <v>81.056666666666658</v>
      </c>
      <c r="D35" s="7">
        <f t="shared" si="3"/>
        <v>81.056666666666658</v>
      </c>
      <c r="E35" s="7">
        <f t="shared" si="6"/>
        <v>86.21583333333335</v>
      </c>
      <c r="AA35" s="5">
        <f t="shared" si="1"/>
        <v>36069</v>
      </c>
      <c r="AB35" s="4">
        <f t="shared" si="1"/>
        <v>85.93</v>
      </c>
      <c r="AC35" s="4">
        <f t="shared" si="1"/>
        <v>81.056666666666658</v>
      </c>
      <c r="AE35" s="7">
        <f t="shared" si="4"/>
        <v>81.056666666666658</v>
      </c>
      <c r="AG35" s="7">
        <f t="shared" si="5"/>
        <v>86.21583333333335</v>
      </c>
    </row>
    <row r="36" spans="1:33" x14ac:dyDescent="0.35">
      <c r="A36" s="1">
        <v>36100</v>
      </c>
      <c r="B36">
        <v>86.81</v>
      </c>
      <c r="C36" s="12">
        <f t="shared" si="2"/>
        <v>81.88000000000001</v>
      </c>
      <c r="D36" s="7">
        <f t="shared" si="3"/>
        <v>81.88000000000001</v>
      </c>
      <c r="E36" s="7">
        <f t="shared" si="6"/>
        <v>85.924166666666679</v>
      </c>
      <c r="AA36" s="5">
        <f t="shared" si="1"/>
        <v>36100</v>
      </c>
      <c r="AB36" s="4">
        <f t="shared" si="1"/>
        <v>86.81</v>
      </c>
      <c r="AC36" s="4">
        <f t="shared" si="1"/>
        <v>81.88000000000001</v>
      </c>
      <c r="AE36" s="7">
        <f t="shared" si="4"/>
        <v>81.88000000000001</v>
      </c>
      <c r="AG36" s="7">
        <f t="shared" si="5"/>
        <v>85.924166666666679</v>
      </c>
    </row>
    <row r="37" spans="1:33" x14ac:dyDescent="0.35">
      <c r="A37" s="1">
        <v>36130</v>
      </c>
      <c r="B37">
        <v>93.3</v>
      </c>
      <c r="C37" s="12">
        <f t="shared" si="2"/>
        <v>88.693333333333342</v>
      </c>
      <c r="D37" s="7">
        <f t="shared" si="3"/>
        <v>88.693333333333342</v>
      </c>
      <c r="E37" s="7">
        <f t="shared" si="6"/>
        <v>85.571666666666673</v>
      </c>
      <c r="AA37" s="5">
        <f t="shared" si="1"/>
        <v>36130</v>
      </c>
      <c r="AB37" s="4">
        <f t="shared" si="1"/>
        <v>93.3</v>
      </c>
      <c r="AC37" s="4">
        <f t="shared" si="1"/>
        <v>88.693333333333342</v>
      </c>
      <c r="AE37" s="7">
        <f t="shared" si="4"/>
        <v>88.693333333333342</v>
      </c>
      <c r="AG37" s="7">
        <f t="shared" si="5"/>
        <v>85.571666666666673</v>
      </c>
    </row>
    <row r="38" spans="1:33" x14ac:dyDescent="0.35">
      <c r="A38" s="1">
        <v>36161</v>
      </c>
      <c r="B38">
        <v>81.59</v>
      </c>
      <c r="C38" s="12">
        <f t="shared" si="2"/>
        <v>88.68</v>
      </c>
      <c r="D38" s="7">
        <f t="shared" si="3"/>
        <v>88.68</v>
      </c>
      <c r="E38" s="7">
        <f t="shared" si="6"/>
        <v>85.607500000000002</v>
      </c>
      <c r="AA38" s="5">
        <f t="shared" si="1"/>
        <v>36161</v>
      </c>
      <c r="AB38" s="4">
        <f t="shared" si="1"/>
        <v>81.59</v>
      </c>
      <c r="AC38" s="4">
        <f t="shared" si="1"/>
        <v>88.68</v>
      </c>
      <c r="AE38" s="7">
        <f t="shared" si="4"/>
        <v>88.68</v>
      </c>
      <c r="AG38" s="7">
        <f t="shared" si="5"/>
        <v>85.607500000000002</v>
      </c>
    </row>
    <row r="39" spans="1:33" x14ac:dyDescent="0.35">
      <c r="A39" s="1">
        <v>36192</v>
      </c>
      <c r="B39">
        <v>81.77</v>
      </c>
      <c r="C39" s="12">
        <f t="shared" si="2"/>
        <v>87.233333333333348</v>
      </c>
      <c r="D39" s="7">
        <f t="shared" si="3"/>
        <v>87.233333333333348</v>
      </c>
      <c r="E39" s="7">
        <f t="shared" si="6"/>
        <v>85.584166666666647</v>
      </c>
      <c r="AA39" s="5">
        <f t="shared" si="1"/>
        <v>36192</v>
      </c>
      <c r="AB39" s="4">
        <f t="shared" si="1"/>
        <v>81.77</v>
      </c>
      <c r="AC39" s="4">
        <f t="shared" si="1"/>
        <v>87.233333333333348</v>
      </c>
      <c r="AE39" s="7">
        <f t="shared" si="4"/>
        <v>87.233333333333348</v>
      </c>
      <c r="AG39" s="7">
        <f t="shared" si="5"/>
        <v>85.584166666666647</v>
      </c>
    </row>
    <row r="40" spans="1:33" x14ac:dyDescent="0.35">
      <c r="A40" s="1">
        <v>36220</v>
      </c>
      <c r="B40">
        <v>91.24</v>
      </c>
      <c r="C40" s="12">
        <f t="shared" si="2"/>
        <v>85.553333333333327</v>
      </c>
      <c r="D40" s="7">
        <f t="shared" si="3"/>
        <v>85.553333333333327</v>
      </c>
      <c r="E40" s="7">
        <f t="shared" si="6"/>
        <v>85.284999999999997</v>
      </c>
      <c r="AA40" s="5">
        <f t="shared" si="1"/>
        <v>36220</v>
      </c>
      <c r="AB40" s="4">
        <f t="shared" si="1"/>
        <v>91.24</v>
      </c>
      <c r="AC40" s="4">
        <f t="shared" si="1"/>
        <v>85.553333333333327</v>
      </c>
      <c r="AE40" s="7">
        <f t="shared" si="4"/>
        <v>85.553333333333327</v>
      </c>
      <c r="AG40" s="7">
        <f t="shared" si="5"/>
        <v>85.284999999999997</v>
      </c>
    </row>
    <row r="41" spans="1:33" x14ac:dyDescent="0.35">
      <c r="A41" s="1">
        <v>36251</v>
      </c>
      <c r="B41">
        <v>79.45</v>
      </c>
      <c r="C41" s="12">
        <f t="shared" si="2"/>
        <v>84.866666666666674</v>
      </c>
      <c r="D41" s="7">
        <f t="shared" si="3"/>
        <v>84.866666666666674</v>
      </c>
      <c r="E41" s="7">
        <f t="shared" si="6"/>
        <v>85.14</v>
      </c>
      <c r="AA41" s="5">
        <f t="shared" si="1"/>
        <v>36251</v>
      </c>
      <c r="AB41" s="4">
        <f t="shared" si="1"/>
        <v>79.45</v>
      </c>
      <c r="AC41" s="4">
        <f t="shared" si="1"/>
        <v>84.866666666666674</v>
      </c>
      <c r="AE41" s="7">
        <f t="shared" si="4"/>
        <v>84.866666666666674</v>
      </c>
      <c r="AG41" s="7">
        <f t="shared" si="5"/>
        <v>85.14</v>
      </c>
    </row>
    <row r="42" spans="1:33" x14ac:dyDescent="0.35">
      <c r="A42" s="1">
        <v>36281</v>
      </c>
      <c r="B42">
        <v>86.99</v>
      </c>
      <c r="C42" s="12">
        <f t="shared" si="2"/>
        <v>84.153333333333322</v>
      </c>
      <c r="D42" s="7">
        <f t="shared" si="3"/>
        <v>84.153333333333322</v>
      </c>
      <c r="E42" s="7">
        <f t="shared" si="6"/>
        <v>85.003333333333345</v>
      </c>
      <c r="AA42" s="5">
        <f t="shared" si="1"/>
        <v>36281</v>
      </c>
      <c r="AB42" s="4">
        <f t="shared" si="1"/>
        <v>86.99</v>
      </c>
      <c r="AC42" s="4">
        <f t="shared" si="1"/>
        <v>84.153333333333322</v>
      </c>
      <c r="AE42" s="7">
        <f t="shared" si="4"/>
        <v>84.153333333333322</v>
      </c>
      <c r="AG42" s="7">
        <f t="shared" si="5"/>
        <v>85.003333333333345</v>
      </c>
    </row>
    <row r="43" spans="1:33" x14ac:dyDescent="0.35">
      <c r="A43" s="1">
        <v>36312</v>
      </c>
      <c r="B43">
        <v>96.6</v>
      </c>
      <c r="C43" s="12">
        <f t="shared" si="2"/>
        <v>85.893333333333331</v>
      </c>
      <c r="D43" s="7">
        <f t="shared" si="3"/>
        <v>85.893333333333331</v>
      </c>
      <c r="E43" s="7">
        <f t="shared" si="6"/>
        <v>85.115833333333342</v>
      </c>
      <c r="AA43" s="5">
        <f t="shared" si="1"/>
        <v>36312</v>
      </c>
      <c r="AB43" s="4">
        <f t="shared" si="1"/>
        <v>96.6</v>
      </c>
      <c r="AC43" s="4">
        <f t="shared" si="1"/>
        <v>85.893333333333331</v>
      </c>
      <c r="AE43" s="7">
        <f t="shared" si="4"/>
        <v>85.893333333333331</v>
      </c>
      <c r="AG43" s="7">
        <f t="shared" si="5"/>
        <v>85.115833333333342</v>
      </c>
    </row>
    <row r="44" spans="1:33" x14ac:dyDescent="0.35">
      <c r="A44" s="1">
        <v>36342</v>
      </c>
      <c r="B44">
        <v>97.99</v>
      </c>
      <c r="C44" s="12">
        <f t="shared" si="2"/>
        <v>87.679999999999993</v>
      </c>
      <c r="D44" s="7">
        <f t="shared" si="3"/>
        <v>87.679999999999993</v>
      </c>
      <c r="E44" s="7">
        <f t="shared" si="6"/>
        <v>85.57083333333334</v>
      </c>
      <c r="AA44" s="5">
        <f t="shared" si="1"/>
        <v>36342</v>
      </c>
      <c r="AB44" s="4">
        <f t="shared" si="1"/>
        <v>97.99</v>
      </c>
      <c r="AC44" s="4">
        <f t="shared" si="1"/>
        <v>87.679999999999993</v>
      </c>
      <c r="AE44" s="7">
        <f t="shared" si="4"/>
        <v>87.679999999999993</v>
      </c>
      <c r="AG44" s="7">
        <f t="shared" si="5"/>
        <v>85.57083333333334</v>
      </c>
    </row>
    <row r="45" spans="1:33" x14ac:dyDescent="0.35">
      <c r="A45" s="1">
        <v>36373</v>
      </c>
      <c r="B45">
        <v>79.13</v>
      </c>
      <c r="C45" s="12">
        <f t="shared" si="2"/>
        <v>93.86</v>
      </c>
      <c r="D45" s="7">
        <f t="shared" si="3"/>
        <v>93.86</v>
      </c>
      <c r="E45" s="7">
        <f t="shared" si="6"/>
        <v>86.78166666666668</v>
      </c>
      <c r="AA45" s="5">
        <f t="shared" si="1"/>
        <v>36373</v>
      </c>
      <c r="AB45" s="4">
        <f t="shared" si="1"/>
        <v>79.13</v>
      </c>
      <c r="AC45" s="4">
        <f t="shared" si="1"/>
        <v>93.86</v>
      </c>
      <c r="AE45" s="7">
        <f t="shared" si="4"/>
        <v>93.86</v>
      </c>
      <c r="AG45" s="7">
        <f t="shared" si="5"/>
        <v>86.78166666666668</v>
      </c>
    </row>
    <row r="46" spans="1:33" x14ac:dyDescent="0.35">
      <c r="A46" s="1">
        <v>36404</v>
      </c>
      <c r="B46">
        <v>103.56</v>
      </c>
      <c r="C46" s="12">
        <f t="shared" si="2"/>
        <v>91.24</v>
      </c>
      <c r="D46" s="7">
        <f t="shared" si="3"/>
        <v>91.24</v>
      </c>
      <c r="E46" s="7">
        <f t="shared" si="6"/>
        <v>87.845000000000013</v>
      </c>
      <c r="AA46" s="5">
        <f t="shared" si="1"/>
        <v>36404</v>
      </c>
      <c r="AB46" s="4">
        <f t="shared" si="1"/>
        <v>103.56</v>
      </c>
      <c r="AC46" s="4">
        <f t="shared" si="1"/>
        <v>91.24</v>
      </c>
      <c r="AE46" s="7">
        <f t="shared" si="4"/>
        <v>91.24</v>
      </c>
      <c r="AG46" s="7">
        <f t="shared" si="5"/>
        <v>87.845000000000013</v>
      </c>
    </row>
    <row r="47" spans="1:33" x14ac:dyDescent="0.35">
      <c r="A47" s="1">
        <v>36434</v>
      </c>
      <c r="B47">
        <v>100.89</v>
      </c>
      <c r="C47" s="12">
        <f t="shared" si="2"/>
        <v>93.56</v>
      </c>
      <c r="D47" s="7">
        <f t="shared" si="3"/>
        <v>93.56</v>
      </c>
      <c r="E47" s="7">
        <f t="shared" si="6"/>
        <v>88.696666666666673</v>
      </c>
      <c r="AA47" s="5">
        <f t="shared" si="1"/>
        <v>36434</v>
      </c>
      <c r="AB47" s="4">
        <f t="shared" si="1"/>
        <v>100.89</v>
      </c>
      <c r="AC47" s="4">
        <f t="shared" si="1"/>
        <v>93.56</v>
      </c>
      <c r="AE47" s="7">
        <f t="shared" si="4"/>
        <v>93.56</v>
      </c>
      <c r="AG47" s="7">
        <f t="shared" si="5"/>
        <v>88.696666666666673</v>
      </c>
    </row>
    <row r="48" spans="1:33" x14ac:dyDescent="0.35">
      <c r="A48" s="1">
        <v>36465</v>
      </c>
      <c r="B48">
        <v>99.4</v>
      </c>
      <c r="C48" s="12">
        <f t="shared" si="2"/>
        <v>94.526666666666657</v>
      </c>
      <c r="D48" s="7">
        <f t="shared" si="3"/>
        <v>94.526666666666657</v>
      </c>
      <c r="E48" s="7">
        <f t="shared" si="6"/>
        <v>89.943333333333342</v>
      </c>
      <c r="AA48" s="5">
        <f t="shared" si="1"/>
        <v>36465</v>
      </c>
      <c r="AB48" s="4">
        <f t="shared" si="1"/>
        <v>99.4</v>
      </c>
      <c r="AC48" s="4">
        <f t="shared" si="1"/>
        <v>94.526666666666657</v>
      </c>
      <c r="AE48" s="7">
        <f t="shared" si="4"/>
        <v>94.526666666666657</v>
      </c>
      <c r="AG48" s="7">
        <f t="shared" si="5"/>
        <v>89.943333333333342</v>
      </c>
    </row>
    <row r="49" spans="1:33" x14ac:dyDescent="0.35">
      <c r="A49" s="1">
        <v>36495</v>
      </c>
      <c r="B49">
        <v>111.8</v>
      </c>
      <c r="C49" s="12">
        <f t="shared" si="2"/>
        <v>101.28333333333335</v>
      </c>
      <c r="D49" s="7">
        <f t="shared" si="3"/>
        <v>101.28333333333335</v>
      </c>
      <c r="E49" s="7">
        <f t="shared" si="6"/>
        <v>90.992499999999993</v>
      </c>
      <c r="AA49" s="5">
        <f t="shared" si="1"/>
        <v>36495</v>
      </c>
      <c r="AB49" s="4">
        <f t="shared" si="1"/>
        <v>111.8</v>
      </c>
      <c r="AC49" s="4">
        <f t="shared" si="1"/>
        <v>101.28333333333335</v>
      </c>
      <c r="AE49" s="7">
        <f t="shared" si="4"/>
        <v>101.28333333333335</v>
      </c>
      <c r="AG49" s="7">
        <f t="shared" si="5"/>
        <v>90.992499999999993</v>
      </c>
    </row>
    <row r="50" spans="1:33" x14ac:dyDescent="0.35">
      <c r="A50" s="1">
        <v>36526</v>
      </c>
      <c r="B50">
        <v>95.3</v>
      </c>
      <c r="C50" s="12">
        <f t="shared" si="2"/>
        <v>104.03000000000002</v>
      </c>
      <c r="D50" s="7">
        <f t="shared" si="3"/>
        <v>104.03000000000002</v>
      </c>
      <c r="E50" s="7">
        <f t="shared" si="6"/>
        <v>92.53416666666665</v>
      </c>
      <c r="AA50" s="5">
        <f t="shared" si="1"/>
        <v>36526</v>
      </c>
      <c r="AB50" s="4">
        <f t="shared" si="1"/>
        <v>95.3</v>
      </c>
      <c r="AC50" s="4">
        <f t="shared" si="1"/>
        <v>104.03000000000002</v>
      </c>
      <c r="AE50" s="7">
        <f t="shared" si="4"/>
        <v>104.03000000000002</v>
      </c>
      <c r="AG50" s="7">
        <f t="shared" si="5"/>
        <v>92.53416666666665</v>
      </c>
    </row>
    <row r="51" spans="1:33" x14ac:dyDescent="0.35">
      <c r="A51" s="1">
        <v>36557</v>
      </c>
      <c r="B51">
        <v>97.77</v>
      </c>
      <c r="C51" s="12">
        <f t="shared" si="2"/>
        <v>102.16666666666667</v>
      </c>
      <c r="D51" s="7">
        <f t="shared" si="3"/>
        <v>102.16666666666667</v>
      </c>
      <c r="E51" s="7">
        <f t="shared" si="6"/>
        <v>93.676666666666662</v>
      </c>
      <c r="AA51" s="5">
        <f t="shared" si="1"/>
        <v>36557</v>
      </c>
      <c r="AB51" s="4">
        <f t="shared" si="1"/>
        <v>97.77</v>
      </c>
      <c r="AC51" s="4">
        <f t="shared" si="1"/>
        <v>102.16666666666667</v>
      </c>
      <c r="AE51" s="7">
        <f t="shared" si="4"/>
        <v>102.16666666666667</v>
      </c>
      <c r="AG51" s="7">
        <f t="shared" si="5"/>
        <v>93.676666666666662</v>
      </c>
    </row>
    <row r="52" spans="1:33" x14ac:dyDescent="0.35">
      <c r="A52" s="1">
        <v>36586</v>
      </c>
      <c r="B52">
        <v>116.23</v>
      </c>
      <c r="C52" s="12">
        <f t="shared" si="2"/>
        <v>101.62333333333333</v>
      </c>
      <c r="D52" s="7">
        <f t="shared" si="3"/>
        <v>101.62333333333333</v>
      </c>
      <c r="E52" s="7">
        <f t="shared" si="6"/>
        <v>95.009999999999991</v>
      </c>
      <c r="AA52" s="5">
        <f t="shared" si="1"/>
        <v>36586</v>
      </c>
      <c r="AB52" s="4">
        <f t="shared" si="1"/>
        <v>116.23</v>
      </c>
      <c r="AC52" s="4">
        <f t="shared" si="1"/>
        <v>101.62333333333333</v>
      </c>
      <c r="AE52" s="7">
        <f t="shared" si="4"/>
        <v>101.62333333333333</v>
      </c>
      <c r="AG52" s="7">
        <f t="shared" si="5"/>
        <v>95.009999999999991</v>
      </c>
    </row>
    <row r="53" spans="1:33" x14ac:dyDescent="0.35">
      <c r="A53" s="1">
        <v>36617</v>
      </c>
      <c r="B53">
        <v>100.98</v>
      </c>
      <c r="C53" s="12">
        <f t="shared" si="2"/>
        <v>103.10000000000001</v>
      </c>
      <c r="D53" s="7">
        <f t="shared" si="3"/>
        <v>103.10000000000001</v>
      </c>
      <c r="E53" s="7">
        <f t="shared" si="6"/>
        <v>97.092499999999987</v>
      </c>
      <c r="AA53" s="5">
        <f t="shared" si="1"/>
        <v>36617</v>
      </c>
      <c r="AB53" s="4">
        <f t="shared" si="1"/>
        <v>100.98</v>
      </c>
      <c r="AC53" s="4">
        <f t="shared" si="1"/>
        <v>103.10000000000001</v>
      </c>
      <c r="AE53" s="7">
        <f t="shared" si="4"/>
        <v>103.10000000000001</v>
      </c>
      <c r="AG53" s="7">
        <f t="shared" si="5"/>
        <v>97.092499999999987</v>
      </c>
    </row>
    <row r="54" spans="1:33" x14ac:dyDescent="0.35">
      <c r="A54" s="1">
        <v>36647</v>
      </c>
      <c r="B54">
        <v>104.07</v>
      </c>
      <c r="C54" s="12">
        <f t="shared" si="2"/>
        <v>104.99333333333334</v>
      </c>
      <c r="D54" s="7">
        <f t="shared" si="3"/>
        <v>104.99333333333334</v>
      </c>
      <c r="E54" s="7">
        <f t="shared" si="6"/>
        <v>98.886666666666656</v>
      </c>
      <c r="AA54" s="5">
        <f t="shared" si="1"/>
        <v>36647</v>
      </c>
      <c r="AB54" s="4">
        <f t="shared" si="1"/>
        <v>104.07</v>
      </c>
      <c r="AC54" s="4">
        <f t="shared" si="1"/>
        <v>104.99333333333334</v>
      </c>
      <c r="AE54" s="7">
        <f t="shared" si="4"/>
        <v>104.99333333333334</v>
      </c>
      <c r="AG54" s="7">
        <f t="shared" si="5"/>
        <v>98.886666666666656</v>
      </c>
    </row>
    <row r="55" spans="1:33" x14ac:dyDescent="0.35">
      <c r="A55" s="1">
        <v>36678</v>
      </c>
      <c r="B55">
        <v>114.64</v>
      </c>
      <c r="C55" s="12">
        <f t="shared" si="2"/>
        <v>107.09333333333332</v>
      </c>
      <c r="D55" s="7">
        <f t="shared" si="3"/>
        <v>107.09333333333332</v>
      </c>
      <c r="E55" s="7">
        <f t="shared" si="6"/>
        <v>100.30999999999999</v>
      </c>
      <c r="AA55" s="5">
        <f t="shared" si="1"/>
        <v>36678</v>
      </c>
      <c r="AB55" s="4">
        <f t="shared" si="1"/>
        <v>114.64</v>
      </c>
      <c r="AC55" s="4">
        <f t="shared" si="1"/>
        <v>107.09333333333332</v>
      </c>
      <c r="AE55" s="7">
        <f t="shared" si="4"/>
        <v>107.09333333333332</v>
      </c>
      <c r="AG55" s="7">
        <f t="shared" si="5"/>
        <v>100.30999999999999</v>
      </c>
    </row>
    <row r="56" spans="1:33" x14ac:dyDescent="0.35">
      <c r="A56" s="1">
        <v>36708</v>
      </c>
      <c r="B56">
        <v>107.62</v>
      </c>
      <c r="C56" s="12">
        <f t="shared" si="2"/>
        <v>106.56333333333333</v>
      </c>
      <c r="D56" s="7">
        <f t="shared" si="3"/>
        <v>106.56333333333333</v>
      </c>
      <c r="E56" s="7">
        <f t="shared" si="6"/>
        <v>101.81333333333333</v>
      </c>
      <c r="AA56" s="5">
        <f t="shared" si="1"/>
        <v>36708</v>
      </c>
      <c r="AB56" s="4">
        <f t="shared" si="1"/>
        <v>107.62</v>
      </c>
      <c r="AC56" s="4">
        <f t="shared" si="1"/>
        <v>106.56333333333333</v>
      </c>
      <c r="AE56" s="7">
        <f t="shared" si="4"/>
        <v>106.56333333333333</v>
      </c>
      <c r="AG56" s="7">
        <f t="shared" si="5"/>
        <v>101.81333333333333</v>
      </c>
    </row>
    <row r="57" spans="1:33" x14ac:dyDescent="0.35">
      <c r="A57" s="1">
        <v>36739</v>
      </c>
      <c r="B57">
        <v>96.12</v>
      </c>
      <c r="C57" s="12">
        <f t="shared" si="2"/>
        <v>108.77666666666666</v>
      </c>
      <c r="D57" s="7">
        <f t="shared" si="3"/>
        <v>108.77666666666666</v>
      </c>
      <c r="E57" s="7">
        <f t="shared" si="6"/>
        <v>102.61583333333336</v>
      </c>
      <c r="AA57" s="5">
        <f t="shared" si="1"/>
        <v>36739</v>
      </c>
      <c r="AB57" s="4">
        <f t="shared" si="1"/>
        <v>96.12</v>
      </c>
      <c r="AC57" s="4">
        <f t="shared" si="1"/>
        <v>108.77666666666666</v>
      </c>
      <c r="AE57" s="7">
        <f t="shared" si="4"/>
        <v>108.77666666666666</v>
      </c>
      <c r="AG57" s="7">
        <f t="shared" si="5"/>
        <v>102.61583333333336</v>
      </c>
    </row>
    <row r="58" spans="1:33" x14ac:dyDescent="0.35">
      <c r="A58" s="1">
        <v>36770</v>
      </c>
      <c r="B58">
        <v>123.5</v>
      </c>
      <c r="C58" s="12">
        <f t="shared" si="2"/>
        <v>106.12666666666667</v>
      </c>
      <c r="D58" s="7">
        <f t="shared" si="3"/>
        <v>106.12666666666667</v>
      </c>
      <c r="E58" s="7">
        <f t="shared" si="6"/>
        <v>104.03166666666668</v>
      </c>
      <c r="AA58" s="5">
        <f t="shared" si="1"/>
        <v>36770</v>
      </c>
      <c r="AB58" s="4">
        <f t="shared" si="1"/>
        <v>123.5</v>
      </c>
      <c r="AC58" s="4">
        <f t="shared" si="1"/>
        <v>106.12666666666667</v>
      </c>
      <c r="AE58" s="7">
        <f t="shared" si="4"/>
        <v>106.12666666666667</v>
      </c>
      <c r="AG58" s="7">
        <f t="shared" si="5"/>
        <v>104.03166666666668</v>
      </c>
    </row>
    <row r="59" spans="1:33" x14ac:dyDescent="0.35">
      <c r="A59" s="1">
        <v>36800</v>
      </c>
      <c r="B59">
        <v>116.12</v>
      </c>
      <c r="C59" s="12">
        <f t="shared" si="2"/>
        <v>109.08</v>
      </c>
      <c r="D59" s="7">
        <f t="shared" si="3"/>
        <v>109.08</v>
      </c>
      <c r="E59" s="7">
        <f t="shared" si="6"/>
        <v>105.69333333333334</v>
      </c>
      <c r="AA59" s="5">
        <f t="shared" si="1"/>
        <v>36800</v>
      </c>
      <c r="AB59" s="4">
        <f t="shared" si="1"/>
        <v>116.12</v>
      </c>
      <c r="AC59" s="4">
        <f t="shared" si="1"/>
        <v>109.08</v>
      </c>
      <c r="AE59" s="7">
        <f t="shared" si="4"/>
        <v>109.08</v>
      </c>
      <c r="AG59" s="7">
        <f t="shared" si="5"/>
        <v>105.69333333333334</v>
      </c>
    </row>
    <row r="60" spans="1:33" x14ac:dyDescent="0.35">
      <c r="A60" s="1">
        <v>36831</v>
      </c>
      <c r="B60">
        <v>116.86</v>
      </c>
      <c r="C60" s="12">
        <f t="shared" si="2"/>
        <v>111.91333333333334</v>
      </c>
      <c r="D60" s="7">
        <f t="shared" si="3"/>
        <v>111.91333333333334</v>
      </c>
      <c r="E60" s="7">
        <f t="shared" si="6"/>
        <v>106.96249999999998</v>
      </c>
      <c r="AA60" s="5">
        <f t="shared" si="1"/>
        <v>36831</v>
      </c>
      <c r="AB60" s="4">
        <f t="shared" si="1"/>
        <v>116.86</v>
      </c>
      <c r="AC60" s="4">
        <f t="shared" si="1"/>
        <v>111.91333333333334</v>
      </c>
      <c r="AE60" s="7">
        <f t="shared" si="4"/>
        <v>111.91333333333334</v>
      </c>
      <c r="AG60" s="7">
        <f t="shared" si="5"/>
        <v>106.96249999999998</v>
      </c>
    </row>
    <row r="61" spans="1:33" x14ac:dyDescent="0.35">
      <c r="A61" s="1">
        <v>36861</v>
      </c>
      <c r="B61">
        <v>128.61000000000001</v>
      </c>
      <c r="C61" s="12">
        <f t="shared" si="2"/>
        <v>118.82666666666667</v>
      </c>
      <c r="D61" s="7">
        <f t="shared" si="3"/>
        <v>118.82666666666667</v>
      </c>
      <c r="E61" s="7">
        <f t="shared" si="6"/>
        <v>108.4175</v>
      </c>
      <c r="AA61" s="5">
        <f t="shared" si="1"/>
        <v>36861</v>
      </c>
      <c r="AB61" s="4">
        <f t="shared" si="1"/>
        <v>128.61000000000001</v>
      </c>
      <c r="AC61" s="4">
        <f t="shared" si="1"/>
        <v>118.82666666666667</v>
      </c>
      <c r="AE61" s="7">
        <f t="shared" si="4"/>
        <v>118.82666666666667</v>
      </c>
      <c r="AG61" s="7">
        <f t="shared" si="5"/>
        <v>108.4175</v>
      </c>
    </row>
    <row r="62" spans="1:33" x14ac:dyDescent="0.35">
      <c r="A62" s="1">
        <v>36892</v>
      </c>
      <c r="B62">
        <v>100.56</v>
      </c>
      <c r="C62" s="12">
        <f t="shared" si="2"/>
        <v>120.53000000000002</v>
      </c>
      <c r="D62" s="7">
        <f t="shared" si="3"/>
        <v>120.53000000000002</v>
      </c>
      <c r="E62" s="7">
        <f t="shared" si="6"/>
        <v>109.81833333333331</v>
      </c>
      <c r="AA62" s="5">
        <f t="shared" si="1"/>
        <v>36892</v>
      </c>
      <c r="AB62" s="4">
        <f t="shared" si="1"/>
        <v>100.56</v>
      </c>
      <c r="AC62" s="4">
        <f t="shared" si="1"/>
        <v>120.53000000000002</v>
      </c>
      <c r="AE62" s="7">
        <f t="shared" si="4"/>
        <v>120.53000000000002</v>
      </c>
      <c r="AG62" s="7">
        <f t="shared" si="5"/>
        <v>109.81833333333331</v>
      </c>
    </row>
    <row r="63" spans="1:33" x14ac:dyDescent="0.35">
      <c r="A63" s="1">
        <v>36923</v>
      </c>
      <c r="B63">
        <v>103.05</v>
      </c>
      <c r="C63" s="12">
        <f t="shared" si="2"/>
        <v>115.34333333333335</v>
      </c>
      <c r="D63" s="7">
        <f t="shared" si="3"/>
        <v>115.34333333333335</v>
      </c>
      <c r="E63" s="7">
        <f t="shared" si="6"/>
        <v>110.25666666666666</v>
      </c>
      <c r="AA63" s="5">
        <f t="shared" si="1"/>
        <v>36923</v>
      </c>
      <c r="AB63" s="4">
        <f t="shared" si="1"/>
        <v>103.05</v>
      </c>
      <c r="AC63" s="4">
        <f t="shared" si="1"/>
        <v>115.34333333333335</v>
      </c>
      <c r="AE63" s="7">
        <f t="shared" si="4"/>
        <v>115.34333333333335</v>
      </c>
      <c r="AG63" s="7">
        <f t="shared" si="5"/>
        <v>110.25666666666666</v>
      </c>
    </row>
    <row r="64" spans="1:33" x14ac:dyDescent="0.35">
      <c r="A64" s="1">
        <v>36951</v>
      </c>
      <c r="B64">
        <v>119.06</v>
      </c>
      <c r="C64" s="12">
        <f t="shared" si="2"/>
        <v>110.74000000000001</v>
      </c>
      <c r="D64" s="7">
        <f t="shared" si="3"/>
        <v>110.74000000000001</v>
      </c>
      <c r="E64" s="7">
        <f t="shared" si="6"/>
        <v>110.69666666666666</v>
      </c>
      <c r="AA64" s="5">
        <f t="shared" si="1"/>
        <v>36951</v>
      </c>
      <c r="AB64" s="4">
        <f t="shared" si="1"/>
        <v>119.06</v>
      </c>
      <c r="AC64" s="4">
        <f t="shared" si="1"/>
        <v>110.74000000000001</v>
      </c>
      <c r="AE64" s="7">
        <f t="shared" si="4"/>
        <v>110.74000000000001</v>
      </c>
      <c r="AG64" s="7">
        <f t="shared" si="5"/>
        <v>110.69666666666666</v>
      </c>
    </row>
    <row r="65" spans="1:33" x14ac:dyDescent="0.35">
      <c r="A65" s="1">
        <v>36982</v>
      </c>
      <c r="B65">
        <v>92.46</v>
      </c>
      <c r="C65" s="12">
        <f t="shared" si="2"/>
        <v>107.55666666666667</v>
      </c>
      <c r="D65" s="7">
        <f t="shared" si="3"/>
        <v>107.55666666666667</v>
      </c>
      <c r="E65" s="7">
        <f t="shared" si="6"/>
        <v>110.9325</v>
      </c>
      <c r="AA65" s="5">
        <f t="shared" si="1"/>
        <v>36982</v>
      </c>
      <c r="AB65" s="4">
        <f t="shared" si="1"/>
        <v>92.46</v>
      </c>
      <c r="AC65" s="4">
        <f t="shared" si="1"/>
        <v>107.55666666666667</v>
      </c>
      <c r="AE65" s="7">
        <f t="shared" si="4"/>
        <v>107.55666666666667</v>
      </c>
      <c r="AG65" s="7">
        <f t="shared" si="5"/>
        <v>110.9325</v>
      </c>
    </row>
    <row r="66" spans="1:33" x14ac:dyDescent="0.35">
      <c r="A66" s="1">
        <v>37012</v>
      </c>
      <c r="B66">
        <v>98.75</v>
      </c>
      <c r="C66" s="12">
        <f t="shared" si="2"/>
        <v>104.85666666666667</v>
      </c>
      <c r="D66" s="7">
        <f t="shared" si="3"/>
        <v>104.85666666666667</v>
      </c>
      <c r="E66" s="7">
        <f t="shared" si="6"/>
        <v>110.22250000000001</v>
      </c>
      <c r="AA66" s="5">
        <f t="shared" ref="AA66:AC129" si="7">A66</f>
        <v>37012</v>
      </c>
      <c r="AB66" s="4">
        <f t="shared" si="7"/>
        <v>98.75</v>
      </c>
      <c r="AC66" s="4">
        <f t="shared" si="7"/>
        <v>104.85666666666667</v>
      </c>
      <c r="AE66" s="7">
        <f t="shared" si="4"/>
        <v>104.85666666666667</v>
      </c>
      <c r="AG66" s="7">
        <f t="shared" si="5"/>
        <v>110.22250000000001</v>
      </c>
    </row>
    <row r="67" spans="1:33" x14ac:dyDescent="0.35">
      <c r="A67" s="1">
        <v>37043</v>
      </c>
      <c r="B67">
        <v>111.14</v>
      </c>
      <c r="C67" s="12">
        <f t="shared" si="2"/>
        <v>103.42333333333333</v>
      </c>
      <c r="D67" s="7">
        <f t="shared" si="3"/>
        <v>103.42333333333333</v>
      </c>
      <c r="E67" s="7">
        <f t="shared" si="6"/>
        <v>109.77916666666665</v>
      </c>
      <c r="AA67" s="5">
        <f t="shared" si="7"/>
        <v>37043</v>
      </c>
      <c r="AB67" s="4">
        <f t="shared" si="7"/>
        <v>111.14</v>
      </c>
      <c r="AC67" s="4">
        <f t="shared" si="7"/>
        <v>103.42333333333333</v>
      </c>
      <c r="AE67" s="7">
        <f t="shared" si="4"/>
        <v>103.42333333333333</v>
      </c>
      <c r="AG67" s="7">
        <f t="shared" si="5"/>
        <v>109.77916666666665</v>
      </c>
    </row>
    <row r="68" spans="1:33" x14ac:dyDescent="0.35">
      <c r="A68" s="1">
        <v>37073</v>
      </c>
      <c r="B68">
        <v>96.13</v>
      </c>
      <c r="C68" s="12">
        <f t="shared" si="2"/>
        <v>100.78333333333332</v>
      </c>
      <c r="D68" s="7">
        <f t="shared" si="3"/>
        <v>100.78333333333332</v>
      </c>
      <c r="E68" s="7">
        <f t="shared" si="6"/>
        <v>109.48750000000001</v>
      </c>
      <c r="AA68" s="5">
        <f t="shared" si="7"/>
        <v>37073</v>
      </c>
      <c r="AB68" s="4">
        <f t="shared" si="7"/>
        <v>96.13</v>
      </c>
      <c r="AC68" s="4">
        <f t="shared" si="7"/>
        <v>100.78333333333332</v>
      </c>
      <c r="AE68" s="7">
        <f t="shared" si="4"/>
        <v>100.78333333333332</v>
      </c>
      <c r="AG68" s="7">
        <f t="shared" si="5"/>
        <v>109.48750000000001</v>
      </c>
    </row>
    <row r="69" spans="1:33" x14ac:dyDescent="0.35">
      <c r="A69" s="1">
        <v>37104</v>
      </c>
      <c r="B69">
        <v>79.72</v>
      </c>
      <c r="C69" s="12">
        <f t="shared" si="2"/>
        <v>102.00666666666666</v>
      </c>
      <c r="D69" s="7">
        <f t="shared" si="3"/>
        <v>102.00666666666666</v>
      </c>
      <c r="E69" s="7">
        <f t="shared" si="6"/>
        <v>108.53000000000002</v>
      </c>
      <c r="AA69" s="5">
        <f t="shared" si="7"/>
        <v>37104</v>
      </c>
      <c r="AB69" s="4">
        <f t="shared" si="7"/>
        <v>79.72</v>
      </c>
      <c r="AC69" s="4">
        <f t="shared" si="7"/>
        <v>102.00666666666666</v>
      </c>
      <c r="AE69" s="7">
        <f t="shared" si="4"/>
        <v>102.00666666666666</v>
      </c>
      <c r="AG69" s="7">
        <f t="shared" si="5"/>
        <v>108.53000000000002</v>
      </c>
    </row>
    <row r="70" spans="1:33" x14ac:dyDescent="0.35">
      <c r="A70" s="1">
        <v>37135</v>
      </c>
      <c r="B70">
        <v>102.07</v>
      </c>
      <c r="C70" s="12">
        <f t="shared" ref="C70:C133" si="8">AVERAGE(B67:B69)</f>
        <v>95.663333333333341</v>
      </c>
      <c r="D70" s="7">
        <f t="shared" ref="D70:D133" si="9">AVERAGE(B67:B69)</f>
        <v>95.663333333333341</v>
      </c>
      <c r="E70" s="7">
        <f t="shared" si="6"/>
        <v>107.16333333333336</v>
      </c>
      <c r="AA70" s="5">
        <f t="shared" si="7"/>
        <v>37135</v>
      </c>
      <c r="AB70" s="4">
        <f t="shared" si="7"/>
        <v>102.07</v>
      </c>
      <c r="AC70" s="4">
        <f t="shared" si="7"/>
        <v>95.663333333333341</v>
      </c>
      <c r="AE70" s="7">
        <f t="shared" ref="AE70:AE133" si="10">D70</f>
        <v>95.663333333333341</v>
      </c>
      <c r="AG70" s="7">
        <f t="shared" ref="AG70:AG133" si="11">E70</f>
        <v>107.16333333333336</v>
      </c>
    </row>
    <row r="71" spans="1:33" x14ac:dyDescent="0.35">
      <c r="A71" s="1">
        <v>37165</v>
      </c>
      <c r="B71">
        <v>96.18</v>
      </c>
      <c r="C71" s="12">
        <f t="shared" si="8"/>
        <v>92.639999999999986</v>
      </c>
      <c r="D71" s="7">
        <f t="shared" si="9"/>
        <v>92.639999999999986</v>
      </c>
      <c r="E71" s="7">
        <f t="shared" si="6"/>
        <v>105.3775</v>
      </c>
      <c r="AA71" s="5">
        <f t="shared" si="7"/>
        <v>37165</v>
      </c>
      <c r="AB71" s="4">
        <f t="shared" si="7"/>
        <v>96.18</v>
      </c>
      <c r="AC71" s="4">
        <f t="shared" si="7"/>
        <v>92.639999999999986</v>
      </c>
      <c r="AE71" s="7">
        <f t="shared" si="10"/>
        <v>92.639999999999986</v>
      </c>
      <c r="AG71" s="7">
        <f t="shared" si="11"/>
        <v>105.3775</v>
      </c>
    </row>
    <row r="72" spans="1:33" x14ac:dyDescent="0.35">
      <c r="A72" s="1">
        <v>37196</v>
      </c>
      <c r="B72">
        <v>101.26</v>
      </c>
      <c r="C72" s="12">
        <f t="shared" si="8"/>
        <v>92.65666666666668</v>
      </c>
      <c r="D72" s="7">
        <f t="shared" si="9"/>
        <v>92.65666666666668</v>
      </c>
      <c r="E72" s="7">
        <f t="shared" si="6"/>
        <v>103.71583333333335</v>
      </c>
      <c r="AA72" s="5">
        <f t="shared" si="7"/>
        <v>37196</v>
      </c>
      <c r="AB72" s="4">
        <f t="shared" si="7"/>
        <v>101.26</v>
      </c>
      <c r="AC72" s="4">
        <f t="shared" si="7"/>
        <v>92.65666666666668</v>
      </c>
      <c r="AE72" s="7">
        <f t="shared" si="10"/>
        <v>92.65666666666668</v>
      </c>
      <c r="AG72" s="7">
        <f t="shared" si="11"/>
        <v>103.71583333333335</v>
      </c>
    </row>
    <row r="73" spans="1:33" x14ac:dyDescent="0.35">
      <c r="A73" s="1">
        <v>37226</v>
      </c>
      <c r="B73">
        <v>109.85</v>
      </c>
      <c r="C73" s="12">
        <f t="shared" si="8"/>
        <v>99.836666666666659</v>
      </c>
      <c r="D73" s="7">
        <f t="shared" si="9"/>
        <v>99.836666666666659</v>
      </c>
      <c r="E73" s="7">
        <f t="shared" si="6"/>
        <v>102.41583333333334</v>
      </c>
      <c r="AA73" s="5">
        <f t="shared" si="7"/>
        <v>37226</v>
      </c>
      <c r="AB73" s="4">
        <f t="shared" si="7"/>
        <v>109.85</v>
      </c>
      <c r="AC73" s="4">
        <f t="shared" si="7"/>
        <v>99.836666666666659</v>
      </c>
      <c r="AE73" s="7">
        <f t="shared" si="10"/>
        <v>99.836666666666659</v>
      </c>
      <c r="AG73" s="7">
        <f t="shared" si="11"/>
        <v>102.41583333333334</v>
      </c>
    </row>
    <row r="74" spans="1:33" x14ac:dyDescent="0.35">
      <c r="A74" s="1">
        <v>37257</v>
      </c>
      <c r="B74">
        <v>89.52</v>
      </c>
      <c r="C74" s="12">
        <f t="shared" si="8"/>
        <v>102.42999999999999</v>
      </c>
      <c r="D74" s="7">
        <f t="shared" si="9"/>
        <v>102.42999999999999</v>
      </c>
      <c r="E74" s="7">
        <f t="shared" si="6"/>
        <v>100.85250000000001</v>
      </c>
      <c r="AA74" s="5">
        <f t="shared" si="7"/>
        <v>37257</v>
      </c>
      <c r="AB74" s="4">
        <f t="shared" si="7"/>
        <v>89.52</v>
      </c>
      <c r="AC74" s="4">
        <f t="shared" si="7"/>
        <v>102.42999999999999</v>
      </c>
      <c r="AE74" s="7">
        <f t="shared" si="10"/>
        <v>102.42999999999999</v>
      </c>
      <c r="AG74" s="7">
        <f t="shared" si="11"/>
        <v>100.85250000000001</v>
      </c>
    </row>
    <row r="75" spans="1:33" x14ac:dyDescent="0.35">
      <c r="A75" s="1">
        <v>37288</v>
      </c>
      <c r="B75">
        <v>89.27</v>
      </c>
      <c r="C75" s="12">
        <f t="shared" si="8"/>
        <v>100.21</v>
      </c>
      <c r="D75" s="7">
        <f t="shared" si="9"/>
        <v>100.21</v>
      </c>
      <c r="E75" s="7">
        <f t="shared" si="6"/>
        <v>99.932500000000005</v>
      </c>
      <c r="AA75" s="5">
        <f t="shared" si="7"/>
        <v>37288</v>
      </c>
      <c r="AB75" s="4">
        <f t="shared" si="7"/>
        <v>89.27</v>
      </c>
      <c r="AC75" s="4">
        <f t="shared" si="7"/>
        <v>100.21</v>
      </c>
      <c r="AE75" s="7">
        <f t="shared" si="10"/>
        <v>100.21</v>
      </c>
      <c r="AG75" s="7">
        <f t="shared" si="11"/>
        <v>99.932500000000005</v>
      </c>
    </row>
    <row r="76" spans="1:33" x14ac:dyDescent="0.35">
      <c r="A76" s="1">
        <v>37316</v>
      </c>
      <c r="B76">
        <v>104.35</v>
      </c>
      <c r="C76" s="12">
        <f t="shared" si="8"/>
        <v>96.213333333333324</v>
      </c>
      <c r="D76" s="7">
        <f t="shared" si="9"/>
        <v>96.213333333333324</v>
      </c>
      <c r="E76" s="7">
        <f t="shared" si="6"/>
        <v>98.784166666666678</v>
      </c>
      <c r="AA76" s="5">
        <f t="shared" si="7"/>
        <v>37316</v>
      </c>
      <c r="AB76" s="4">
        <f t="shared" si="7"/>
        <v>104.35</v>
      </c>
      <c r="AC76" s="4">
        <f t="shared" si="7"/>
        <v>96.213333333333324</v>
      </c>
      <c r="AE76" s="7">
        <f t="shared" si="10"/>
        <v>96.213333333333324</v>
      </c>
      <c r="AG76" s="7">
        <f t="shared" si="11"/>
        <v>98.784166666666678</v>
      </c>
    </row>
    <row r="77" spans="1:33" x14ac:dyDescent="0.35">
      <c r="A77" s="1">
        <v>37347</v>
      </c>
      <c r="B77">
        <v>87.05</v>
      </c>
      <c r="C77" s="12">
        <f t="shared" si="8"/>
        <v>94.38</v>
      </c>
      <c r="D77" s="7">
        <f t="shared" si="9"/>
        <v>94.38</v>
      </c>
      <c r="E77" s="7">
        <f t="shared" si="6"/>
        <v>97.558333333333337</v>
      </c>
      <c r="AA77" s="5">
        <f t="shared" si="7"/>
        <v>37347</v>
      </c>
      <c r="AB77" s="4">
        <f t="shared" si="7"/>
        <v>87.05</v>
      </c>
      <c r="AC77" s="4">
        <f t="shared" si="7"/>
        <v>94.38</v>
      </c>
      <c r="AE77" s="7">
        <f t="shared" si="10"/>
        <v>94.38</v>
      </c>
      <c r="AG77" s="7">
        <f t="shared" si="11"/>
        <v>97.558333333333337</v>
      </c>
    </row>
    <row r="78" spans="1:33" x14ac:dyDescent="0.35">
      <c r="A78" s="1">
        <v>37377</v>
      </c>
      <c r="B78">
        <v>89.33</v>
      </c>
      <c r="C78" s="12">
        <f t="shared" si="8"/>
        <v>93.556666666666672</v>
      </c>
      <c r="D78" s="7">
        <f t="shared" si="9"/>
        <v>93.556666666666672</v>
      </c>
      <c r="E78" s="7">
        <f t="shared" si="6"/>
        <v>97.107500000000002</v>
      </c>
      <c r="AA78" s="5">
        <f t="shared" si="7"/>
        <v>37377</v>
      </c>
      <c r="AB78" s="4">
        <f t="shared" si="7"/>
        <v>89.33</v>
      </c>
      <c r="AC78" s="4">
        <f t="shared" si="7"/>
        <v>93.556666666666672</v>
      </c>
      <c r="AE78" s="7">
        <f t="shared" si="10"/>
        <v>93.556666666666672</v>
      </c>
      <c r="AG78" s="7">
        <f t="shared" si="11"/>
        <v>97.107500000000002</v>
      </c>
    </row>
    <row r="79" spans="1:33" x14ac:dyDescent="0.35">
      <c r="A79" s="1">
        <v>37408</v>
      </c>
      <c r="B79">
        <v>102.2</v>
      </c>
      <c r="C79" s="12">
        <f t="shared" si="8"/>
        <v>93.576666666666654</v>
      </c>
      <c r="D79" s="7">
        <f t="shared" si="9"/>
        <v>93.576666666666654</v>
      </c>
      <c r="E79" s="7">
        <f t="shared" ref="E79:E142" si="12">AVERAGE(B67:B78)</f>
        <v>96.322499999999991</v>
      </c>
      <c r="AA79" s="5">
        <f t="shared" si="7"/>
        <v>37408</v>
      </c>
      <c r="AB79" s="4">
        <f t="shared" si="7"/>
        <v>102.2</v>
      </c>
      <c r="AC79" s="4">
        <f t="shared" si="7"/>
        <v>93.576666666666654</v>
      </c>
      <c r="AE79" s="7">
        <f t="shared" si="10"/>
        <v>93.576666666666654</v>
      </c>
      <c r="AG79" s="7">
        <f t="shared" si="11"/>
        <v>96.322499999999991</v>
      </c>
    </row>
    <row r="80" spans="1:33" x14ac:dyDescent="0.35">
      <c r="A80" s="1">
        <v>37438</v>
      </c>
      <c r="B80">
        <v>88.13</v>
      </c>
      <c r="C80" s="12">
        <f t="shared" si="8"/>
        <v>92.86</v>
      </c>
      <c r="D80" s="7">
        <f t="shared" si="9"/>
        <v>92.86</v>
      </c>
      <c r="E80" s="7">
        <f t="shared" si="12"/>
        <v>95.577499999999986</v>
      </c>
      <c r="AA80" s="5">
        <f t="shared" si="7"/>
        <v>37438</v>
      </c>
      <c r="AB80" s="4">
        <f t="shared" si="7"/>
        <v>88.13</v>
      </c>
      <c r="AC80" s="4">
        <f t="shared" si="7"/>
        <v>92.86</v>
      </c>
      <c r="AE80" s="7">
        <f t="shared" si="10"/>
        <v>92.86</v>
      </c>
      <c r="AG80" s="7">
        <f t="shared" si="11"/>
        <v>95.577499999999986</v>
      </c>
    </row>
    <row r="81" spans="1:33" x14ac:dyDescent="0.35">
      <c r="A81" s="1">
        <v>37469</v>
      </c>
      <c r="B81">
        <v>75.680000000000007</v>
      </c>
      <c r="C81" s="12">
        <f t="shared" si="8"/>
        <v>93.219999999999985</v>
      </c>
      <c r="D81" s="7">
        <f t="shared" si="9"/>
        <v>93.219999999999985</v>
      </c>
      <c r="E81" s="7">
        <f t="shared" si="12"/>
        <v>94.910833333333315</v>
      </c>
      <c r="AA81" s="5">
        <f t="shared" si="7"/>
        <v>37469</v>
      </c>
      <c r="AB81" s="4">
        <f t="shared" si="7"/>
        <v>75.680000000000007</v>
      </c>
      <c r="AC81" s="4">
        <f t="shared" si="7"/>
        <v>93.219999999999985</v>
      </c>
      <c r="AE81" s="7">
        <f t="shared" si="10"/>
        <v>93.219999999999985</v>
      </c>
      <c r="AG81" s="7">
        <f t="shared" si="11"/>
        <v>94.910833333333315</v>
      </c>
    </row>
    <row r="82" spans="1:33" x14ac:dyDescent="0.35">
      <c r="A82" s="1">
        <v>37500</v>
      </c>
      <c r="B82">
        <v>99.48</v>
      </c>
      <c r="C82" s="12">
        <f t="shared" si="8"/>
        <v>88.67</v>
      </c>
      <c r="D82" s="7">
        <f t="shared" si="9"/>
        <v>88.67</v>
      </c>
      <c r="E82" s="7">
        <f t="shared" si="12"/>
        <v>94.57416666666667</v>
      </c>
      <c r="AA82" s="5">
        <f t="shared" si="7"/>
        <v>37500</v>
      </c>
      <c r="AB82" s="4">
        <f t="shared" si="7"/>
        <v>99.48</v>
      </c>
      <c r="AC82" s="4">
        <f t="shared" si="7"/>
        <v>88.67</v>
      </c>
      <c r="AE82" s="7">
        <f t="shared" si="10"/>
        <v>88.67</v>
      </c>
      <c r="AG82" s="7">
        <f t="shared" si="11"/>
        <v>94.57416666666667</v>
      </c>
    </row>
    <row r="83" spans="1:33" x14ac:dyDescent="0.35">
      <c r="A83" s="1">
        <v>37530</v>
      </c>
      <c r="B83">
        <v>96.4</v>
      </c>
      <c r="C83" s="12">
        <f t="shared" si="8"/>
        <v>87.763333333333335</v>
      </c>
      <c r="D83" s="7">
        <f t="shared" si="9"/>
        <v>87.763333333333335</v>
      </c>
      <c r="E83" s="7">
        <f t="shared" si="12"/>
        <v>94.358333333333334</v>
      </c>
      <c r="AA83" s="5">
        <f t="shared" si="7"/>
        <v>37530</v>
      </c>
      <c r="AB83" s="4">
        <f t="shared" si="7"/>
        <v>96.4</v>
      </c>
      <c r="AC83" s="4">
        <f t="shared" si="7"/>
        <v>87.763333333333335</v>
      </c>
      <c r="AE83" s="7">
        <f t="shared" si="10"/>
        <v>87.763333333333335</v>
      </c>
      <c r="AG83" s="7">
        <f t="shared" si="11"/>
        <v>94.358333333333334</v>
      </c>
    </row>
    <row r="84" spans="1:33" x14ac:dyDescent="0.35">
      <c r="A84" s="1">
        <v>37561</v>
      </c>
      <c r="B84">
        <v>96.16</v>
      </c>
      <c r="C84" s="12">
        <f t="shared" si="8"/>
        <v>90.520000000000024</v>
      </c>
      <c r="D84" s="7">
        <f t="shared" si="9"/>
        <v>90.520000000000024</v>
      </c>
      <c r="E84" s="7">
        <f t="shared" si="12"/>
        <v>94.376666666666679</v>
      </c>
      <c r="AA84" s="5">
        <f t="shared" si="7"/>
        <v>37561</v>
      </c>
      <c r="AB84" s="4">
        <f t="shared" si="7"/>
        <v>96.16</v>
      </c>
      <c r="AC84" s="4">
        <f t="shared" si="7"/>
        <v>90.520000000000024</v>
      </c>
      <c r="AE84" s="7">
        <f t="shared" si="10"/>
        <v>90.520000000000024</v>
      </c>
      <c r="AG84" s="7">
        <f t="shared" si="11"/>
        <v>94.376666666666679</v>
      </c>
    </row>
    <row r="85" spans="1:33" x14ac:dyDescent="0.35">
      <c r="A85" s="1">
        <v>37591</v>
      </c>
      <c r="B85">
        <v>101</v>
      </c>
      <c r="C85" s="12">
        <f t="shared" si="8"/>
        <v>97.34666666666665</v>
      </c>
      <c r="D85" s="7">
        <f t="shared" si="9"/>
        <v>97.34666666666665</v>
      </c>
      <c r="E85" s="7">
        <f t="shared" si="12"/>
        <v>93.951666666666696</v>
      </c>
      <c r="AA85" s="5">
        <f t="shared" si="7"/>
        <v>37591</v>
      </c>
      <c r="AB85" s="4">
        <f t="shared" si="7"/>
        <v>101</v>
      </c>
      <c r="AC85" s="4">
        <f t="shared" si="7"/>
        <v>97.34666666666665</v>
      </c>
      <c r="AE85" s="7">
        <f t="shared" si="10"/>
        <v>97.34666666666665</v>
      </c>
      <c r="AG85" s="7">
        <f t="shared" si="11"/>
        <v>93.951666666666696</v>
      </c>
    </row>
    <row r="86" spans="1:33" x14ac:dyDescent="0.35">
      <c r="A86" s="1">
        <v>37622</v>
      </c>
      <c r="B86">
        <v>89.34</v>
      </c>
      <c r="C86" s="12">
        <f t="shared" si="8"/>
        <v>97.853333333333339</v>
      </c>
      <c r="D86" s="7">
        <f t="shared" si="9"/>
        <v>97.853333333333339</v>
      </c>
      <c r="E86" s="7">
        <f t="shared" si="12"/>
        <v>93.214166666666657</v>
      </c>
      <c r="AA86" s="5">
        <f t="shared" si="7"/>
        <v>37622</v>
      </c>
      <c r="AB86" s="4">
        <f t="shared" si="7"/>
        <v>89.34</v>
      </c>
      <c r="AC86" s="4">
        <f t="shared" si="7"/>
        <v>97.853333333333339</v>
      </c>
      <c r="AE86" s="7">
        <f t="shared" si="10"/>
        <v>97.853333333333339</v>
      </c>
      <c r="AG86" s="7">
        <f t="shared" si="11"/>
        <v>93.214166666666657</v>
      </c>
    </row>
    <row r="87" spans="1:33" x14ac:dyDescent="0.35">
      <c r="A87" s="1">
        <v>37653</v>
      </c>
      <c r="B87">
        <v>86.91</v>
      </c>
      <c r="C87" s="12">
        <f t="shared" si="8"/>
        <v>95.5</v>
      </c>
      <c r="D87" s="7">
        <f t="shared" si="9"/>
        <v>95.5</v>
      </c>
      <c r="E87" s="7">
        <f t="shared" si="12"/>
        <v>93.199166666666656</v>
      </c>
      <c r="AA87" s="5">
        <f t="shared" si="7"/>
        <v>37653</v>
      </c>
      <c r="AB87" s="4">
        <f t="shared" si="7"/>
        <v>86.91</v>
      </c>
      <c r="AC87" s="4">
        <f t="shared" si="7"/>
        <v>95.5</v>
      </c>
      <c r="AE87" s="7">
        <f t="shared" si="10"/>
        <v>95.5</v>
      </c>
      <c r="AG87" s="7">
        <f t="shared" si="11"/>
        <v>93.199166666666656</v>
      </c>
    </row>
    <row r="88" spans="1:33" x14ac:dyDescent="0.35">
      <c r="A88" s="1">
        <v>37681</v>
      </c>
      <c r="B88">
        <v>98.9</v>
      </c>
      <c r="C88" s="12">
        <f t="shared" si="8"/>
        <v>92.416666666666671</v>
      </c>
      <c r="D88" s="7">
        <f t="shared" si="9"/>
        <v>92.416666666666671</v>
      </c>
      <c r="E88" s="7">
        <f t="shared" si="12"/>
        <v>93.002499999999998</v>
      </c>
      <c r="AA88" s="5">
        <f t="shared" si="7"/>
        <v>37681</v>
      </c>
      <c r="AB88" s="4">
        <f t="shared" si="7"/>
        <v>98.9</v>
      </c>
      <c r="AC88" s="4">
        <f t="shared" si="7"/>
        <v>92.416666666666671</v>
      </c>
      <c r="AE88" s="7">
        <f t="shared" si="10"/>
        <v>92.416666666666671</v>
      </c>
      <c r="AG88" s="7">
        <f t="shared" si="11"/>
        <v>93.002499999999998</v>
      </c>
    </row>
    <row r="89" spans="1:33" x14ac:dyDescent="0.35">
      <c r="A89" s="1">
        <v>37712</v>
      </c>
      <c r="B89">
        <v>85.54</v>
      </c>
      <c r="C89" s="12">
        <f t="shared" si="8"/>
        <v>91.716666666666654</v>
      </c>
      <c r="D89" s="7">
        <f t="shared" si="9"/>
        <v>91.716666666666654</v>
      </c>
      <c r="E89" s="7">
        <f t="shared" si="12"/>
        <v>92.548333333333332</v>
      </c>
      <c r="AA89" s="5">
        <f t="shared" si="7"/>
        <v>37712</v>
      </c>
      <c r="AB89" s="4">
        <f t="shared" si="7"/>
        <v>85.54</v>
      </c>
      <c r="AC89" s="4">
        <f t="shared" si="7"/>
        <v>91.716666666666654</v>
      </c>
      <c r="AE89" s="7">
        <f t="shared" si="10"/>
        <v>91.716666666666654</v>
      </c>
      <c r="AG89" s="7">
        <f t="shared" si="11"/>
        <v>92.548333333333332</v>
      </c>
    </row>
    <row r="90" spans="1:33" x14ac:dyDescent="0.35">
      <c r="A90" s="1">
        <v>37742</v>
      </c>
      <c r="B90">
        <v>85.25</v>
      </c>
      <c r="C90" s="12">
        <f t="shared" si="8"/>
        <v>90.45</v>
      </c>
      <c r="D90" s="7">
        <f t="shared" si="9"/>
        <v>90.45</v>
      </c>
      <c r="E90" s="7">
        <f t="shared" si="12"/>
        <v>92.422499999999999</v>
      </c>
      <c r="AA90" s="5">
        <f t="shared" si="7"/>
        <v>37742</v>
      </c>
      <c r="AB90" s="4">
        <f t="shared" si="7"/>
        <v>85.25</v>
      </c>
      <c r="AC90" s="4">
        <f t="shared" si="7"/>
        <v>90.45</v>
      </c>
      <c r="AE90" s="7">
        <f t="shared" si="10"/>
        <v>90.45</v>
      </c>
      <c r="AG90" s="7">
        <f t="shared" si="11"/>
        <v>92.422499999999999</v>
      </c>
    </row>
    <row r="91" spans="1:33" x14ac:dyDescent="0.35">
      <c r="A91" s="1">
        <v>37773</v>
      </c>
      <c r="B91">
        <v>101.14</v>
      </c>
      <c r="C91" s="12">
        <f t="shared" si="8"/>
        <v>89.896666666666661</v>
      </c>
      <c r="D91" s="7">
        <f t="shared" si="9"/>
        <v>89.896666666666661</v>
      </c>
      <c r="E91" s="7">
        <f t="shared" si="12"/>
        <v>92.082499999999982</v>
      </c>
      <c r="AA91" s="5">
        <f t="shared" si="7"/>
        <v>37773</v>
      </c>
      <c r="AB91" s="4">
        <f t="shared" si="7"/>
        <v>101.14</v>
      </c>
      <c r="AC91" s="4">
        <f t="shared" si="7"/>
        <v>89.896666666666661</v>
      </c>
      <c r="AE91" s="7">
        <f t="shared" si="10"/>
        <v>89.896666666666661</v>
      </c>
      <c r="AG91" s="7">
        <f t="shared" si="11"/>
        <v>92.082499999999982</v>
      </c>
    </row>
    <row r="92" spans="1:33" x14ac:dyDescent="0.35">
      <c r="A92" s="1">
        <v>37803</v>
      </c>
      <c r="B92">
        <v>91.8</v>
      </c>
      <c r="C92" s="12">
        <f t="shared" si="8"/>
        <v>90.643333333333331</v>
      </c>
      <c r="D92" s="7">
        <f t="shared" si="9"/>
        <v>90.643333333333331</v>
      </c>
      <c r="E92" s="7">
        <f t="shared" si="12"/>
        <v>91.994166666666672</v>
      </c>
      <c r="AA92" s="5">
        <f t="shared" si="7"/>
        <v>37803</v>
      </c>
      <c r="AB92" s="4">
        <f t="shared" si="7"/>
        <v>91.8</v>
      </c>
      <c r="AC92" s="4">
        <f t="shared" si="7"/>
        <v>90.643333333333331</v>
      </c>
      <c r="AE92" s="7">
        <f t="shared" si="10"/>
        <v>90.643333333333331</v>
      </c>
      <c r="AG92" s="7">
        <f t="shared" si="11"/>
        <v>91.994166666666672</v>
      </c>
    </row>
    <row r="93" spans="1:33" x14ac:dyDescent="0.35">
      <c r="A93" s="1">
        <v>37834</v>
      </c>
      <c r="B93">
        <v>76.98</v>
      </c>
      <c r="C93" s="12">
        <f t="shared" si="8"/>
        <v>92.73</v>
      </c>
      <c r="D93" s="7">
        <f t="shared" si="9"/>
        <v>92.73</v>
      </c>
      <c r="E93" s="7">
        <f t="shared" si="12"/>
        <v>92.3</v>
      </c>
      <c r="AA93" s="5">
        <f t="shared" si="7"/>
        <v>37834</v>
      </c>
      <c r="AB93" s="4">
        <f t="shared" si="7"/>
        <v>76.98</v>
      </c>
      <c r="AC93" s="4">
        <f t="shared" si="7"/>
        <v>92.73</v>
      </c>
      <c r="AE93" s="7">
        <f t="shared" si="10"/>
        <v>92.73</v>
      </c>
      <c r="AG93" s="7">
        <f t="shared" si="11"/>
        <v>92.3</v>
      </c>
    </row>
    <row r="94" spans="1:33" x14ac:dyDescent="0.35">
      <c r="A94" s="1">
        <v>37865</v>
      </c>
      <c r="B94">
        <v>104.33</v>
      </c>
      <c r="C94" s="12">
        <f t="shared" si="8"/>
        <v>89.973333333333343</v>
      </c>
      <c r="D94" s="7">
        <f t="shared" si="9"/>
        <v>89.973333333333343</v>
      </c>
      <c r="E94" s="7">
        <f t="shared" si="12"/>
        <v>92.408333333333317</v>
      </c>
      <c r="AA94" s="5">
        <f t="shared" si="7"/>
        <v>37865</v>
      </c>
      <c r="AB94" s="4">
        <f t="shared" si="7"/>
        <v>104.33</v>
      </c>
      <c r="AC94" s="4">
        <f t="shared" si="7"/>
        <v>89.973333333333343</v>
      </c>
      <c r="AE94" s="7">
        <f t="shared" si="10"/>
        <v>89.973333333333343</v>
      </c>
      <c r="AG94" s="7">
        <f t="shared" si="11"/>
        <v>92.408333333333317</v>
      </c>
    </row>
    <row r="95" spans="1:33" x14ac:dyDescent="0.35">
      <c r="A95" s="1">
        <v>37895</v>
      </c>
      <c r="B95">
        <v>99.72</v>
      </c>
      <c r="C95" s="12">
        <f t="shared" si="8"/>
        <v>91.036666666666676</v>
      </c>
      <c r="D95" s="7">
        <f t="shared" si="9"/>
        <v>91.036666666666676</v>
      </c>
      <c r="E95" s="7">
        <f t="shared" si="12"/>
        <v>92.812499999999986</v>
      </c>
      <c r="AA95" s="5">
        <f t="shared" si="7"/>
        <v>37895</v>
      </c>
      <c r="AB95" s="4">
        <f t="shared" si="7"/>
        <v>99.72</v>
      </c>
      <c r="AC95" s="4">
        <f t="shared" si="7"/>
        <v>91.036666666666676</v>
      </c>
      <c r="AE95" s="7">
        <f t="shared" si="10"/>
        <v>91.036666666666676</v>
      </c>
      <c r="AG95" s="7">
        <f t="shared" si="11"/>
        <v>92.812499999999986</v>
      </c>
    </row>
    <row r="96" spans="1:33" x14ac:dyDescent="0.35">
      <c r="A96" s="1">
        <v>37926</v>
      </c>
      <c r="B96">
        <v>101.06</v>
      </c>
      <c r="C96" s="12">
        <f t="shared" si="8"/>
        <v>93.676666666666662</v>
      </c>
      <c r="D96" s="7">
        <f t="shared" si="9"/>
        <v>93.676666666666662</v>
      </c>
      <c r="E96" s="7">
        <f t="shared" si="12"/>
        <v>93.089166666666657</v>
      </c>
      <c r="AA96" s="5">
        <f t="shared" si="7"/>
        <v>37926</v>
      </c>
      <c r="AB96" s="4">
        <f t="shared" si="7"/>
        <v>101.06</v>
      </c>
      <c r="AC96" s="4">
        <f t="shared" si="7"/>
        <v>93.676666666666662</v>
      </c>
      <c r="AE96" s="7">
        <f t="shared" si="10"/>
        <v>93.676666666666662</v>
      </c>
      <c r="AG96" s="7">
        <f t="shared" si="11"/>
        <v>93.089166666666657</v>
      </c>
    </row>
    <row r="97" spans="1:33" x14ac:dyDescent="0.35">
      <c r="A97" s="1">
        <v>37956</v>
      </c>
      <c r="B97">
        <v>109</v>
      </c>
      <c r="C97" s="12">
        <f t="shared" si="8"/>
        <v>101.70333333333333</v>
      </c>
      <c r="D97" s="7">
        <f t="shared" si="9"/>
        <v>101.70333333333333</v>
      </c>
      <c r="E97" s="7">
        <f t="shared" si="12"/>
        <v>93.497500000000002</v>
      </c>
      <c r="AA97" s="5">
        <f t="shared" si="7"/>
        <v>37956</v>
      </c>
      <c r="AB97" s="4">
        <f t="shared" si="7"/>
        <v>109</v>
      </c>
      <c r="AC97" s="4">
        <f t="shared" si="7"/>
        <v>101.70333333333333</v>
      </c>
      <c r="AE97" s="7">
        <f t="shared" si="10"/>
        <v>101.70333333333333</v>
      </c>
      <c r="AG97" s="7">
        <f t="shared" si="11"/>
        <v>93.497500000000002</v>
      </c>
    </row>
    <row r="98" spans="1:33" x14ac:dyDescent="0.35">
      <c r="A98" s="1">
        <v>37987</v>
      </c>
      <c r="B98">
        <v>89.88</v>
      </c>
      <c r="C98" s="12">
        <f t="shared" si="8"/>
        <v>103.25999999999999</v>
      </c>
      <c r="D98" s="7">
        <f t="shared" si="9"/>
        <v>103.25999999999999</v>
      </c>
      <c r="E98" s="7">
        <f t="shared" si="12"/>
        <v>94.164166666666674</v>
      </c>
      <c r="AA98" s="5">
        <f t="shared" si="7"/>
        <v>37987</v>
      </c>
      <c r="AB98" s="4">
        <f t="shared" si="7"/>
        <v>89.88</v>
      </c>
      <c r="AC98" s="4">
        <f t="shared" si="7"/>
        <v>103.25999999999999</v>
      </c>
      <c r="AE98" s="7">
        <f t="shared" si="10"/>
        <v>103.25999999999999</v>
      </c>
      <c r="AG98" s="7">
        <f t="shared" si="11"/>
        <v>94.164166666666674</v>
      </c>
    </row>
    <row r="99" spans="1:33" x14ac:dyDescent="0.35">
      <c r="A99" s="1">
        <v>38018</v>
      </c>
      <c r="B99">
        <v>92.27</v>
      </c>
      <c r="C99" s="12">
        <f t="shared" si="8"/>
        <v>99.98</v>
      </c>
      <c r="D99" s="7">
        <f t="shared" si="9"/>
        <v>99.98</v>
      </c>
      <c r="E99" s="7">
        <f t="shared" si="12"/>
        <v>94.20916666666669</v>
      </c>
      <c r="AA99" s="5">
        <f t="shared" si="7"/>
        <v>38018</v>
      </c>
      <c r="AB99" s="4">
        <f t="shared" si="7"/>
        <v>92.27</v>
      </c>
      <c r="AC99" s="4">
        <f t="shared" si="7"/>
        <v>99.98</v>
      </c>
      <c r="AE99" s="7">
        <f t="shared" si="10"/>
        <v>99.98</v>
      </c>
      <c r="AG99" s="7">
        <f t="shared" si="11"/>
        <v>94.20916666666669</v>
      </c>
    </row>
    <row r="100" spans="1:33" x14ac:dyDescent="0.35">
      <c r="A100" s="1">
        <v>38047</v>
      </c>
      <c r="B100">
        <v>105.11</v>
      </c>
      <c r="C100" s="12">
        <f t="shared" si="8"/>
        <v>97.05</v>
      </c>
      <c r="D100" s="7">
        <f t="shared" si="9"/>
        <v>97.05</v>
      </c>
      <c r="E100" s="7">
        <f t="shared" si="12"/>
        <v>94.65583333333332</v>
      </c>
      <c r="AA100" s="5">
        <f t="shared" si="7"/>
        <v>38047</v>
      </c>
      <c r="AB100" s="4">
        <f t="shared" si="7"/>
        <v>105.11</v>
      </c>
      <c r="AC100" s="4">
        <f t="shared" si="7"/>
        <v>97.05</v>
      </c>
      <c r="AE100" s="7">
        <f t="shared" si="10"/>
        <v>97.05</v>
      </c>
      <c r="AG100" s="7">
        <f t="shared" si="11"/>
        <v>94.65583333333332</v>
      </c>
    </row>
    <row r="101" spans="1:33" x14ac:dyDescent="0.35">
      <c r="A101" s="1">
        <v>38078</v>
      </c>
      <c r="B101">
        <v>91.5</v>
      </c>
      <c r="C101" s="12">
        <f t="shared" si="8"/>
        <v>95.75333333333333</v>
      </c>
      <c r="D101" s="7">
        <f t="shared" si="9"/>
        <v>95.75333333333333</v>
      </c>
      <c r="E101" s="7">
        <f t="shared" si="12"/>
        <v>95.173333333333346</v>
      </c>
      <c r="AA101" s="5">
        <f t="shared" si="7"/>
        <v>38078</v>
      </c>
      <c r="AB101" s="4">
        <f t="shared" si="7"/>
        <v>91.5</v>
      </c>
      <c r="AC101" s="4">
        <f t="shared" si="7"/>
        <v>95.75333333333333</v>
      </c>
      <c r="AE101" s="7">
        <f t="shared" si="10"/>
        <v>95.75333333333333</v>
      </c>
      <c r="AG101" s="7">
        <f t="shared" si="11"/>
        <v>95.173333333333346</v>
      </c>
    </row>
    <row r="102" spans="1:33" x14ac:dyDescent="0.35">
      <c r="A102" s="1">
        <v>38108</v>
      </c>
      <c r="B102">
        <v>92.56</v>
      </c>
      <c r="C102" s="12">
        <f t="shared" si="8"/>
        <v>96.293333333333337</v>
      </c>
      <c r="D102" s="7">
        <f t="shared" si="9"/>
        <v>96.293333333333337</v>
      </c>
      <c r="E102" s="7">
        <f t="shared" si="12"/>
        <v>95.67</v>
      </c>
      <c r="AA102" s="5">
        <f t="shared" si="7"/>
        <v>38108</v>
      </c>
      <c r="AB102" s="4">
        <f t="shared" si="7"/>
        <v>92.56</v>
      </c>
      <c r="AC102" s="4">
        <f t="shared" si="7"/>
        <v>96.293333333333337</v>
      </c>
      <c r="AE102" s="7">
        <f t="shared" si="10"/>
        <v>96.293333333333337</v>
      </c>
      <c r="AG102" s="7">
        <f t="shared" si="11"/>
        <v>95.67</v>
      </c>
    </row>
    <row r="103" spans="1:33" x14ac:dyDescent="0.35">
      <c r="A103" s="1">
        <v>38139</v>
      </c>
      <c r="B103">
        <v>104.35</v>
      </c>
      <c r="C103" s="12">
        <f t="shared" si="8"/>
        <v>96.39</v>
      </c>
      <c r="D103" s="7">
        <f t="shared" si="9"/>
        <v>96.39</v>
      </c>
      <c r="E103" s="7">
        <f t="shared" si="12"/>
        <v>96.279166666666654</v>
      </c>
      <c r="AA103" s="5">
        <f t="shared" si="7"/>
        <v>38139</v>
      </c>
      <c r="AB103" s="4">
        <f t="shared" si="7"/>
        <v>104.35</v>
      </c>
      <c r="AC103" s="4">
        <f t="shared" si="7"/>
        <v>96.39</v>
      </c>
      <c r="AE103" s="7">
        <f t="shared" si="10"/>
        <v>96.39</v>
      </c>
      <c r="AG103" s="7">
        <f t="shared" si="11"/>
        <v>96.279166666666654</v>
      </c>
    </row>
    <row r="104" spans="1:33" x14ac:dyDescent="0.35">
      <c r="A104" s="1">
        <v>38169</v>
      </c>
      <c r="B104">
        <v>96.21</v>
      </c>
      <c r="C104" s="12">
        <f t="shared" si="8"/>
        <v>96.136666666666656</v>
      </c>
      <c r="D104" s="7">
        <f t="shared" si="9"/>
        <v>96.136666666666656</v>
      </c>
      <c r="E104" s="7">
        <f t="shared" si="12"/>
        <v>96.546666666666667</v>
      </c>
      <c r="AA104" s="5">
        <f t="shared" si="7"/>
        <v>38169</v>
      </c>
      <c r="AB104" s="4">
        <f t="shared" si="7"/>
        <v>96.21</v>
      </c>
      <c r="AC104" s="4">
        <f t="shared" si="7"/>
        <v>96.136666666666656</v>
      </c>
      <c r="AE104" s="7">
        <f t="shared" si="10"/>
        <v>96.136666666666656</v>
      </c>
      <c r="AG104" s="7">
        <f t="shared" si="11"/>
        <v>96.546666666666667</v>
      </c>
    </row>
    <row r="105" spans="1:33" x14ac:dyDescent="0.35">
      <c r="A105" s="1">
        <v>38200</v>
      </c>
      <c r="B105">
        <v>79.58</v>
      </c>
      <c r="C105" s="12">
        <f t="shared" si="8"/>
        <v>97.706666666666663</v>
      </c>
      <c r="D105" s="7">
        <f t="shared" si="9"/>
        <v>97.706666666666663</v>
      </c>
      <c r="E105" s="7">
        <f t="shared" si="12"/>
        <v>96.914166666666674</v>
      </c>
      <c r="AA105" s="5">
        <f t="shared" si="7"/>
        <v>38200</v>
      </c>
      <c r="AB105" s="4">
        <f t="shared" si="7"/>
        <v>79.58</v>
      </c>
      <c r="AC105" s="4">
        <f t="shared" si="7"/>
        <v>97.706666666666663</v>
      </c>
      <c r="AE105" s="7">
        <f t="shared" si="10"/>
        <v>97.706666666666663</v>
      </c>
      <c r="AG105" s="7">
        <f t="shared" si="11"/>
        <v>96.914166666666674</v>
      </c>
    </row>
    <row r="106" spans="1:33" x14ac:dyDescent="0.35">
      <c r="A106" s="1">
        <v>38231</v>
      </c>
      <c r="B106">
        <v>105.43</v>
      </c>
      <c r="C106" s="12">
        <f t="shared" si="8"/>
        <v>93.38</v>
      </c>
      <c r="D106" s="7">
        <f t="shared" si="9"/>
        <v>93.38</v>
      </c>
      <c r="E106" s="7">
        <f t="shared" si="12"/>
        <v>97.130833333333328</v>
      </c>
      <c r="AA106" s="5">
        <f t="shared" si="7"/>
        <v>38231</v>
      </c>
      <c r="AB106" s="4">
        <f t="shared" si="7"/>
        <v>105.43</v>
      </c>
      <c r="AC106" s="4">
        <f t="shared" si="7"/>
        <v>93.38</v>
      </c>
      <c r="AE106" s="7">
        <f t="shared" si="10"/>
        <v>93.38</v>
      </c>
      <c r="AG106" s="7">
        <f t="shared" si="11"/>
        <v>97.130833333333328</v>
      </c>
    </row>
    <row r="107" spans="1:33" x14ac:dyDescent="0.35">
      <c r="A107" s="1">
        <v>38261</v>
      </c>
      <c r="B107">
        <v>99.18</v>
      </c>
      <c r="C107" s="12">
        <f t="shared" si="8"/>
        <v>93.740000000000009</v>
      </c>
      <c r="D107" s="7">
        <f t="shared" si="9"/>
        <v>93.740000000000009</v>
      </c>
      <c r="E107" s="7">
        <f t="shared" si="12"/>
        <v>97.222500000000011</v>
      </c>
      <c r="AA107" s="5">
        <f t="shared" si="7"/>
        <v>38261</v>
      </c>
      <c r="AB107" s="4">
        <f t="shared" si="7"/>
        <v>99.18</v>
      </c>
      <c r="AC107" s="4">
        <f t="shared" si="7"/>
        <v>93.740000000000009</v>
      </c>
      <c r="AE107" s="7">
        <f t="shared" si="10"/>
        <v>93.740000000000009</v>
      </c>
      <c r="AG107" s="7">
        <f t="shared" si="11"/>
        <v>97.222500000000011</v>
      </c>
    </row>
    <row r="108" spans="1:33" x14ac:dyDescent="0.35">
      <c r="A108" s="1">
        <v>38292</v>
      </c>
      <c r="B108">
        <v>99.77</v>
      </c>
      <c r="C108" s="12">
        <f t="shared" si="8"/>
        <v>94.73</v>
      </c>
      <c r="D108" s="7">
        <f t="shared" si="9"/>
        <v>94.73</v>
      </c>
      <c r="E108" s="7">
        <f t="shared" si="12"/>
        <v>97.177500000000009</v>
      </c>
      <c r="AA108" s="5">
        <f t="shared" si="7"/>
        <v>38292</v>
      </c>
      <c r="AB108" s="4">
        <f t="shared" si="7"/>
        <v>99.77</v>
      </c>
      <c r="AC108" s="4">
        <f t="shared" si="7"/>
        <v>94.73</v>
      </c>
      <c r="AE108" s="7">
        <f t="shared" si="10"/>
        <v>94.73</v>
      </c>
      <c r="AG108" s="7">
        <f t="shared" si="11"/>
        <v>97.177500000000009</v>
      </c>
    </row>
    <row r="109" spans="1:33" x14ac:dyDescent="0.35">
      <c r="A109" s="1">
        <v>38322</v>
      </c>
      <c r="B109">
        <v>113.55</v>
      </c>
      <c r="C109" s="12">
        <f t="shared" si="8"/>
        <v>101.46</v>
      </c>
      <c r="D109" s="7">
        <f t="shared" si="9"/>
        <v>101.46</v>
      </c>
      <c r="E109" s="7">
        <f t="shared" si="12"/>
        <v>97.070000000000007</v>
      </c>
      <c r="AA109" s="5">
        <f t="shared" si="7"/>
        <v>38322</v>
      </c>
      <c r="AB109" s="4">
        <f t="shared" si="7"/>
        <v>113.55</v>
      </c>
      <c r="AC109" s="4">
        <f t="shared" si="7"/>
        <v>101.46</v>
      </c>
      <c r="AE109" s="7">
        <f t="shared" si="10"/>
        <v>101.46</v>
      </c>
      <c r="AG109" s="7">
        <f t="shared" si="11"/>
        <v>97.070000000000007</v>
      </c>
    </row>
    <row r="110" spans="1:33" x14ac:dyDescent="0.35">
      <c r="A110" s="1">
        <v>38353</v>
      </c>
      <c r="B110">
        <v>91.65</v>
      </c>
      <c r="C110" s="12">
        <f t="shared" si="8"/>
        <v>104.16666666666667</v>
      </c>
      <c r="D110" s="7">
        <f t="shared" si="9"/>
        <v>104.16666666666667</v>
      </c>
      <c r="E110" s="7">
        <f t="shared" si="12"/>
        <v>97.44916666666667</v>
      </c>
      <c r="AA110" s="5">
        <f t="shared" si="7"/>
        <v>38353</v>
      </c>
      <c r="AB110" s="4">
        <f t="shared" si="7"/>
        <v>91.65</v>
      </c>
      <c r="AC110" s="4">
        <f t="shared" si="7"/>
        <v>104.16666666666667</v>
      </c>
      <c r="AE110" s="7">
        <f t="shared" si="10"/>
        <v>104.16666666666667</v>
      </c>
      <c r="AG110" s="7">
        <f t="shared" si="11"/>
        <v>97.44916666666667</v>
      </c>
    </row>
    <row r="111" spans="1:33" x14ac:dyDescent="0.35">
      <c r="A111" s="1">
        <v>38384</v>
      </c>
      <c r="B111">
        <v>90.56</v>
      </c>
      <c r="C111" s="12">
        <f t="shared" si="8"/>
        <v>101.65666666666668</v>
      </c>
      <c r="D111" s="7">
        <f t="shared" si="9"/>
        <v>101.65666666666668</v>
      </c>
      <c r="E111" s="7">
        <f t="shared" si="12"/>
        <v>97.596666666666678</v>
      </c>
      <c r="AA111" s="5">
        <f t="shared" si="7"/>
        <v>38384</v>
      </c>
      <c r="AB111" s="4">
        <f t="shared" si="7"/>
        <v>90.56</v>
      </c>
      <c r="AC111" s="4">
        <f t="shared" si="7"/>
        <v>101.65666666666668</v>
      </c>
      <c r="AE111" s="7">
        <f t="shared" si="10"/>
        <v>101.65666666666668</v>
      </c>
      <c r="AG111" s="7">
        <f t="shared" si="11"/>
        <v>97.596666666666678</v>
      </c>
    </row>
    <row r="112" spans="1:33" x14ac:dyDescent="0.35">
      <c r="A112" s="1">
        <v>38412</v>
      </c>
      <c r="B112">
        <v>105.52</v>
      </c>
      <c r="C112" s="12">
        <f t="shared" si="8"/>
        <v>98.586666666666659</v>
      </c>
      <c r="D112" s="7">
        <f t="shared" si="9"/>
        <v>98.586666666666659</v>
      </c>
      <c r="E112" s="7">
        <f t="shared" si="12"/>
        <v>97.454166666666666</v>
      </c>
      <c r="AA112" s="5">
        <f t="shared" si="7"/>
        <v>38412</v>
      </c>
      <c r="AB112" s="4">
        <f t="shared" si="7"/>
        <v>105.52</v>
      </c>
      <c r="AC112" s="4">
        <f t="shared" si="7"/>
        <v>98.586666666666659</v>
      </c>
      <c r="AE112" s="7">
        <f t="shared" si="10"/>
        <v>98.586666666666659</v>
      </c>
      <c r="AG112" s="7">
        <f t="shared" si="11"/>
        <v>97.454166666666666</v>
      </c>
    </row>
    <row r="113" spans="1:33" x14ac:dyDescent="0.35">
      <c r="A113" s="1">
        <v>38443</v>
      </c>
      <c r="B113">
        <v>92.18</v>
      </c>
      <c r="C113" s="12">
        <f t="shared" si="8"/>
        <v>95.910000000000011</v>
      </c>
      <c r="D113" s="7">
        <f t="shared" si="9"/>
        <v>95.910000000000011</v>
      </c>
      <c r="E113" s="7">
        <f t="shared" si="12"/>
        <v>97.48833333333333</v>
      </c>
      <c r="AA113" s="5">
        <f t="shared" si="7"/>
        <v>38443</v>
      </c>
      <c r="AB113" s="4">
        <f t="shared" si="7"/>
        <v>92.18</v>
      </c>
      <c r="AC113" s="4">
        <f t="shared" si="7"/>
        <v>95.910000000000011</v>
      </c>
      <c r="AE113" s="7">
        <f t="shared" si="10"/>
        <v>95.910000000000011</v>
      </c>
      <c r="AG113" s="7">
        <f t="shared" si="11"/>
        <v>97.48833333333333</v>
      </c>
    </row>
    <row r="114" spans="1:33" x14ac:dyDescent="0.35">
      <c r="A114" s="1">
        <v>38473</v>
      </c>
      <c r="B114">
        <v>91.22</v>
      </c>
      <c r="C114" s="12">
        <f t="shared" si="8"/>
        <v>96.086666666666659</v>
      </c>
      <c r="D114" s="7">
        <f t="shared" si="9"/>
        <v>96.086666666666659</v>
      </c>
      <c r="E114" s="7">
        <f t="shared" si="12"/>
        <v>97.545000000000002</v>
      </c>
      <c r="AA114" s="5">
        <f t="shared" si="7"/>
        <v>38473</v>
      </c>
      <c r="AB114" s="4">
        <f t="shared" si="7"/>
        <v>91.22</v>
      </c>
      <c r="AC114" s="4">
        <f t="shared" si="7"/>
        <v>96.086666666666659</v>
      </c>
      <c r="AE114" s="7">
        <f t="shared" si="10"/>
        <v>96.086666666666659</v>
      </c>
      <c r="AG114" s="7">
        <f t="shared" si="11"/>
        <v>97.545000000000002</v>
      </c>
    </row>
    <row r="115" spans="1:33" x14ac:dyDescent="0.35">
      <c r="A115" s="1">
        <v>38504</v>
      </c>
      <c r="B115">
        <v>109.04</v>
      </c>
      <c r="C115" s="12">
        <f t="shared" si="8"/>
        <v>96.306666666666658</v>
      </c>
      <c r="D115" s="7">
        <f t="shared" si="9"/>
        <v>96.306666666666658</v>
      </c>
      <c r="E115" s="7">
        <f t="shared" si="12"/>
        <v>97.433333333333337</v>
      </c>
      <c r="AA115" s="5">
        <f t="shared" si="7"/>
        <v>38504</v>
      </c>
      <c r="AB115" s="4">
        <f t="shared" si="7"/>
        <v>109.04</v>
      </c>
      <c r="AC115" s="4">
        <f t="shared" si="7"/>
        <v>96.306666666666658</v>
      </c>
      <c r="AE115" s="7">
        <f t="shared" si="10"/>
        <v>96.306666666666658</v>
      </c>
      <c r="AG115" s="7">
        <f t="shared" si="11"/>
        <v>97.433333333333337</v>
      </c>
    </row>
    <row r="116" spans="1:33" x14ac:dyDescent="0.35">
      <c r="A116" s="1">
        <v>38534</v>
      </c>
      <c r="B116">
        <v>99.26</v>
      </c>
      <c r="C116" s="12">
        <f t="shared" si="8"/>
        <v>97.48</v>
      </c>
      <c r="D116" s="7">
        <f t="shared" si="9"/>
        <v>97.48</v>
      </c>
      <c r="E116" s="7">
        <f t="shared" si="12"/>
        <v>97.82416666666667</v>
      </c>
      <c r="AA116" s="5">
        <f t="shared" si="7"/>
        <v>38534</v>
      </c>
      <c r="AB116" s="4">
        <f t="shared" si="7"/>
        <v>99.26</v>
      </c>
      <c r="AC116" s="4">
        <f t="shared" si="7"/>
        <v>97.48</v>
      </c>
      <c r="AE116" s="7">
        <f t="shared" si="10"/>
        <v>97.48</v>
      </c>
      <c r="AG116" s="7">
        <f t="shared" si="11"/>
        <v>97.82416666666667</v>
      </c>
    </row>
    <row r="117" spans="1:33" x14ac:dyDescent="0.35">
      <c r="A117" s="1">
        <v>38565</v>
      </c>
      <c r="B117">
        <v>83.36</v>
      </c>
      <c r="C117" s="12">
        <f t="shared" si="8"/>
        <v>99.839999999999989</v>
      </c>
      <c r="D117" s="7">
        <f t="shared" si="9"/>
        <v>99.839999999999989</v>
      </c>
      <c r="E117" s="7">
        <f t="shared" si="12"/>
        <v>98.078333333333333</v>
      </c>
      <c r="AA117" s="5">
        <f t="shared" si="7"/>
        <v>38565</v>
      </c>
      <c r="AB117" s="4">
        <f t="shared" si="7"/>
        <v>83.36</v>
      </c>
      <c r="AC117" s="4">
        <f t="shared" si="7"/>
        <v>99.839999999999989</v>
      </c>
      <c r="AE117" s="7">
        <f t="shared" si="10"/>
        <v>99.839999999999989</v>
      </c>
      <c r="AG117" s="7">
        <f t="shared" si="11"/>
        <v>98.078333333333333</v>
      </c>
    </row>
    <row r="118" spans="1:33" x14ac:dyDescent="0.35">
      <c r="A118" s="1">
        <v>38596</v>
      </c>
      <c r="B118">
        <v>110.8</v>
      </c>
      <c r="C118" s="12">
        <f t="shared" si="8"/>
        <v>97.220000000000013</v>
      </c>
      <c r="D118" s="7">
        <f t="shared" si="9"/>
        <v>97.220000000000013</v>
      </c>
      <c r="E118" s="7">
        <f t="shared" si="12"/>
        <v>98.393333333333331</v>
      </c>
      <c r="AA118" s="5">
        <f t="shared" si="7"/>
        <v>38596</v>
      </c>
      <c r="AB118" s="4">
        <f t="shared" si="7"/>
        <v>110.8</v>
      </c>
      <c r="AC118" s="4">
        <f t="shared" si="7"/>
        <v>97.220000000000013</v>
      </c>
      <c r="AE118" s="7">
        <f t="shared" si="10"/>
        <v>97.220000000000013</v>
      </c>
      <c r="AG118" s="7">
        <f t="shared" si="11"/>
        <v>98.393333333333331</v>
      </c>
    </row>
    <row r="119" spans="1:33" x14ac:dyDescent="0.35">
      <c r="A119" s="1">
        <v>38626</v>
      </c>
      <c r="B119">
        <v>104.95</v>
      </c>
      <c r="C119" s="12">
        <f t="shared" si="8"/>
        <v>97.806666666666672</v>
      </c>
      <c r="D119" s="7">
        <f t="shared" si="9"/>
        <v>97.806666666666672</v>
      </c>
      <c r="E119" s="7">
        <f t="shared" si="12"/>
        <v>98.840833333333322</v>
      </c>
      <c r="AA119" s="5">
        <f t="shared" si="7"/>
        <v>38626</v>
      </c>
      <c r="AB119" s="4">
        <f t="shared" si="7"/>
        <v>104.95</v>
      </c>
      <c r="AC119" s="4">
        <f t="shared" si="7"/>
        <v>97.806666666666672</v>
      </c>
      <c r="AE119" s="7">
        <f t="shared" si="10"/>
        <v>97.806666666666672</v>
      </c>
      <c r="AG119" s="7">
        <f t="shared" si="11"/>
        <v>98.840833333333322</v>
      </c>
    </row>
    <row r="120" spans="1:33" x14ac:dyDescent="0.35">
      <c r="A120" s="1">
        <v>38657</v>
      </c>
      <c r="B120">
        <v>107.07</v>
      </c>
      <c r="C120" s="12">
        <f t="shared" si="8"/>
        <v>99.703333333333333</v>
      </c>
      <c r="D120" s="7">
        <f t="shared" si="9"/>
        <v>99.703333333333333</v>
      </c>
      <c r="E120" s="7">
        <f t="shared" si="12"/>
        <v>99.321666666666673</v>
      </c>
      <c r="AA120" s="5">
        <f t="shared" si="7"/>
        <v>38657</v>
      </c>
      <c r="AB120" s="4">
        <f t="shared" si="7"/>
        <v>107.07</v>
      </c>
      <c r="AC120" s="4">
        <f t="shared" si="7"/>
        <v>99.703333333333333</v>
      </c>
      <c r="AE120" s="7">
        <f t="shared" si="10"/>
        <v>99.703333333333333</v>
      </c>
      <c r="AG120" s="7">
        <f t="shared" si="11"/>
        <v>99.321666666666673</v>
      </c>
    </row>
    <row r="121" spans="1:33" x14ac:dyDescent="0.35">
      <c r="A121" s="1">
        <v>38687</v>
      </c>
      <c r="B121">
        <v>114.4</v>
      </c>
      <c r="C121" s="12">
        <f t="shared" si="8"/>
        <v>107.60666666666667</v>
      </c>
      <c r="D121" s="7">
        <f t="shared" si="9"/>
        <v>107.60666666666667</v>
      </c>
      <c r="E121" s="7">
        <f t="shared" si="12"/>
        <v>99.929999999999993</v>
      </c>
      <c r="AA121" s="5">
        <f t="shared" si="7"/>
        <v>38687</v>
      </c>
      <c r="AB121" s="4">
        <f t="shared" si="7"/>
        <v>114.4</v>
      </c>
      <c r="AC121" s="4">
        <f t="shared" si="7"/>
        <v>107.60666666666667</v>
      </c>
      <c r="AE121" s="7">
        <f t="shared" si="10"/>
        <v>107.60666666666667</v>
      </c>
      <c r="AG121" s="7">
        <f t="shared" si="11"/>
        <v>99.929999999999993</v>
      </c>
    </row>
    <row r="122" spans="1:33" x14ac:dyDescent="0.35">
      <c r="A122" s="1">
        <v>38718</v>
      </c>
      <c r="B122">
        <v>99.16</v>
      </c>
      <c r="C122" s="12">
        <f t="shared" si="8"/>
        <v>108.80666666666666</v>
      </c>
      <c r="D122" s="7">
        <f t="shared" si="9"/>
        <v>108.80666666666666</v>
      </c>
      <c r="E122" s="7">
        <f t="shared" si="12"/>
        <v>100.00083333333333</v>
      </c>
      <c r="AA122" s="5">
        <f t="shared" si="7"/>
        <v>38718</v>
      </c>
      <c r="AB122" s="4">
        <f t="shared" si="7"/>
        <v>99.16</v>
      </c>
      <c r="AC122" s="4">
        <f t="shared" si="7"/>
        <v>108.80666666666666</v>
      </c>
      <c r="AE122" s="7">
        <f t="shared" si="10"/>
        <v>108.80666666666666</v>
      </c>
      <c r="AG122" s="7">
        <f t="shared" si="11"/>
        <v>100.00083333333333</v>
      </c>
    </row>
    <row r="123" spans="1:33" x14ac:dyDescent="0.35">
      <c r="A123" s="1">
        <v>38749</v>
      </c>
      <c r="B123">
        <v>99.86</v>
      </c>
      <c r="C123" s="12">
        <f t="shared" si="8"/>
        <v>106.87666666666667</v>
      </c>
      <c r="D123" s="7">
        <f t="shared" si="9"/>
        <v>106.87666666666667</v>
      </c>
      <c r="E123" s="7">
        <f t="shared" si="12"/>
        <v>100.62666666666668</v>
      </c>
      <c r="AA123" s="5">
        <f t="shared" si="7"/>
        <v>38749</v>
      </c>
      <c r="AB123" s="4">
        <f t="shared" si="7"/>
        <v>99.86</v>
      </c>
      <c r="AC123" s="4">
        <f t="shared" si="7"/>
        <v>106.87666666666667</v>
      </c>
      <c r="AE123" s="7">
        <f t="shared" si="10"/>
        <v>106.87666666666667</v>
      </c>
      <c r="AG123" s="7">
        <f t="shared" si="11"/>
        <v>100.62666666666668</v>
      </c>
    </row>
    <row r="124" spans="1:33" x14ac:dyDescent="0.35">
      <c r="A124" s="1">
        <v>38777</v>
      </c>
      <c r="B124">
        <v>116.14</v>
      </c>
      <c r="C124" s="12">
        <f t="shared" si="8"/>
        <v>104.47333333333334</v>
      </c>
      <c r="D124" s="7">
        <f t="shared" si="9"/>
        <v>104.47333333333334</v>
      </c>
      <c r="E124" s="7">
        <f t="shared" si="12"/>
        <v>101.40166666666664</v>
      </c>
      <c r="AA124" s="5">
        <f t="shared" si="7"/>
        <v>38777</v>
      </c>
      <c r="AB124" s="4">
        <f t="shared" si="7"/>
        <v>116.14</v>
      </c>
      <c r="AC124" s="4">
        <f t="shared" si="7"/>
        <v>104.47333333333334</v>
      </c>
      <c r="AE124" s="7">
        <f t="shared" si="10"/>
        <v>104.47333333333334</v>
      </c>
      <c r="AG124" s="7">
        <f t="shared" si="11"/>
        <v>101.40166666666664</v>
      </c>
    </row>
    <row r="125" spans="1:33" x14ac:dyDescent="0.35">
      <c r="A125" s="1">
        <v>38808</v>
      </c>
      <c r="B125">
        <v>103.48</v>
      </c>
      <c r="C125" s="12">
        <f t="shared" si="8"/>
        <v>105.05333333333333</v>
      </c>
      <c r="D125" s="7">
        <f t="shared" si="9"/>
        <v>105.05333333333333</v>
      </c>
      <c r="E125" s="7">
        <f t="shared" si="12"/>
        <v>102.28666666666668</v>
      </c>
      <c r="AA125" s="5">
        <f t="shared" si="7"/>
        <v>38808</v>
      </c>
      <c r="AB125" s="4">
        <f t="shared" si="7"/>
        <v>103.48</v>
      </c>
      <c r="AC125" s="4">
        <f t="shared" si="7"/>
        <v>105.05333333333333</v>
      </c>
      <c r="AE125" s="7">
        <f t="shared" si="10"/>
        <v>105.05333333333333</v>
      </c>
      <c r="AG125" s="7">
        <f t="shared" si="11"/>
        <v>102.28666666666668</v>
      </c>
    </row>
    <row r="126" spans="1:33" x14ac:dyDescent="0.35">
      <c r="A126" s="1">
        <v>38838</v>
      </c>
      <c r="B126">
        <v>103.07</v>
      </c>
      <c r="C126" s="12">
        <f t="shared" si="8"/>
        <v>106.49333333333334</v>
      </c>
      <c r="D126" s="7">
        <f t="shared" si="9"/>
        <v>106.49333333333334</v>
      </c>
      <c r="E126" s="7">
        <f t="shared" si="12"/>
        <v>103.22833333333334</v>
      </c>
      <c r="AA126" s="5">
        <f t="shared" si="7"/>
        <v>38838</v>
      </c>
      <c r="AB126" s="4">
        <f t="shared" si="7"/>
        <v>103.07</v>
      </c>
      <c r="AC126" s="4">
        <f t="shared" si="7"/>
        <v>106.49333333333334</v>
      </c>
      <c r="AE126" s="7">
        <f t="shared" si="10"/>
        <v>106.49333333333334</v>
      </c>
      <c r="AG126" s="7">
        <f t="shared" si="11"/>
        <v>103.22833333333334</v>
      </c>
    </row>
    <row r="127" spans="1:33" x14ac:dyDescent="0.35">
      <c r="A127" s="1">
        <v>38869</v>
      </c>
      <c r="B127">
        <v>119.32</v>
      </c>
      <c r="C127" s="12">
        <f t="shared" si="8"/>
        <v>107.56333333333333</v>
      </c>
      <c r="D127" s="7">
        <f t="shared" si="9"/>
        <v>107.56333333333333</v>
      </c>
      <c r="E127" s="7">
        <f t="shared" si="12"/>
        <v>104.21583333333332</v>
      </c>
      <c r="AA127" s="5">
        <f t="shared" si="7"/>
        <v>38869</v>
      </c>
      <c r="AB127" s="4">
        <f t="shared" si="7"/>
        <v>119.32</v>
      </c>
      <c r="AC127" s="4">
        <f t="shared" si="7"/>
        <v>107.56333333333333</v>
      </c>
      <c r="AE127" s="7">
        <f t="shared" si="10"/>
        <v>107.56333333333333</v>
      </c>
      <c r="AG127" s="7">
        <f t="shared" si="11"/>
        <v>104.21583333333332</v>
      </c>
    </row>
    <row r="128" spans="1:33" x14ac:dyDescent="0.35">
      <c r="A128" s="1">
        <v>38899</v>
      </c>
      <c r="B128">
        <v>107.94</v>
      </c>
      <c r="C128" s="12">
        <f t="shared" si="8"/>
        <v>108.62333333333333</v>
      </c>
      <c r="D128" s="7">
        <f t="shared" si="9"/>
        <v>108.62333333333333</v>
      </c>
      <c r="E128" s="7">
        <f t="shared" si="12"/>
        <v>105.07249999999999</v>
      </c>
      <c r="AA128" s="5">
        <f t="shared" si="7"/>
        <v>38899</v>
      </c>
      <c r="AB128" s="4">
        <f t="shared" si="7"/>
        <v>107.94</v>
      </c>
      <c r="AC128" s="4">
        <f t="shared" si="7"/>
        <v>108.62333333333333</v>
      </c>
      <c r="AE128" s="7">
        <f t="shared" si="10"/>
        <v>108.62333333333333</v>
      </c>
      <c r="AG128" s="7">
        <f t="shared" si="11"/>
        <v>105.07249999999999</v>
      </c>
    </row>
    <row r="129" spans="1:33" x14ac:dyDescent="0.35">
      <c r="A129" s="1">
        <v>38930</v>
      </c>
      <c r="B129">
        <v>90.59</v>
      </c>
      <c r="C129" s="12">
        <f t="shared" si="8"/>
        <v>110.11</v>
      </c>
      <c r="D129" s="7">
        <f t="shared" si="9"/>
        <v>110.11</v>
      </c>
      <c r="E129" s="7">
        <f t="shared" si="12"/>
        <v>105.79583333333333</v>
      </c>
      <c r="AA129" s="5">
        <f t="shared" si="7"/>
        <v>38930</v>
      </c>
      <c r="AB129" s="4">
        <f t="shared" si="7"/>
        <v>90.59</v>
      </c>
      <c r="AC129" s="4">
        <f t="shared" si="7"/>
        <v>110.11</v>
      </c>
      <c r="AE129" s="7">
        <f t="shared" si="10"/>
        <v>110.11</v>
      </c>
      <c r="AG129" s="7">
        <f t="shared" si="11"/>
        <v>105.79583333333333</v>
      </c>
    </row>
    <row r="130" spans="1:33" x14ac:dyDescent="0.35">
      <c r="A130" s="1">
        <v>38961</v>
      </c>
      <c r="B130">
        <v>121.8</v>
      </c>
      <c r="C130" s="12">
        <f t="shared" si="8"/>
        <v>105.95</v>
      </c>
      <c r="D130" s="7">
        <f t="shared" si="9"/>
        <v>105.95</v>
      </c>
      <c r="E130" s="7">
        <f t="shared" si="12"/>
        <v>106.39833333333333</v>
      </c>
      <c r="AA130" s="5">
        <f t="shared" ref="AA130:AC193" si="13">A130</f>
        <v>38961</v>
      </c>
      <c r="AB130" s="4">
        <f t="shared" si="13"/>
        <v>121.8</v>
      </c>
      <c r="AC130" s="4">
        <f t="shared" si="13"/>
        <v>105.95</v>
      </c>
      <c r="AE130" s="7">
        <f t="shared" si="10"/>
        <v>105.95</v>
      </c>
      <c r="AG130" s="7">
        <f t="shared" si="11"/>
        <v>106.39833333333333</v>
      </c>
    </row>
    <row r="131" spans="1:33" x14ac:dyDescent="0.35">
      <c r="A131" s="1">
        <v>38991</v>
      </c>
      <c r="B131">
        <v>117.11</v>
      </c>
      <c r="C131" s="12">
        <f t="shared" si="8"/>
        <v>106.77666666666666</v>
      </c>
      <c r="D131" s="7">
        <f t="shared" si="9"/>
        <v>106.77666666666666</v>
      </c>
      <c r="E131" s="7">
        <f t="shared" si="12"/>
        <v>107.31499999999998</v>
      </c>
      <c r="AA131" s="5">
        <f t="shared" si="13"/>
        <v>38991</v>
      </c>
      <c r="AB131" s="4">
        <f t="shared" si="13"/>
        <v>117.11</v>
      </c>
      <c r="AC131" s="4">
        <f t="shared" si="13"/>
        <v>106.77666666666666</v>
      </c>
      <c r="AE131" s="7">
        <f t="shared" si="10"/>
        <v>106.77666666666666</v>
      </c>
      <c r="AG131" s="7">
        <f t="shared" si="11"/>
        <v>107.31499999999998</v>
      </c>
    </row>
    <row r="132" spans="1:33" x14ac:dyDescent="0.35">
      <c r="A132" s="1">
        <v>39022</v>
      </c>
      <c r="B132">
        <v>113.71</v>
      </c>
      <c r="C132" s="12">
        <f t="shared" si="8"/>
        <v>109.83333333333333</v>
      </c>
      <c r="D132" s="7">
        <f t="shared" si="9"/>
        <v>109.83333333333333</v>
      </c>
      <c r="E132" s="7">
        <f t="shared" si="12"/>
        <v>108.32833333333332</v>
      </c>
      <c r="AA132" s="5">
        <f t="shared" si="13"/>
        <v>39022</v>
      </c>
      <c r="AB132" s="4">
        <f t="shared" si="13"/>
        <v>113.71</v>
      </c>
      <c r="AC132" s="4">
        <f t="shared" si="13"/>
        <v>109.83333333333333</v>
      </c>
      <c r="AE132" s="7">
        <f t="shared" si="10"/>
        <v>109.83333333333333</v>
      </c>
      <c r="AG132" s="7">
        <f t="shared" si="11"/>
        <v>108.32833333333332</v>
      </c>
    </row>
    <row r="133" spans="1:33" x14ac:dyDescent="0.35">
      <c r="A133" s="1">
        <v>39052</v>
      </c>
      <c r="B133">
        <v>120.37</v>
      </c>
      <c r="C133" s="12">
        <f t="shared" si="8"/>
        <v>117.54</v>
      </c>
      <c r="D133" s="7">
        <f t="shared" si="9"/>
        <v>117.54</v>
      </c>
      <c r="E133" s="7">
        <f t="shared" si="12"/>
        <v>108.88166666666666</v>
      </c>
      <c r="AA133" s="5">
        <f t="shared" si="13"/>
        <v>39052</v>
      </c>
      <c r="AB133" s="4">
        <f t="shared" si="13"/>
        <v>120.37</v>
      </c>
      <c r="AC133" s="4">
        <f t="shared" si="13"/>
        <v>117.54</v>
      </c>
      <c r="AE133" s="7">
        <f t="shared" si="10"/>
        <v>117.54</v>
      </c>
      <c r="AG133" s="7">
        <f t="shared" si="11"/>
        <v>108.88166666666666</v>
      </c>
    </row>
    <row r="134" spans="1:33" x14ac:dyDescent="0.35">
      <c r="A134" s="1">
        <v>39083</v>
      </c>
      <c r="B134">
        <v>103.93</v>
      </c>
      <c r="C134" s="12">
        <f t="shared" ref="C134:C181" si="14">AVERAGE(B131:B133)</f>
        <v>117.06333333333333</v>
      </c>
      <c r="D134" s="7">
        <f t="shared" ref="D134:D181" si="15">AVERAGE(B131:B133)</f>
        <v>117.06333333333333</v>
      </c>
      <c r="E134" s="7">
        <f t="shared" si="12"/>
        <v>109.37916666666668</v>
      </c>
      <c r="AA134" s="5">
        <f t="shared" si="13"/>
        <v>39083</v>
      </c>
      <c r="AB134" s="4">
        <f t="shared" si="13"/>
        <v>103.93</v>
      </c>
      <c r="AC134" s="4">
        <f t="shared" si="13"/>
        <v>117.06333333333333</v>
      </c>
      <c r="AE134" s="7">
        <f t="shared" ref="AE134:AE181" si="16">D134</f>
        <v>117.06333333333333</v>
      </c>
      <c r="AG134" s="7">
        <f t="shared" ref="AG134:AG181" si="17">E134</f>
        <v>109.37916666666668</v>
      </c>
    </row>
    <row r="135" spans="1:33" x14ac:dyDescent="0.35">
      <c r="A135" s="1">
        <v>39114</v>
      </c>
      <c r="B135">
        <v>104.1</v>
      </c>
      <c r="C135" s="12">
        <f t="shared" si="14"/>
        <v>112.67</v>
      </c>
      <c r="D135" s="7">
        <f t="shared" si="15"/>
        <v>112.67</v>
      </c>
      <c r="E135" s="7">
        <f t="shared" si="12"/>
        <v>109.77666666666666</v>
      </c>
      <c r="AA135" s="5">
        <f t="shared" si="13"/>
        <v>39114</v>
      </c>
      <c r="AB135" s="4">
        <f t="shared" si="13"/>
        <v>104.1</v>
      </c>
      <c r="AC135" s="4">
        <f t="shared" si="13"/>
        <v>112.67</v>
      </c>
      <c r="AE135" s="7">
        <f t="shared" si="16"/>
        <v>112.67</v>
      </c>
      <c r="AG135" s="7">
        <f t="shared" si="17"/>
        <v>109.77666666666666</v>
      </c>
    </row>
    <row r="136" spans="1:33" x14ac:dyDescent="0.35">
      <c r="A136" s="1">
        <v>39142</v>
      </c>
      <c r="B136">
        <v>125.72</v>
      </c>
      <c r="C136" s="12">
        <f t="shared" si="14"/>
        <v>109.46666666666665</v>
      </c>
      <c r="D136" s="7">
        <f t="shared" si="15"/>
        <v>109.46666666666665</v>
      </c>
      <c r="E136" s="7">
        <f t="shared" si="12"/>
        <v>110.13000000000001</v>
      </c>
      <c r="AA136" s="5">
        <f t="shared" si="13"/>
        <v>39142</v>
      </c>
      <c r="AB136" s="4">
        <f t="shared" si="13"/>
        <v>125.72</v>
      </c>
      <c r="AC136" s="4">
        <f t="shared" si="13"/>
        <v>109.46666666666665</v>
      </c>
      <c r="AE136" s="7">
        <f t="shared" si="16"/>
        <v>109.46666666666665</v>
      </c>
      <c r="AG136" s="7">
        <f t="shared" si="17"/>
        <v>110.13000000000001</v>
      </c>
    </row>
    <row r="137" spans="1:33" x14ac:dyDescent="0.35">
      <c r="A137" s="1">
        <v>39173</v>
      </c>
      <c r="B137">
        <v>104.7</v>
      </c>
      <c r="C137" s="12">
        <f t="shared" si="14"/>
        <v>111.25</v>
      </c>
      <c r="D137" s="7">
        <f t="shared" si="15"/>
        <v>111.25</v>
      </c>
      <c r="E137" s="7">
        <f t="shared" si="12"/>
        <v>110.92833333333333</v>
      </c>
      <c r="AA137" s="5">
        <f t="shared" si="13"/>
        <v>39173</v>
      </c>
      <c r="AB137" s="4">
        <f t="shared" si="13"/>
        <v>104.7</v>
      </c>
      <c r="AC137" s="4">
        <f t="shared" si="13"/>
        <v>111.25</v>
      </c>
      <c r="AE137" s="7">
        <f t="shared" si="16"/>
        <v>111.25</v>
      </c>
      <c r="AG137" s="7">
        <f t="shared" si="17"/>
        <v>110.92833333333333</v>
      </c>
    </row>
    <row r="138" spans="1:33" x14ac:dyDescent="0.35">
      <c r="A138" s="1">
        <v>39203</v>
      </c>
      <c r="B138">
        <v>108.45</v>
      </c>
      <c r="C138" s="12">
        <f t="shared" si="14"/>
        <v>111.50666666666666</v>
      </c>
      <c r="D138" s="7">
        <f t="shared" si="15"/>
        <v>111.50666666666666</v>
      </c>
      <c r="E138" s="7">
        <f t="shared" si="12"/>
        <v>111.02999999999999</v>
      </c>
      <c r="AA138" s="5">
        <f t="shared" si="13"/>
        <v>39203</v>
      </c>
      <c r="AB138" s="4">
        <f t="shared" si="13"/>
        <v>108.45</v>
      </c>
      <c r="AC138" s="4">
        <f t="shared" si="13"/>
        <v>111.50666666666666</v>
      </c>
      <c r="AE138" s="7">
        <f t="shared" si="16"/>
        <v>111.50666666666666</v>
      </c>
      <c r="AG138" s="7">
        <f t="shared" si="17"/>
        <v>111.02999999999999</v>
      </c>
    </row>
    <row r="139" spans="1:33" x14ac:dyDescent="0.35">
      <c r="A139" s="1">
        <v>39234</v>
      </c>
      <c r="B139">
        <v>123.11</v>
      </c>
      <c r="C139" s="12">
        <f t="shared" si="14"/>
        <v>112.95666666666666</v>
      </c>
      <c r="D139" s="7">
        <f t="shared" si="15"/>
        <v>112.95666666666666</v>
      </c>
      <c r="E139" s="7">
        <f t="shared" si="12"/>
        <v>111.47833333333334</v>
      </c>
      <c r="AA139" s="5">
        <f t="shared" si="13"/>
        <v>39234</v>
      </c>
      <c r="AB139" s="4">
        <f t="shared" si="13"/>
        <v>123.11</v>
      </c>
      <c r="AC139" s="4">
        <f t="shared" si="13"/>
        <v>112.95666666666666</v>
      </c>
      <c r="AE139" s="7">
        <f t="shared" si="16"/>
        <v>112.95666666666666</v>
      </c>
      <c r="AG139" s="7">
        <f t="shared" si="17"/>
        <v>111.47833333333334</v>
      </c>
    </row>
    <row r="140" spans="1:33" x14ac:dyDescent="0.35">
      <c r="A140" s="1">
        <v>39264</v>
      </c>
      <c r="B140">
        <v>108.89</v>
      </c>
      <c r="C140" s="12">
        <f t="shared" si="14"/>
        <v>112.08666666666666</v>
      </c>
      <c r="D140" s="7">
        <f t="shared" si="15"/>
        <v>112.08666666666666</v>
      </c>
      <c r="E140" s="7">
        <f t="shared" si="12"/>
        <v>111.79416666666667</v>
      </c>
      <c r="AA140" s="5">
        <f t="shared" si="13"/>
        <v>39264</v>
      </c>
      <c r="AB140" s="4">
        <f t="shared" si="13"/>
        <v>108.89</v>
      </c>
      <c r="AC140" s="4">
        <f t="shared" si="13"/>
        <v>112.08666666666666</v>
      </c>
      <c r="AE140" s="7">
        <f t="shared" si="16"/>
        <v>112.08666666666666</v>
      </c>
      <c r="AG140" s="7">
        <f t="shared" si="17"/>
        <v>111.79416666666667</v>
      </c>
    </row>
    <row r="141" spans="1:33" x14ac:dyDescent="0.35">
      <c r="A141" s="1">
        <v>39295</v>
      </c>
      <c r="B141">
        <v>94.07</v>
      </c>
      <c r="C141" s="12">
        <f t="shared" si="14"/>
        <v>113.48333333333333</v>
      </c>
      <c r="D141" s="7">
        <f t="shared" si="15"/>
        <v>113.48333333333333</v>
      </c>
      <c r="E141" s="7">
        <f t="shared" si="12"/>
        <v>111.87333333333333</v>
      </c>
      <c r="AA141" s="5">
        <f t="shared" si="13"/>
        <v>39295</v>
      </c>
      <c r="AB141" s="4">
        <f t="shared" si="13"/>
        <v>94.07</v>
      </c>
      <c r="AC141" s="4">
        <f t="shared" si="13"/>
        <v>113.48333333333333</v>
      </c>
      <c r="AE141" s="7">
        <f t="shared" si="16"/>
        <v>113.48333333333333</v>
      </c>
      <c r="AG141" s="7">
        <f t="shared" si="17"/>
        <v>111.87333333333333</v>
      </c>
    </row>
    <row r="142" spans="1:33" x14ac:dyDescent="0.35">
      <c r="A142" s="1">
        <v>39326</v>
      </c>
      <c r="B142">
        <v>121.88</v>
      </c>
      <c r="C142" s="12">
        <f t="shared" si="14"/>
        <v>108.69</v>
      </c>
      <c r="D142" s="7">
        <f t="shared" si="15"/>
        <v>108.69</v>
      </c>
      <c r="E142" s="7">
        <f t="shared" si="12"/>
        <v>112.16333333333336</v>
      </c>
      <c r="AA142" s="5">
        <f t="shared" si="13"/>
        <v>39326</v>
      </c>
      <c r="AB142" s="4">
        <f t="shared" si="13"/>
        <v>121.88</v>
      </c>
      <c r="AC142" s="4">
        <f t="shared" si="13"/>
        <v>108.69</v>
      </c>
      <c r="AE142" s="7">
        <f t="shared" si="16"/>
        <v>108.69</v>
      </c>
      <c r="AG142" s="7">
        <f t="shared" si="17"/>
        <v>112.16333333333336</v>
      </c>
    </row>
    <row r="143" spans="1:33" x14ac:dyDescent="0.35">
      <c r="A143" s="1">
        <v>39356</v>
      </c>
      <c r="B143">
        <v>116.81</v>
      </c>
      <c r="C143" s="12">
        <f t="shared" si="14"/>
        <v>108.27999999999999</v>
      </c>
      <c r="D143" s="7">
        <f t="shared" si="15"/>
        <v>108.27999999999999</v>
      </c>
      <c r="E143" s="7">
        <f t="shared" ref="E143:E181" si="18">AVERAGE(B131:B142)</f>
        <v>112.17</v>
      </c>
      <c r="AA143" s="5">
        <f t="shared" si="13"/>
        <v>39356</v>
      </c>
      <c r="AB143" s="4">
        <f t="shared" si="13"/>
        <v>116.81</v>
      </c>
      <c r="AC143" s="4">
        <f t="shared" si="13"/>
        <v>108.27999999999999</v>
      </c>
      <c r="AE143" s="7">
        <f t="shared" si="16"/>
        <v>108.27999999999999</v>
      </c>
      <c r="AG143" s="7">
        <f t="shared" si="17"/>
        <v>112.17</v>
      </c>
    </row>
    <row r="144" spans="1:33" x14ac:dyDescent="0.35">
      <c r="A144" s="1">
        <v>39387</v>
      </c>
      <c r="B144">
        <v>115.87</v>
      </c>
      <c r="C144" s="12">
        <f t="shared" si="14"/>
        <v>110.92</v>
      </c>
      <c r="D144" s="7">
        <f t="shared" si="15"/>
        <v>110.92</v>
      </c>
      <c r="E144" s="7">
        <f t="shared" si="18"/>
        <v>112.14500000000002</v>
      </c>
      <c r="AA144" s="5">
        <f t="shared" si="13"/>
        <v>39387</v>
      </c>
      <c r="AB144" s="4">
        <f t="shared" si="13"/>
        <v>115.87</v>
      </c>
      <c r="AC144" s="4">
        <f t="shared" si="13"/>
        <v>110.92</v>
      </c>
      <c r="AE144" s="7">
        <f t="shared" si="16"/>
        <v>110.92</v>
      </c>
      <c r="AG144" s="7">
        <f t="shared" si="17"/>
        <v>112.14500000000002</v>
      </c>
    </row>
    <row r="145" spans="1:33" x14ac:dyDescent="0.35">
      <c r="A145" s="1">
        <v>39417</v>
      </c>
      <c r="B145">
        <v>127.14</v>
      </c>
      <c r="C145" s="12">
        <f t="shared" si="14"/>
        <v>118.18666666666667</v>
      </c>
      <c r="D145" s="7">
        <f t="shared" si="15"/>
        <v>118.18666666666667</v>
      </c>
      <c r="E145" s="7">
        <f t="shared" si="18"/>
        <v>112.325</v>
      </c>
      <c r="AA145" s="5">
        <f t="shared" si="13"/>
        <v>39417</v>
      </c>
      <c r="AB145" s="4">
        <f t="shared" si="13"/>
        <v>127.14</v>
      </c>
      <c r="AC145" s="4">
        <f t="shared" si="13"/>
        <v>118.18666666666667</v>
      </c>
      <c r="AE145" s="7">
        <f t="shared" si="16"/>
        <v>118.18666666666667</v>
      </c>
      <c r="AG145" s="7">
        <f t="shared" si="17"/>
        <v>112.325</v>
      </c>
    </row>
    <row r="146" spans="1:33" x14ac:dyDescent="0.35">
      <c r="A146" s="1">
        <v>39448</v>
      </c>
      <c r="B146">
        <v>109.45</v>
      </c>
      <c r="C146" s="12">
        <f t="shared" si="14"/>
        <v>119.94</v>
      </c>
      <c r="D146" s="7">
        <f t="shared" si="15"/>
        <v>119.94</v>
      </c>
      <c r="E146" s="7">
        <f t="shared" si="18"/>
        <v>112.8891666666667</v>
      </c>
      <c r="AA146" s="5">
        <f t="shared" si="13"/>
        <v>39448</v>
      </c>
      <c r="AB146" s="4">
        <f t="shared" si="13"/>
        <v>109.45</v>
      </c>
      <c r="AC146" s="4">
        <f t="shared" si="13"/>
        <v>119.94</v>
      </c>
      <c r="AE146" s="7">
        <f t="shared" si="16"/>
        <v>119.94</v>
      </c>
      <c r="AG146" s="7">
        <f t="shared" si="17"/>
        <v>112.8891666666667</v>
      </c>
    </row>
    <row r="147" spans="1:33" x14ac:dyDescent="0.35">
      <c r="A147" s="1">
        <v>39479</v>
      </c>
      <c r="B147">
        <v>105.23</v>
      </c>
      <c r="C147" s="12">
        <f t="shared" si="14"/>
        <v>117.48666666666666</v>
      </c>
      <c r="D147" s="7">
        <f t="shared" si="15"/>
        <v>117.48666666666666</v>
      </c>
      <c r="E147" s="7">
        <f t="shared" si="18"/>
        <v>113.34916666666668</v>
      </c>
      <c r="AA147" s="5">
        <f t="shared" si="13"/>
        <v>39479</v>
      </c>
      <c r="AB147" s="4">
        <f t="shared" si="13"/>
        <v>105.23</v>
      </c>
      <c r="AC147" s="4">
        <f t="shared" si="13"/>
        <v>117.48666666666666</v>
      </c>
      <c r="AE147" s="7">
        <f t="shared" si="16"/>
        <v>117.48666666666666</v>
      </c>
      <c r="AG147" s="7">
        <f t="shared" si="17"/>
        <v>113.34916666666668</v>
      </c>
    </row>
    <row r="148" spans="1:33" x14ac:dyDescent="0.35">
      <c r="A148" s="1">
        <v>39508</v>
      </c>
      <c r="B148">
        <v>121.32</v>
      </c>
      <c r="C148" s="12">
        <f t="shared" si="14"/>
        <v>113.94</v>
      </c>
      <c r="D148" s="7">
        <f t="shared" si="15"/>
        <v>113.94</v>
      </c>
      <c r="E148" s="7">
        <f t="shared" si="18"/>
        <v>113.44333333333334</v>
      </c>
      <c r="AA148" s="5">
        <f t="shared" si="13"/>
        <v>39508</v>
      </c>
      <c r="AB148" s="4">
        <f t="shared" si="13"/>
        <v>121.32</v>
      </c>
      <c r="AC148" s="4">
        <f t="shared" si="13"/>
        <v>113.94</v>
      </c>
      <c r="AE148" s="7">
        <f t="shared" si="16"/>
        <v>113.94</v>
      </c>
      <c r="AG148" s="7">
        <f t="shared" si="17"/>
        <v>113.44333333333334</v>
      </c>
    </row>
    <row r="149" spans="1:33" x14ac:dyDescent="0.35">
      <c r="A149" s="1">
        <v>39539</v>
      </c>
      <c r="B149">
        <v>108.78</v>
      </c>
      <c r="C149" s="12">
        <f t="shared" si="14"/>
        <v>112</v>
      </c>
      <c r="D149" s="7">
        <f t="shared" si="15"/>
        <v>112</v>
      </c>
      <c r="E149" s="7">
        <f t="shared" si="18"/>
        <v>113.07666666666667</v>
      </c>
      <c r="AA149" s="5">
        <f t="shared" si="13"/>
        <v>39539</v>
      </c>
      <c r="AB149" s="4">
        <f t="shared" si="13"/>
        <v>108.78</v>
      </c>
      <c r="AC149" s="4">
        <f t="shared" si="13"/>
        <v>112</v>
      </c>
      <c r="AE149" s="7">
        <f t="shared" si="16"/>
        <v>112</v>
      </c>
      <c r="AG149" s="7">
        <f t="shared" si="17"/>
        <v>113.07666666666667</v>
      </c>
    </row>
    <row r="150" spans="1:33" x14ac:dyDescent="0.35">
      <c r="A150" s="1">
        <v>39569</v>
      </c>
      <c r="B150">
        <v>103.2</v>
      </c>
      <c r="C150" s="12">
        <f t="shared" si="14"/>
        <v>111.77666666666669</v>
      </c>
      <c r="D150" s="7">
        <f t="shared" si="15"/>
        <v>111.77666666666669</v>
      </c>
      <c r="E150" s="7">
        <f t="shared" si="18"/>
        <v>113.41666666666667</v>
      </c>
      <c r="AA150" s="5">
        <f t="shared" si="13"/>
        <v>39569</v>
      </c>
      <c r="AB150" s="4">
        <f t="shared" si="13"/>
        <v>103.2</v>
      </c>
      <c r="AC150" s="4">
        <f t="shared" si="13"/>
        <v>111.77666666666669</v>
      </c>
      <c r="AE150" s="7">
        <f t="shared" si="16"/>
        <v>111.77666666666669</v>
      </c>
      <c r="AG150" s="7">
        <f t="shared" si="17"/>
        <v>113.41666666666667</v>
      </c>
    </row>
    <row r="151" spans="1:33" x14ac:dyDescent="0.35">
      <c r="A151" s="1">
        <v>39600</v>
      </c>
      <c r="B151">
        <v>117.93</v>
      </c>
      <c r="C151" s="12">
        <f t="shared" si="14"/>
        <v>111.10000000000001</v>
      </c>
      <c r="D151" s="7">
        <f t="shared" si="15"/>
        <v>111.10000000000001</v>
      </c>
      <c r="E151" s="7">
        <f t="shared" si="18"/>
        <v>112.97916666666667</v>
      </c>
      <c r="AA151" s="5">
        <f t="shared" si="13"/>
        <v>39600</v>
      </c>
      <c r="AB151" s="4">
        <f t="shared" si="13"/>
        <v>117.93</v>
      </c>
      <c r="AC151" s="4">
        <f t="shared" si="13"/>
        <v>111.10000000000001</v>
      </c>
      <c r="AE151" s="7">
        <f t="shared" si="16"/>
        <v>111.10000000000001</v>
      </c>
      <c r="AG151" s="7">
        <f t="shared" si="17"/>
        <v>112.97916666666667</v>
      </c>
    </row>
    <row r="152" spans="1:33" x14ac:dyDescent="0.35">
      <c r="A152" s="1">
        <v>39630</v>
      </c>
      <c r="B152">
        <v>103.76</v>
      </c>
      <c r="C152" s="12">
        <f t="shared" si="14"/>
        <v>109.97000000000001</v>
      </c>
      <c r="D152" s="7">
        <f t="shared" si="15"/>
        <v>109.97000000000001</v>
      </c>
      <c r="E152" s="7">
        <f t="shared" si="18"/>
        <v>112.54750000000001</v>
      </c>
      <c r="AA152" s="5">
        <f t="shared" si="13"/>
        <v>39630</v>
      </c>
      <c r="AB152" s="4">
        <f t="shared" si="13"/>
        <v>103.76</v>
      </c>
      <c r="AC152" s="4">
        <f t="shared" si="13"/>
        <v>109.97000000000001</v>
      </c>
      <c r="AE152" s="7">
        <f t="shared" si="16"/>
        <v>109.97000000000001</v>
      </c>
      <c r="AG152" s="7">
        <f t="shared" si="17"/>
        <v>112.54750000000001</v>
      </c>
    </row>
    <row r="153" spans="1:33" x14ac:dyDescent="0.35">
      <c r="A153" s="1">
        <v>39661</v>
      </c>
      <c r="B153">
        <v>89.27</v>
      </c>
      <c r="C153" s="12">
        <f t="shared" si="14"/>
        <v>108.29666666666667</v>
      </c>
      <c r="D153" s="7">
        <f t="shared" si="15"/>
        <v>108.29666666666667</v>
      </c>
      <c r="E153" s="7">
        <f t="shared" si="18"/>
        <v>112.12</v>
      </c>
      <c r="AA153" s="5">
        <f t="shared" si="13"/>
        <v>39661</v>
      </c>
      <c r="AB153" s="4">
        <f t="shared" si="13"/>
        <v>89.27</v>
      </c>
      <c r="AC153" s="4">
        <f t="shared" si="13"/>
        <v>108.29666666666667</v>
      </c>
      <c r="AE153" s="7">
        <f t="shared" si="16"/>
        <v>108.29666666666667</v>
      </c>
      <c r="AG153" s="7">
        <f t="shared" si="17"/>
        <v>112.12</v>
      </c>
    </row>
    <row r="154" spans="1:33" x14ac:dyDescent="0.35">
      <c r="A154" s="1">
        <v>39692</v>
      </c>
      <c r="B154">
        <v>109.5</v>
      </c>
      <c r="C154" s="12">
        <f t="shared" si="14"/>
        <v>103.65333333333332</v>
      </c>
      <c r="D154" s="7">
        <f t="shared" si="15"/>
        <v>103.65333333333332</v>
      </c>
      <c r="E154" s="7">
        <f t="shared" si="18"/>
        <v>111.72000000000001</v>
      </c>
      <c r="AA154" s="5">
        <f t="shared" si="13"/>
        <v>39692</v>
      </c>
      <c r="AB154" s="4">
        <f t="shared" si="13"/>
        <v>109.5</v>
      </c>
      <c r="AC154" s="4">
        <f t="shared" si="13"/>
        <v>103.65333333333332</v>
      </c>
      <c r="AE154" s="7">
        <f t="shared" si="16"/>
        <v>103.65333333333332</v>
      </c>
      <c r="AG154" s="7">
        <f t="shared" si="17"/>
        <v>111.72000000000001</v>
      </c>
    </row>
    <row r="155" spans="1:33" x14ac:dyDescent="0.35">
      <c r="A155" s="1">
        <v>39722</v>
      </c>
      <c r="B155">
        <v>104.02</v>
      </c>
      <c r="C155" s="12">
        <f t="shared" si="14"/>
        <v>100.84333333333332</v>
      </c>
      <c r="D155" s="7">
        <f t="shared" si="15"/>
        <v>100.84333333333332</v>
      </c>
      <c r="E155" s="7">
        <f t="shared" si="18"/>
        <v>110.68833333333333</v>
      </c>
      <c r="AA155" s="5">
        <f t="shared" si="13"/>
        <v>39722</v>
      </c>
      <c r="AB155" s="4">
        <f t="shared" si="13"/>
        <v>104.02</v>
      </c>
      <c r="AC155" s="4">
        <f t="shared" si="13"/>
        <v>100.84333333333332</v>
      </c>
      <c r="AE155" s="7">
        <f t="shared" si="16"/>
        <v>100.84333333333332</v>
      </c>
      <c r="AG155" s="7">
        <f t="shared" si="17"/>
        <v>110.68833333333333</v>
      </c>
    </row>
    <row r="156" spans="1:33" x14ac:dyDescent="0.35">
      <c r="A156" s="1">
        <v>39753</v>
      </c>
      <c r="B156">
        <v>100.12</v>
      </c>
      <c r="C156" s="12">
        <f t="shared" si="14"/>
        <v>100.92999999999999</v>
      </c>
      <c r="D156" s="7">
        <f t="shared" si="15"/>
        <v>100.92999999999999</v>
      </c>
      <c r="E156" s="7">
        <f t="shared" si="18"/>
        <v>109.6225</v>
      </c>
      <c r="AA156" s="5">
        <f t="shared" si="13"/>
        <v>39753</v>
      </c>
      <c r="AB156" s="4">
        <f t="shared" si="13"/>
        <v>100.12</v>
      </c>
      <c r="AC156" s="4">
        <f t="shared" si="13"/>
        <v>100.92999999999999</v>
      </c>
      <c r="AE156" s="7">
        <f t="shared" si="16"/>
        <v>100.92999999999999</v>
      </c>
      <c r="AG156" s="7">
        <f t="shared" si="17"/>
        <v>109.6225</v>
      </c>
    </row>
    <row r="157" spans="1:33" x14ac:dyDescent="0.35">
      <c r="A157" s="1">
        <v>39783</v>
      </c>
      <c r="B157">
        <v>101.18</v>
      </c>
      <c r="C157" s="12">
        <f t="shared" si="14"/>
        <v>104.54666666666667</v>
      </c>
      <c r="D157" s="7">
        <f t="shared" si="15"/>
        <v>104.54666666666667</v>
      </c>
      <c r="E157" s="7">
        <f t="shared" si="18"/>
        <v>108.30999999999999</v>
      </c>
      <c r="AA157" s="5">
        <f t="shared" si="13"/>
        <v>39783</v>
      </c>
      <c r="AB157" s="4">
        <f t="shared" si="13"/>
        <v>101.18</v>
      </c>
      <c r="AC157" s="4">
        <f t="shared" si="13"/>
        <v>104.54666666666667</v>
      </c>
      <c r="AE157" s="7">
        <f t="shared" si="16"/>
        <v>104.54666666666667</v>
      </c>
      <c r="AG157" s="7">
        <f t="shared" si="17"/>
        <v>108.30999999999999</v>
      </c>
    </row>
    <row r="158" spans="1:33" x14ac:dyDescent="0.35">
      <c r="A158" s="1">
        <v>39814</v>
      </c>
      <c r="B158">
        <v>77.38</v>
      </c>
      <c r="C158" s="12">
        <f t="shared" si="14"/>
        <v>101.77333333333333</v>
      </c>
      <c r="D158" s="7">
        <f t="shared" si="15"/>
        <v>101.77333333333333</v>
      </c>
      <c r="E158" s="7">
        <f t="shared" si="18"/>
        <v>106.14666666666666</v>
      </c>
      <c r="AA158" s="5">
        <f t="shared" si="13"/>
        <v>39814</v>
      </c>
      <c r="AB158" s="4">
        <f t="shared" si="13"/>
        <v>77.38</v>
      </c>
      <c r="AC158" s="4">
        <f t="shared" si="13"/>
        <v>101.77333333333333</v>
      </c>
      <c r="AE158" s="7">
        <f t="shared" si="16"/>
        <v>101.77333333333333</v>
      </c>
      <c r="AG158" s="7">
        <f t="shared" si="17"/>
        <v>106.14666666666666</v>
      </c>
    </row>
    <row r="159" spans="1:33" x14ac:dyDescent="0.35">
      <c r="A159" s="1">
        <v>39845</v>
      </c>
      <c r="B159">
        <v>75.19</v>
      </c>
      <c r="C159" s="12">
        <f t="shared" si="14"/>
        <v>92.893333333333331</v>
      </c>
      <c r="D159" s="7">
        <f t="shared" si="15"/>
        <v>92.893333333333331</v>
      </c>
      <c r="E159" s="7">
        <f t="shared" si="18"/>
        <v>103.47416666666668</v>
      </c>
      <c r="AA159" s="5">
        <f t="shared" si="13"/>
        <v>39845</v>
      </c>
      <c r="AB159" s="4">
        <f t="shared" si="13"/>
        <v>75.19</v>
      </c>
      <c r="AC159" s="4">
        <f t="shared" si="13"/>
        <v>92.893333333333331</v>
      </c>
      <c r="AE159" s="7">
        <f t="shared" si="16"/>
        <v>92.893333333333331</v>
      </c>
      <c r="AG159" s="7">
        <f t="shared" si="17"/>
        <v>103.47416666666668</v>
      </c>
    </row>
    <row r="160" spans="1:33" x14ac:dyDescent="0.35">
      <c r="A160" s="1">
        <v>39873</v>
      </c>
      <c r="B160">
        <v>86.4</v>
      </c>
      <c r="C160" s="12">
        <f t="shared" si="14"/>
        <v>84.583333333333329</v>
      </c>
      <c r="D160" s="7">
        <f t="shared" si="15"/>
        <v>84.583333333333329</v>
      </c>
      <c r="E160" s="7">
        <f t="shared" si="18"/>
        <v>100.97083333333335</v>
      </c>
      <c r="AA160" s="5">
        <f t="shared" si="13"/>
        <v>39873</v>
      </c>
      <c r="AB160" s="4">
        <f t="shared" si="13"/>
        <v>86.4</v>
      </c>
      <c r="AC160" s="4">
        <f t="shared" si="13"/>
        <v>84.583333333333329</v>
      </c>
      <c r="AE160" s="7">
        <f t="shared" si="16"/>
        <v>84.583333333333329</v>
      </c>
      <c r="AG160" s="7">
        <f t="shared" si="17"/>
        <v>100.97083333333335</v>
      </c>
    </row>
    <row r="161" spans="1:33" x14ac:dyDescent="0.35">
      <c r="A161" s="1">
        <v>39904</v>
      </c>
      <c r="B161">
        <v>74.13</v>
      </c>
      <c r="C161" s="12">
        <f t="shared" si="14"/>
        <v>79.656666666666666</v>
      </c>
      <c r="D161" s="7">
        <f t="shared" si="15"/>
        <v>79.656666666666666</v>
      </c>
      <c r="E161" s="7">
        <f t="shared" si="18"/>
        <v>98.060833333333335</v>
      </c>
      <c r="AA161" s="5">
        <f t="shared" si="13"/>
        <v>39904</v>
      </c>
      <c r="AB161" s="4">
        <f t="shared" si="13"/>
        <v>74.13</v>
      </c>
      <c r="AC161" s="4">
        <f t="shared" si="13"/>
        <v>79.656666666666666</v>
      </c>
      <c r="AE161" s="7">
        <f t="shared" si="16"/>
        <v>79.656666666666666</v>
      </c>
      <c r="AG161" s="7">
        <f t="shared" si="17"/>
        <v>98.060833333333335</v>
      </c>
    </row>
    <row r="162" spans="1:33" x14ac:dyDescent="0.35">
      <c r="A162" s="1">
        <v>39934</v>
      </c>
      <c r="B162">
        <v>74.099999999999994</v>
      </c>
      <c r="C162" s="12">
        <f t="shared" si="14"/>
        <v>78.573333333333338</v>
      </c>
      <c r="D162" s="7">
        <f t="shared" si="15"/>
        <v>78.573333333333338</v>
      </c>
      <c r="E162" s="7">
        <f t="shared" si="18"/>
        <v>95.173333333333332</v>
      </c>
      <c r="AA162" s="5">
        <f t="shared" si="13"/>
        <v>39934</v>
      </c>
      <c r="AB162" s="4">
        <f t="shared" si="13"/>
        <v>74.099999999999994</v>
      </c>
      <c r="AC162" s="4">
        <f t="shared" si="13"/>
        <v>78.573333333333338</v>
      </c>
      <c r="AE162" s="7">
        <f t="shared" si="16"/>
        <v>78.573333333333338</v>
      </c>
      <c r="AG162" s="7">
        <f t="shared" si="17"/>
        <v>95.173333333333332</v>
      </c>
    </row>
    <row r="163" spans="1:33" x14ac:dyDescent="0.35">
      <c r="A163" s="1">
        <v>39965</v>
      </c>
      <c r="B163">
        <v>85.61</v>
      </c>
      <c r="C163" s="12">
        <f t="shared" si="14"/>
        <v>78.209999999999994</v>
      </c>
      <c r="D163" s="7">
        <f t="shared" si="15"/>
        <v>78.209999999999994</v>
      </c>
      <c r="E163" s="7">
        <f t="shared" si="18"/>
        <v>92.748333333333321</v>
      </c>
      <c r="AA163" s="5">
        <f t="shared" si="13"/>
        <v>39965</v>
      </c>
      <c r="AB163" s="4">
        <f t="shared" si="13"/>
        <v>85.61</v>
      </c>
      <c r="AC163" s="4">
        <f t="shared" si="13"/>
        <v>78.209999999999994</v>
      </c>
      <c r="AE163" s="7">
        <f t="shared" si="16"/>
        <v>78.209999999999994</v>
      </c>
      <c r="AG163" s="7">
        <f t="shared" si="17"/>
        <v>92.748333333333321</v>
      </c>
    </row>
    <row r="164" spans="1:33" x14ac:dyDescent="0.35">
      <c r="A164" s="1">
        <v>39995</v>
      </c>
      <c r="B164">
        <v>79.900000000000006</v>
      </c>
      <c r="C164" s="12">
        <f t="shared" si="14"/>
        <v>77.946666666666658</v>
      </c>
      <c r="D164" s="7">
        <f t="shared" si="15"/>
        <v>77.946666666666658</v>
      </c>
      <c r="E164" s="7">
        <f t="shared" si="18"/>
        <v>90.054999999999993</v>
      </c>
      <c r="AA164" s="5">
        <f t="shared" si="13"/>
        <v>39995</v>
      </c>
      <c r="AB164" s="4">
        <f t="shared" si="13"/>
        <v>79.900000000000006</v>
      </c>
      <c r="AC164" s="4">
        <f t="shared" si="13"/>
        <v>77.946666666666658</v>
      </c>
      <c r="AE164" s="7">
        <f t="shared" si="16"/>
        <v>77.946666666666658</v>
      </c>
      <c r="AG164" s="7">
        <f t="shared" si="17"/>
        <v>90.054999999999993</v>
      </c>
    </row>
    <row r="165" spans="1:33" x14ac:dyDescent="0.35">
      <c r="A165" s="1">
        <v>40026</v>
      </c>
      <c r="B165">
        <v>65.36</v>
      </c>
      <c r="C165" s="12">
        <f t="shared" si="14"/>
        <v>79.86999999999999</v>
      </c>
      <c r="D165" s="7">
        <f t="shared" si="15"/>
        <v>79.86999999999999</v>
      </c>
      <c r="E165" s="7">
        <f t="shared" si="18"/>
        <v>88.066666666666677</v>
      </c>
      <c r="AA165" s="5">
        <f t="shared" si="13"/>
        <v>40026</v>
      </c>
      <c r="AB165" s="4">
        <f t="shared" si="13"/>
        <v>65.36</v>
      </c>
      <c r="AC165" s="4">
        <f t="shared" si="13"/>
        <v>79.86999999999999</v>
      </c>
      <c r="AE165" s="7">
        <f t="shared" si="16"/>
        <v>79.86999999999999</v>
      </c>
      <c r="AG165" s="7">
        <f t="shared" si="17"/>
        <v>88.066666666666677</v>
      </c>
    </row>
    <row r="166" spans="1:33" x14ac:dyDescent="0.35">
      <c r="A166" s="1">
        <v>40057</v>
      </c>
      <c r="B166">
        <v>88.09</v>
      </c>
      <c r="C166" s="12">
        <f t="shared" si="14"/>
        <v>76.956666666666663</v>
      </c>
      <c r="D166" s="7">
        <f t="shared" si="15"/>
        <v>76.956666666666663</v>
      </c>
      <c r="E166" s="7">
        <f t="shared" si="18"/>
        <v>86.074166666666656</v>
      </c>
      <c r="AA166" s="5">
        <f t="shared" si="13"/>
        <v>40057</v>
      </c>
      <c r="AB166" s="4">
        <f t="shared" si="13"/>
        <v>88.09</v>
      </c>
      <c r="AC166" s="4">
        <f t="shared" si="13"/>
        <v>76.956666666666663</v>
      </c>
      <c r="AE166" s="7">
        <f t="shared" si="16"/>
        <v>76.956666666666663</v>
      </c>
      <c r="AG166" s="7">
        <f t="shared" si="17"/>
        <v>86.074166666666656</v>
      </c>
    </row>
    <row r="167" spans="1:33" x14ac:dyDescent="0.35">
      <c r="A167" s="1">
        <v>40087</v>
      </c>
      <c r="B167">
        <v>84.6</v>
      </c>
      <c r="C167" s="12">
        <f t="shared" si="14"/>
        <v>77.783333333333331</v>
      </c>
      <c r="D167" s="7">
        <f t="shared" si="15"/>
        <v>77.783333333333331</v>
      </c>
      <c r="E167" s="7">
        <f t="shared" si="18"/>
        <v>84.29</v>
      </c>
      <c r="AA167" s="5">
        <f t="shared" si="13"/>
        <v>40087</v>
      </c>
      <c r="AB167" s="4">
        <f t="shared" si="13"/>
        <v>84.6</v>
      </c>
      <c r="AC167" s="4">
        <f t="shared" si="13"/>
        <v>77.783333333333331</v>
      </c>
      <c r="AE167" s="7">
        <f t="shared" si="16"/>
        <v>77.783333333333331</v>
      </c>
      <c r="AG167" s="7">
        <f t="shared" si="17"/>
        <v>84.29</v>
      </c>
    </row>
    <row r="168" spans="1:33" x14ac:dyDescent="0.35">
      <c r="A168" s="1">
        <v>40118</v>
      </c>
      <c r="B168">
        <v>88.09</v>
      </c>
      <c r="C168" s="12">
        <f t="shared" si="14"/>
        <v>79.349999999999994</v>
      </c>
      <c r="D168" s="7">
        <f t="shared" si="15"/>
        <v>79.349999999999994</v>
      </c>
      <c r="E168" s="7">
        <f t="shared" si="18"/>
        <v>82.671666666666667</v>
      </c>
      <c r="AA168" s="5">
        <f t="shared" si="13"/>
        <v>40118</v>
      </c>
      <c r="AB168" s="4">
        <f t="shared" si="13"/>
        <v>88.09</v>
      </c>
      <c r="AC168" s="4">
        <f t="shared" si="13"/>
        <v>79.349999999999994</v>
      </c>
      <c r="AE168" s="7">
        <f t="shared" si="16"/>
        <v>79.349999999999994</v>
      </c>
      <c r="AG168" s="7">
        <f t="shared" si="17"/>
        <v>82.671666666666667</v>
      </c>
    </row>
    <row r="169" spans="1:33" x14ac:dyDescent="0.35">
      <c r="A169" s="1">
        <v>40148</v>
      </c>
      <c r="B169">
        <v>102.52</v>
      </c>
      <c r="C169" s="12">
        <f t="shared" si="14"/>
        <v>86.926666666666662</v>
      </c>
      <c r="D169" s="7">
        <f t="shared" si="15"/>
        <v>86.926666666666662</v>
      </c>
      <c r="E169" s="7">
        <f t="shared" si="18"/>
        <v>81.669166666666669</v>
      </c>
      <c r="AA169" s="5">
        <f t="shared" si="13"/>
        <v>40148</v>
      </c>
      <c r="AB169" s="4">
        <f t="shared" si="13"/>
        <v>102.52</v>
      </c>
      <c r="AC169" s="4">
        <f t="shared" si="13"/>
        <v>86.926666666666662</v>
      </c>
      <c r="AE169" s="7">
        <f t="shared" si="16"/>
        <v>86.926666666666662</v>
      </c>
      <c r="AG169" s="7">
        <f t="shared" si="17"/>
        <v>81.669166666666669</v>
      </c>
    </row>
    <row r="170" spans="1:33" x14ac:dyDescent="0.35">
      <c r="A170" s="1">
        <v>40179</v>
      </c>
      <c r="B170">
        <v>79.28</v>
      </c>
      <c r="C170" s="12">
        <f t="shared" si="14"/>
        <v>91.736666666666665</v>
      </c>
      <c r="D170" s="7">
        <f t="shared" si="15"/>
        <v>91.736666666666665</v>
      </c>
      <c r="E170" s="7">
        <f t="shared" si="18"/>
        <v>81.780833333333348</v>
      </c>
      <c r="AA170" s="5">
        <f t="shared" si="13"/>
        <v>40179</v>
      </c>
      <c r="AB170" s="4">
        <f t="shared" si="13"/>
        <v>79.28</v>
      </c>
      <c r="AC170" s="4">
        <f t="shared" si="13"/>
        <v>91.736666666666665</v>
      </c>
      <c r="AE170" s="7">
        <f t="shared" si="16"/>
        <v>91.736666666666665</v>
      </c>
      <c r="AG170" s="7">
        <f t="shared" si="17"/>
        <v>81.780833333333348</v>
      </c>
    </row>
    <row r="171" spans="1:33" x14ac:dyDescent="0.35">
      <c r="A171" s="1">
        <v>40210</v>
      </c>
      <c r="B171">
        <v>78.739999999999995</v>
      </c>
      <c r="C171" s="12">
        <f t="shared" si="14"/>
        <v>89.963333333333324</v>
      </c>
      <c r="D171" s="7">
        <f t="shared" si="15"/>
        <v>89.963333333333324</v>
      </c>
      <c r="E171" s="7">
        <f t="shared" si="18"/>
        <v>81.939166666666679</v>
      </c>
      <c r="AA171" s="5">
        <f t="shared" si="13"/>
        <v>40210</v>
      </c>
      <c r="AB171" s="4">
        <f t="shared" si="13"/>
        <v>78.739999999999995</v>
      </c>
      <c r="AC171" s="4">
        <f t="shared" si="13"/>
        <v>89.963333333333324</v>
      </c>
      <c r="AE171" s="7">
        <f t="shared" si="16"/>
        <v>89.963333333333324</v>
      </c>
      <c r="AG171" s="7">
        <f t="shared" si="17"/>
        <v>81.939166666666679</v>
      </c>
    </row>
    <row r="172" spans="1:33" x14ac:dyDescent="0.35">
      <c r="A172" s="1">
        <v>40238</v>
      </c>
      <c r="B172">
        <v>94.62</v>
      </c>
      <c r="C172" s="12">
        <f t="shared" si="14"/>
        <v>86.846666666666678</v>
      </c>
      <c r="D172" s="7">
        <f t="shared" si="15"/>
        <v>86.846666666666678</v>
      </c>
      <c r="E172" s="7">
        <f t="shared" si="18"/>
        <v>82.234999999999999</v>
      </c>
      <c r="AA172" s="5">
        <f t="shared" si="13"/>
        <v>40238</v>
      </c>
      <c r="AB172" s="4">
        <f t="shared" si="13"/>
        <v>94.62</v>
      </c>
      <c r="AC172" s="4">
        <f t="shared" si="13"/>
        <v>86.846666666666678</v>
      </c>
      <c r="AE172" s="7">
        <f t="shared" si="16"/>
        <v>86.846666666666678</v>
      </c>
      <c r="AG172" s="7">
        <f t="shared" si="17"/>
        <v>82.234999999999999</v>
      </c>
    </row>
    <row r="173" spans="1:33" x14ac:dyDescent="0.35">
      <c r="A173" s="1">
        <v>40269</v>
      </c>
      <c r="B173">
        <v>84.66</v>
      </c>
      <c r="C173" s="12">
        <f t="shared" si="14"/>
        <v>84.213333333333324</v>
      </c>
      <c r="D173" s="7">
        <f t="shared" si="15"/>
        <v>84.213333333333324</v>
      </c>
      <c r="E173" s="7">
        <f t="shared" si="18"/>
        <v>82.92</v>
      </c>
      <c r="AA173" s="5">
        <f t="shared" si="13"/>
        <v>40269</v>
      </c>
      <c r="AB173" s="4">
        <f t="shared" si="13"/>
        <v>84.66</v>
      </c>
      <c r="AC173" s="4">
        <f t="shared" si="13"/>
        <v>84.213333333333324</v>
      </c>
      <c r="AE173" s="7">
        <f t="shared" si="16"/>
        <v>84.213333333333324</v>
      </c>
      <c r="AG173" s="7">
        <f t="shared" si="17"/>
        <v>82.92</v>
      </c>
    </row>
    <row r="174" spans="1:33" x14ac:dyDescent="0.35">
      <c r="A174" s="1">
        <v>40299</v>
      </c>
      <c r="B174">
        <v>85.2</v>
      </c>
      <c r="C174" s="12">
        <f t="shared" si="14"/>
        <v>86.006666666666661</v>
      </c>
      <c r="D174" s="7">
        <f t="shared" si="15"/>
        <v>86.006666666666661</v>
      </c>
      <c r="E174" s="7">
        <f t="shared" si="18"/>
        <v>83.797499999999999</v>
      </c>
      <c r="AA174" s="5">
        <f t="shared" si="13"/>
        <v>40299</v>
      </c>
      <c r="AB174" s="4">
        <f t="shared" si="13"/>
        <v>85.2</v>
      </c>
      <c r="AC174" s="4">
        <f t="shared" si="13"/>
        <v>86.006666666666661</v>
      </c>
      <c r="AE174" s="7">
        <f t="shared" si="16"/>
        <v>86.006666666666661</v>
      </c>
      <c r="AG174" s="7">
        <f t="shared" si="17"/>
        <v>83.797499999999999</v>
      </c>
    </row>
    <row r="175" spans="1:33" x14ac:dyDescent="0.35">
      <c r="A175" s="1">
        <v>40330</v>
      </c>
      <c r="B175">
        <v>103.94</v>
      </c>
      <c r="C175" s="12">
        <f t="shared" si="14"/>
        <v>88.160000000000011</v>
      </c>
      <c r="D175" s="7">
        <f t="shared" si="15"/>
        <v>88.160000000000011</v>
      </c>
      <c r="E175" s="7">
        <f t="shared" si="18"/>
        <v>84.722500000000011</v>
      </c>
      <c r="AA175" s="5">
        <f t="shared" si="13"/>
        <v>40330</v>
      </c>
      <c r="AB175" s="4">
        <f t="shared" si="13"/>
        <v>103.94</v>
      </c>
      <c r="AC175" s="4">
        <f t="shared" si="13"/>
        <v>88.160000000000011</v>
      </c>
      <c r="AE175" s="7">
        <f t="shared" si="16"/>
        <v>88.160000000000011</v>
      </c>
      <c r="AG175" s="7">
        <f t="shared" si="17"/>
        <v>84.722500000000011</v>
      </c>
    </row>
    <row r="176" spans="1:33" x14ac:dyDescent="0.35">
      <c r="A176" s="1">
        <v>40360</v>
      </c>
      <c r="B176">
        <v>89.87</v>
      </c>
      <c r="C176" s="12">
        <f t="shared" si="14"/>
        <v>91.266666666666666</v>
      </c>
      <c r="D176" s="7">
        <f t="shared" si="15"/>
        <v>91.266666666666666</v>
      </c>
      <c r="E176" s="7">
        <f t="shared" si="18"/>
        <v>86.25</v>
      </c>
      <c r="AA176" s="5">
        <f t="shared" si="13"/>
        <v>40360</v>
      </c>
      <c r="AB176" s="4">
        <f t="shared" si="13"/>
        <v>89.87</v>
      </c>
      <c r="AC176" s="4">
        <f t="shared" si="13"/>
        <v>91.266666666666666</v>
      </c>
      <c r="AE176" s="7">
        <f t="shared" si="16"/>
        <v>91.266666666666666</v>
      </c>
      <c r="AG176" s="7">
        <f t="shared" si="17"/>
        <v>86.25</v>
      </c>
    </row>
    <row r="177" spans="1:34" x14ac:dyDescent="0.35">
      <c r="A177" s="1">
        <v>40391</v>
      </c>
      <c r="B177">
        <v>78.14</v>
      </c>
      <c r="C177" s="12">
        <f t="shared" si="14"/>
        <v>93.00333333333333</v>
      </c>
      <c r="D177" s="7">
        <f t="shared" si="15"/>
        <v>93.00333333333333</v>
      </c>
      <c r="E177" s="7">
        <f t="shared" si="18"/>
        <v>87.080833333333317</v>
      </c>
      <c r="AA177" s="5">
        <f t="shared" si="13"/>
        <v>40391</v>
      </c>
      <c r="AB177" s="4">
        <f t="shared" si="13"/>
        <v>78.14</v>
      </c>
      <c r="AC177" s="4">
        <f t="shared" si="13"/>
        <v>93.00333333333333</v>
      </c>
      <c r="AE177" s="7">
        <f t="shared" si="16"/>
        <v>93.00333333333333</v>
      </c>
      <c r="AG177" s="7">
        <f t="shared" si="17"/>
        <v>87.080833333333317</v>
      </c>
    </row>
    <row r="178" spans="1:34" x14ac:dyDescent="0.35">
      <c r="A178" s="1">
        <v>40422</v>
      </c>
      <c r="B178">
        <v>96.5</v>
      </c>
      <c r="C178" s="12">
        <f t="shared" si="14"/>
        <v>90.649999999999991</v>
      </c>
      <c r="D178" s="7">
        <f t="shared" si="15"/>
        <v>90.649999999999991</v>
      </c>
      <c r="E178" s="7">
        <f t="shared" si="18"/>
        <v>88.145833333333329</v>
      </c>
      <c r="AA178" s="5">
        <f t="shared" si="13"/>
        <v>40422</v>
      </c>
      <c r="AB178" s="4">
        <f t="shared" si="13"/>
        <v>96.5</v>
      </c>
      <c r="AC178" s="4">
        <f t="shared" si="13"/>
        <v>90.649999999999991</v>
      </c>
      <c r="AE178" s="7">
        <f t="shared" si="16"/>
        <v>90.649999999999991</v>
      </c>
      <c r="AG178" s="7">
        <f t="shared" si="17"/>
        <v>88.145833333333329</v>
      </c>
    </row>
    <row r="179" spans="1:34" x14ac:dyDescent="0.35">
      <c r="A179" s="1">
        <v>40452</v>
      </c>
      <c r="B179">
        <v>94.68</v>
      </c>
      <c r="C179" s="12">
        <f t="shared" si="14"/>
        <v>88.17</v>
      </c>
      <c r="D179" s="7">
        <f t="shared" si="15"/>
        <v>88.17</v>
      </c>
      <c r="E179" s="7">
        <f t="shared" si="18"/>
        <v>88.846666666666678</v>
      </c>
      <c r="AA179" s="5">
        <f t="shared" si="13"/>
        <v>40452</v>
      </c>
      <c r="AB179" s="4">
        <f t="shared" si="13"/>
        <v>94.68</v>
      </c>
      <c r="AC179" s="4">
        <f t="shared" si="13"/>
        <v>88.17</v>
      </c>
      <c r="AE179" s="7">
        <f t="shared" si="16"/>
        <v>88.17</v>
      </c>
      <c r="AG179" s="7">
        <f t="shared" si="17"/>
        <v>88.846666666666678</v>
      </c>
    </row>
    <row r="180" spans="1:34" x14ac:dyDescent="0.35">
      <c r="A180" s="1">
        <v>40483</v>
      </c>
      <c r="B180">
        <v>101.77</v>
      </c>
      <c r="C180" s="12">
        <f t="shared" si="14"/>
        <v>89.773333333333326</v>
      </c>
      <c r="D180" s="7">
        <f t="shared" si="15"/>
        <v>89.773333333333326</v>
      </c>
      <c r="E180" s="7">
        <f t="shared" si="18"/>
        <v>89.686666666666667</v>
      </c>
      <c r="AA180" s="5">
        <f t="shared" si="13"/>
        <v>40483</v>
      </c>
      <c r="AB180" s="4">
        <f t="shared" si="13"/>
        <v>101.77</v>
      </c>
      <c r="AC180" s="4">
        <f t="shared" si="13"/>
        <v>89.773333333333326</v>
      </c>
      <c r="AE180" s="7">
        <f t="shared" si="16"/>
        <v>89.773333333333326</v>
      </c>
      <c r="AG180" s="7">
        <f t="shared" si="17"/>
        <v>89.686666666666667</v>
      </c>
    </row>
    <row r="181" spans="1:34" x14ac:dyDescent="0.35">
      <c r="A181" s="1">
        <v>40513</v>
      </c>
      <c r="B181">
        <v>103.48</v>
      </c>
      <c r="C181" s="12">
        <f t="shared" si="14"/>
        <v>97.649999999999991</v>
      </c>
      <c r="D181" s="7">
        <f t="shared" si="15"/>
        <v>97.649999999999991</v>
      </c>
      <c r="E181" s="7">
        <f t="shared" si="18"/>
        <v>90.826666666666668</v>
      </c>
      <c r="AA181" s="5">
        <f t="shared" si="13"/>
        <v>40513</v>
      </c>
      <c r="AB181" s="4">
        <f t="shared" si="13"/>
        <v>103.48</v>
      </c>
      <c r="AC181" s="4">
        <f t="shared" si="13"/>
        <v>97.649999999999991</v>
      </c>
      <c r="AE181" s="7">
        <f t="shared" si="16"/>
        <v>97.649999999999991</v>
      </c>
      <c r="AG181" s="7">
        <f t="shared" si="17"/>
        <v>90.826666666666668</v>
      </c>
    </row>
    <row r="182" spans="1:34" x14ac:dyDescent="0.35">
      <c r="A182" s="1">
        <v>40544</v>
      </c>
      <c r="B182" s="2"/>
      <c r="C182" s="14"/>
      <c r="D182" s="14"/>
      <c r="E182" s="14"/>
      <c r="F182" t="s">
        <v>3</v>
      </c>
      <c r="AA182" s="5">
        <f t="shared" si="13"/>
        <v>40544</v>
      </c>
      <c r="AD182" s="4">
        <f t="shared" ref="AD182:AD193" si="19">C182</f>
        <v>0</v>
      </c>
      <c r="AF182" s="7">
        <f t="shared" ref="AF182:AF193" si="20">D182</f>
        <v>0</v>
      </c>
      <c r="AH182" s="7">
        <f t="shared" ref="AH182:AH193" si="21">E182</f>
        <v>0</v>
      </c>
    </row>
    <row r="183" spans="1:34" x14ac:dyDescent="0.35">
      <c r="A183" s="1">
        <v>40575</v>
      </c>
      <c r="B183" s="2"/>
      <c r="C183" s="14"/>
      <c r="D183" s="14"/>
      <c r="E183" s="14"/>
      <c r="AA183" s="5">
        <f t="shared" si="13"/>
        <v>40575</v>
      </c>
      <c r="AD183" s="4">
        <f t="shared" si="19"/>
        <v>0</v>
      </c>
      <c r="AF183" s="7">
        <f t="shared" si="20"/>
        <v>0</v>
      </c>
      <c r="AH183" s="7">
        <f t="shared" si="21"/>
        <v>0</v>
      </c>
    </row>
    <row r="184" spans="1:34" x14ac:dyDescent="0.35">
      <c r="A184" s="1">
        <v>40603</v>
      </c>
      <c r="B184" s="2"/>
      <c r="C184" s="14"/>
      <c r="D184" s="14"/>
      <c r="E184" s="14"/>
      <c r="AA184" s="5">
        <f t="shared" si="13"/>
        <v>40603</v>
      </c>
      <c r="AD184" s="4">
        <f t="shared" si="19"/>
        <v>0</v>
      </c>
      <c r="AF184" s="7">
        <f t="shared" si="20"/>
        <v>0</v>
      </c>
      <c r="AH184" s="7">
        <f t="shared" si="21"/>
        <v>0</v>
      </c>
    </row>
    <row r="185" spans="1:34" x14ac:dyDescent="0.35">
      <c r="A185" s="1">
        <v>40634</v>
      </c>
      <c r="B185" s="2"/>
      <c r="C185" s="14"/>
      <c r="D185" s="14"/>
      <c r="E185" s="14"/>
      <c r="AA185" s="5">
        <f t="shared" si="13"/>
        <v>40634</v>
      </c>
      <c r="AD185" s="4">
        <f t="shared" si="19"/>
        <v>0</v>
      </c>
      <c r="AF185" s="7">
        <f t="shared" si="20"/>
        <v>0</v>
      </c>
      <c r="AH185" s="7">
        <f t="shared" si="21"/>
        <v>0</v>
      </c>
    </row>
    <row r="186" spans="1:34" x14ac:dyDescent="0.35">
      <c r="A186" s="1">
        <v>40664</v>
      </c>
      <c r="B186" s="2"/>
      <c r="C186" s="14"/>
      <c r="D186" s="14"/>
      <c r="E186" s="14"/>
      <c r="AA186" s="5">
        <f t="shared" si="13"/>
        <v>40664</v>
      </c>
      <c r="AD186" s="4">
        <f t="shared" si="19"/>
        <v>0</v>
      </c>
      <c r="AF186" s="7">
        <f t="shared" si="20"/>
        <v>0</v>
      </c>
      <c r="AH186" s="7">
        <f t="shared" si="21"/>
        <v>0</v>
      </c>
    </row>
    <row r="187" spans="1:34" x14ac:dyDescent="0.35">
      <c r="A187" s="1">
        <v>40695</v>
      </c>
      <c r="B187" s="2"/>
      <c r="C187" s="14"/>
      <c r="D187" s="14"/>
      <c r="E187" s="14"/>
      <c r="AA187" s="5">
        <f t="shared" si="13"/>
        <v>40695</v>
      </c>
      <c r="AD187" s="4">
        <f t="shared" si="19"/>
        <v>0</v>
      </c>
      <c r="AF187" s="7">
        <f t="shared" si="20"/>
        <v>0</v>
      </c>
      <c r="AH187" s="7">
        <f t="shared" si="21"/>
        <v>0</v>
      </c>
    </row>
    <row r="188" spans="1:34" x14ac:dyDescent="0.35">
      <c r="A188" s="1">
        <v>40725</v>
      </c>
      <c r="B188" s="2"/>
      <c r="C188" s="14"/>
      <c r="D188" s="14"/>
      <c r="E188" s="14"/>
      <c r="AA188" s="5">
        <f t="shared" si="13"/>
        <v>40725</v>
      </c>
      <c r="AD188" s="4">
        <f t="shared" si="19"/>
        <v>0</v>
      </c>
      <c r="AF188" s="7">
        <f t="shared" si="20"/>
        <v>0</v>
      </c>
      <c r="AH188" s="7">
        <f t="shared" si="21"/>
        <v>0</v>
      </c>
    </row>
    <row r="189" spans="1:34" x14ac:dyDescent="0.35">
      <c r="A189" s="1">
        <v>40756</v>
      </c>
      <c r="B189" s="2"/>
      <c r="C189" s="14"/>
      <c r="D189" s="14"/>
      <c r="E189" s="14"/>
      <c r="AA189" s="5">
        <f t="shared" si="13"/>
        <v>40756</v>
      </c>
      <c r="AD189" s="4">
        <f t="shared" si="19"/>
        <v>0</v>
      </c>
      <c r="AF189" s="7">
        <f t="shared" si="20"/>
        <v>0</v>
      </c>
      <c r="AH189" s="7">
        <f t="shared" si="21"/>
        <v>0</v>
      </c>
    </row>
    <row r="190" spans="1:34" x14ac:dyDescent="0.35">
      <c r="A190" s="1">
        <v>40787</v>
      </c>
      <c r="B190" s="2"/>
      <c r="C190" s="14"/>
      <c r="D190" s="14"/>
      <c r="E190" s="14"/>
      <c r="AA190" s="5">
        <f t="shared" si="13"/>
        <v>40787</v>
      </c>
      <c r="AD190" s="4">
        <f t="shared" si="19"/>
        <v>0</v>
      </c>
      <c r="AF190" s="7">
        <f t="shared" si="20"/>
        <v>0</v>
      </c>
      <c r="AH190" s="7">
        <f t="shared" si="21"/>
        <v>0</v>
      </c>
    </row>
    <row r="191" spans="1:34" x14ac:dyDescent="0.35">
      <c r="A191" s="1">
        <v>40817</v>
      </c>
      <c r="B191" s="2"/>
      <c r="C191" s="14"/>
      <c r="D191" s="14"/>
      <c r="E191" s="14"/>
      <c r="AA191" s="5">
        <f t="shared" si="13"/>
        <v>40817</v>
      </c>
      <c r="AD191" s="4">
        <f t="shared" si="19"/>
        <v>0</v>
      </c>
      <c r="AF191" s="7">
        <f t="shared" si="20"/>
        <v>0</v>
      </c>
      <c r="AH191" s="7">
        <f t="shared" si="21"/>
        <v>0</v>
      </c>
    </row>
    <row r="192" spans="1:34" x14ac:dyDescent="0.35">
      <c r="A192" s="1">
        <v>40848</v>
      </c>
      <c r="B192" s="2"/>
      <c r="C192" s="14"/>
      <c r="D192" s="14"/>
      <c r="E192" s="14"/>
      <c r="AA192" s="5">
        <f t="shared" si="13"/>
        <v>40848</v>
      </c>
      <c r="AD192" s="4">
        <f t="shared" si="19"/>
        <v>0</v>
      </c>
      <c r="AF192" s="7">
        <f t="shared" si="20"/>
        <v>0</v>
      </c>
      <c r="AH192" s="7">
        <f t="shared" si="21"/>
        <v>0</v>
      </c>
    </row>
    <row r="193" spans="1:34" x14ac:dyDescent="0.35">
      <c r="A193" s="1">
        <v>40878</v>
      </c>
      <c r="B193" s="2"/>
      <c r="C193" s="14"/>
      <c r="D193" s="14"/>
      <c r="E193" s="14"/>
      <c r="AA193" s="5">
        <f t="shared" si="13"/>
        <v>40878</v>
      </c>
      <c r="AD193" s="4">
        <f t="shared" si="19"/>
        <v>0</v>
      </c>
      <c r="AF193" s="7">
        <f t="shared" si="20"/>
        <v>0</v>
      </c>
      <c r="AH193" s="7">
        <f t="shared" si="21"/>
        <v>0</v>
      </c>
    </row>
    <row r="194" spans="1:34" x14ac:dyDescent="0.35">
      <c r="A194" s="1"/>
    </row>
    <row r="195" spans="1:34" x14ac:dyDescent="0.35">
      <c r="A195" s="1"/>
    </row>
    <row r="196" spans="1:34" x14ac:dyDescent="0.35">
      <c r="A196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CE48-74F1-4C1B-9513-E91344002EA6}">
  <dimension ref="A1:AD196"/>
  <sheetViews>
    <sheetView workbookViewId="0">
      <pane ySplit="2" topLeftCell="A174" activePane="bottomLeft" state="frozen"/>
      <selection pane="bottomLeft" activeCell="C182" sqref="C182:C193"/>
    </sheetView>
  </sheetViews>
  <sheetFormatPr defaultRowHeight="14.5" x14ac:dyDescent="0.35"/>
  <cols>
    <col min="1" max="1" width="9.54296875" bestFit="1" customWidth="1"/>
    <col min="2" max="2" width="11.81640625" bestFit="1" customWidth="1"/>
    <col min="27" max="30" width="11.81640625" style="4" customWidth="1"/>
  </cols>
  <sheetData>
    <row r="1" spans="1:30" x14ac:dyDescent="0.35">
      <c r="A1" t="s">
        <v>1</v>
      </c>
      <c r="B1" t="s">
        <v>0</v>
      </c>
      <c r="C1" t="s">
        <v>7</v>
      </c>
      <c r="AA1" s="4" t="str">
        <f>A1</f>
        <v>Datum</v>
      </c>
      <c r="AB1" s="4" t="str">
        <f t="shared" ref="AB1:AC16" si="0">B1</f>
        <v>Electrical_EU</v>
      </c>
      <c r="AC1" s="4" t="str">
        <f>C1&amp;"_"&amp;D2</f>
        <v>Seasonal Naive_Fit model</v>
      </c>
      <c r="AD1" s="4" t="str">
        <f>C1&amp;"_"&amp;D182</f>
        <v>Seasonal Naive_Forecast</v>
      </c>
    </row>
    <row r="2" spans="1:30" x14ac:dyDescent="0.35">
      <c r="A2" s="1">
        <v>35065</v>
      </c>
      <c r="B2">
        <v>79.349999999999994</v>
      </c>
      <c r="C2" s="3"/>
      <c r="D2" t="s">
        <v>4</v>
      </c>
      <c r="AA2" s="5">
        <f t="shared" ref="AA2:AC65" si="1">A2</f>
        <v>35065</v>
      </c>
      <c r="AB2" s="4">
        <f t="shared" si="0"/>
        <v>79.349999999999994</v>
      </c>
    </row>
    <row r="3" spans="1:30" x14ac:dyDescent="0.35">
      <c r="A3" s="1">
        <v>35096</v>
      </c>
      <c r="B3">
        <v>75.78</v>
      </c>
      <c r="C3" s="3"/>
      <c r="AA3" s="5">
        <f t="shared" si="1"/>
        <v>35096</v>
      </c>
      <c r="AB3" s="4">
        <f t="shared" si="0"/>
        <v>75.78</v>
      </c>
    </row>
    <row r="4" spans="1:30" x14ac:dyDescent="0.35">
      <c r="A4" s="1">
        <v>35125</v>
      </c>
      <c r="B4">
        <v>86.32</v>
      </c>
      <c r="C4" s="3"/>
      <c r="AA4" s="5">
        <f t="shared" si="1"/>
        <v>35125</v>
      </c>
      <c r="AB4" s="4">
        <f t="shared" si="0"/>
        <v>86.32</v>
      </c>
    </row>
    <row r="5" spans="1:30" x14ac:dyDescent="0.35">
      <c r="A5" s="1">
        <v>35156</v>
      </c>
      <c r="B5">
        <v>72.599999999999994</v>
      </c>
      <c r="C5" s="3"/>
      <c r="AA5" s="5">
        <f t="shared" si="1"/>
        <v>35156</v>
      </c>
      <c r="AB5" s="4">
        <f t="shared" si="0"/>
        <v>72.599999999999994</v>
      </c>
    </row>
    <row r="6" spans="1:30" x14ac:dyDescent="0.35">
      <c r="A6" s="1">
        <v>35186</v>
      </c>
      <c r="B6">
        <v>74.86</v>
      </c>
      <c r="C6" s="3"/>
      <c r="AA6" s="5">
        <f t="shared" si="1"/>
        <v>35186</v>
      </c>
      <c r="AB6" s="4">
        <f t="shared" si="0"/>
        <v>74.86</v>
      </c>
    </row>
    <row r="7" spans="1:30" x14ac:dyDescent="0.35">
      <c r="A7" s="1">
        <v>35217</v>
      </c>
      <c r="B7">
        <v>83.81</v>
      </c>
      <c r="C7" s="3"/>
      <c r="AA7" s="5">
        <f t="shared" si="1"/>
        <v>35217</v>
      </c>
      <c r="AB7" s="4">
        <f t="shared" si="0"/>
        <v>83.81</v>
      </c>
    </row>
    <row r="8" spans="1:30" x14ac:dyDescent="0.35">
      <c r="A8" s="1">
        <v>35247</v>
      </c>
      <c r="B8">
        <v>79.8</v>
      </c>
      <c r="C8" s="3"/>
      <c r="AA8" s="5">
        <f t="shared" si="1"/>
        <v>35247</v>
      </c>
      <c r="AB8" s="4">
        <f t="shared" si="0"/>
        <v>79.8</v>
      </c>
    </row>
    <row r="9" spans="1:30" x14ac:dyDescent="0.35">
      <c r="A9" s="1">
        <v>35278</v>
      </c>
      <c r="B9">
        <v>62.41</v>
      </c>
      <c r="C9" s="3"/>
      <c r="AA9" s="5">
        <f t="shared" si="1"/>
        <v>35278</v>
      </c>
      <c r="AB9" s="4">
        <f t="shared" si="0"/>
        <v>62.41</v>
      </c>
    </row>
    <row r="10" spans="1:30" x14ac:dyDescent="0.35">
      <c r="A10" s="1">
        <v>35309</v>
      </c>
      <c r="B10">
        <v>85.41</v>
      </c>
      <c r="C10" s="3"/>
      <c r="AA10" s="5">
        <f t="shared" si="1"/>
        <v>35309</v>
      </c>
      <c r="AB10" s="4">
        <f t="shared" si="0"/>
        <v>85.41</v>
      </c>
    </row>
    <row r="11" spans="1:30" x14ac:dyDescent="0.35">
      <c r="A11" s="1">
        <v>35339</v>
      </c>
      <c r="B11">
        <v>83.11</v>
      </c>
      <c r="C11" s="3"/>
      <c r="AA11" s="5">
        <f t="shared" si="1"/>
        <v>35339</v>
      </c>
      <c r="AB11" s="4">
        <f t="shared" si="0"/>
        <v>83.11</v>
      </c>
    </row>
    <row r="12" spans="1:30" x14ac:dyDescent="0.35">
      <c r="A12" s="1">
        <v>35370</v>
      </c>
      <c r="B12">
        <v>84.21</v>
      </c>
      <c r="C12" s="3"/>
      <c r="AA12" s="5">
        <f t="shared" si="1"/>
        <v>35370</v>
      </c>
      <c r="AB12" s="4">
        <f t="shared" si="0"/>
        <v>84.21</v>
      </c>
    </row>
    <row r="13" spans="1:30" x14ac:dyDescent="0.35">
      <c r="A13" s="1">
        <v>35400</v>
      </c>
      <c r="B13">
        <v>89.7</v>
      </c>
      <c r="C13" s="3"/>
      <c r="AA13" s="5">
        <f t="shared" si="1"/>
        <v>35400</v>
      </c>
      <c r="AB13" s="4">
        <f t="shared" si="0"/>
        <v>89.7</v>
      </c>
    </row>
    <row r="14" spans="1:30" x14ac:dyDescent="0.35">
      <c r="A14" s="1">
        <v>35431</v>
      </c>
      <c r="B14">
        <v>78.64</v>
      </c>
      <c r="C14" s="3">
        <f>B2</f>
        <v>79.349999999999994</v>
      </c>
      <c r="AA14" s="5">
        <f t="shared" si="1"/>
        <v>35431</v>
      </c>
      <c r="AB14" s="4">
        <f t="shared" si="0"/>
        <v>78.64</v>
      </c>
      <c r="AC14" s="4">
        <f t="shared" si="0"/>
        <v>79.349999999999994</v>
      </c>
    </row>
    <row r="15" spans="1:30" x14ac:dyDescent="0.35">
      <c r="A15" s="1">
        <v>35462</v>
      </c>
      <c r="B15">
        <v>77.42</v>
      </c>
      <c r="C15" s="3">
        <f t="shared" ref="C15:C78" si="2">B3</f>
        <v>75.78</v>
      </c>
      <c r="AA15" s="5">
        <f t="shared" si="1"/>
        <v>35462</v>
      </c>
      <c r="AB15" s="4">
        <f t="shared" si="0"/>
        <v>77.42</v>
      </c>
      <c r="AC15" s="4">
        <f t="shared" si="0"/>
        <v>75.78</v>
      </c>
    </row>
    <row r="16" spans="1:30" x14ac:dyDescent="0.35">
      <c r="A16" s="1">
        <v>35490</v>
      </c>
      <c r="B16">
        <v>89.86</v>
      </c>
      <c r="C16" s="3">
        <f t="shared" si="2"/>
        <v>86.32</v>
      </c>
      <c r="AA16" s="5">
        <f t="shared" si="1"/>
        <v>35490</v>
      </c>
      <c r="AB16" s="4">
        <f t="shared" si="0"/>
        <v>89.86</v>
      </c>
      <c r="AC16" s="4">
        <f t="shared" si="0"/>
        <v>86.32</v>
      </c>
    </row>
    <row r="17" spans="1:29" x14ac:dyDescent="0.35">
      <c r="A17" s="1">
        <v>35521</v>
      </c>
      <c r="B17">
        <v>81.27</v>
      </c>
      <c r="C17" s="3">
        <f t="shared" si="2"/>
        <v>72.599999999999994</v>
      </c>
      <c r="AA17" s="5">
        <f t="shared" si="1"/>
        <v>35521</v>
      </c>
      <c r="AB17" s="4">
        <f t="shared" si="1"/>
        <v>81.27</v>
      </c>
      <c r="AC17" s="4">
        <f t="shared" si="1"/>
        <v>72.599999999999994</v>
      </c>
    </row>
    <row r="18" spans="1:29" x14ac:dyDescent="0.35">
      <c r="A18" s="1">
        <v>35551</v>
      </c>
      <c r="B18">
        <v>78.680000000000007</v>
      </c>
      <c r="C18" s="3">
        <f t="shared" si="2"/>
        <v>74.86</v>
      </c>
      <c r="AA18" s="5">
        <f t="shared" si="1"/>
        <v>35551</v>
      </c>
      <c r="AB18" s="4">
        <f t="shared" si="1"/>
        <v>78.680000000000007</v>
      </c>
      <c r="AC18" s="4">
        <f t="shared" si="1"/>
        <v>74.86</v>
      </c>
    </row>
    <row r="19" spans="1:29" x14ac:dyDescent="0.35">
      <c r="A19" s="1">
        <v>35582</v>
      </c>
      <c r="B19">
        <v>89.51</v>
      </c>
      <c r="C19" s="3">
        <f t="shared" si="2"/>
        <v>83.81</v>
      </c>
      <c r="AA19" s="5">
        <f t="shared" si="1"/>
        <v>35582</v>
      </c>
      <c r="AB19" s="4">
        <f t="shared" si="1"/>
        <v>89.51</v>
      </c>
      <c r="AC19" s="4">
        <f t="shared" si="1"/>
        <v>83.81</v>
      </c>
    </row>
    <row r="20" spans="1:29" x14ac:dyDescent="0.35">
      <c r="A20" s="1">
        <v>35612</v>
      </c>
      <c r="B20">
        <v>83.67</v>
      </c>
      <c r="C20" s="3">
        <f t="shared" si="2"/>
        <v>79.8</v>
      </c>
      <c r="AA20" s="5">
        <f t="shared" si="1"/>
        <v>35612</v>
      </c>
      <c r="AB20" s="4">
        <f t="shared" si="1"/>
        <v>83.67</v>
      </c>
      <c r="AC20" s="4">
        <f t="shared" si="1"/>
        <v>79.8</v>
      </c>
    </row>
    <row r="21" spans="1:29" x14ac:dyDescent="0.35">
      <c r="A21" s="1">
        <v>35643</v>
      </c>
      <c r="B21">
        <v>69.8</v>
      </c>
      <c r="C21" s="3">
        <f t="shared" si="2"/>
        <v>62.41</v>
      </c>
      <c r="AA21" s="5">
        <f t="shared" si="1"/>
        <v>35643</v>
      </c>
      <c r="AB21" s="4">
        <f t="shared" si="1"/>
        <v>69.8</v>
      </c>
      <c r="AC21" s="4">
        <f t="shared" si="1"/>
        <v>62.41</v>
      </c>
    </row>
    <row r="22" spans="1:29" x14ac:dyDescent="0.35">
      <c r="A22" s="1">
        <v>35674</v>
      </c>
      <c r="B22">
        <v>91.09</v>
      </c>
      <c r="C22" s="3">
        <f t="shared" si="2"/>
        <v>85.41</v>
      </c>
      <c r="AA22" s="5">
        <f t="shared" si="1"/>
        <v>35674</v>
      </c>
      <c r="AB22" s="4">
        <f t="shared" si="1"/>
        <v>91.09</v>
      </c>
      <c r="AC22" s="4">
        <f t="shared" si="1"/>
        <v>85.41</v>
      </c>
    </row>
    <row r="23" spans="1:29" x14ac:dyDescent="0.35">
      <c r="A23" s="1">
        <v>35704</v>
      </c>
      <c r="B23">
        <v>89.43</v>
      </c>
      <c r="C23" s="3">
        <f t="shared" si="2"/>
        <v>83.11</v>
      </c>
      <c r="AA23" s="5">
        <f t="shared" si="1"/>
        <v>35704</v>
      </c>
      <c r="AB23" s="4">
        <f t="shared" si="1"/>
        <v>89.43</v>
      </c>
      <c r="AC23" s="4">
        <f t="shared" si="1"/>
        <v>83.11</v>
      </c>
    </row>
    <row r="24" spans="1:29" x14ac:dyDescent="0.35">
      <c r="A24" s="1">
        <v>35735</v>
      </c>
      <c r="B24">
        <v>91.04</v>
      </c>
      <c r="C24" s="3">
        <f t="shared" si="2"/>
        <v>84.21</v>
      </c>
      <c r="AA24" s="5">
        <f t="shared" si="1"/>
        <v>35735</v>
      </c>
      <c r="AB24" s="4">
        <f t="shared" si="1"/>
        <v>91.04</v>
      </c>
      <c r="AC24" s="4">
        <f t="shared" si="1"/>
        <v>84.21</v>
      </c>
    </row>
    <row r="25" spans="1:29" x14ac:dyDescent="0.35">
      <c r="A25" s="1">
        <v>35765</v>
      </c>
      <c r="B25">
        <v>92.87</v>
      </c>
      <c r="C25" s="3">
        <f t="shared" si="2"/>
        <v>89.7</v>
      </c>
      <c r="AA25" s="5">
        <f t="shared" si="1"/>
        <v>35765</v>
      </c>
      <c r="AB25" s="4">
        <f t="shared" si="1"/>
        <v>92.87</v>
      </c>
      <c r="AC25" s="4">
        <f t="shared" si="1"/>
        <v>89.7</v>
      </c>
    </row>
    <row r="26" spans="1:29" x14ac:dyDescent="0.35">
      <c r="A26" s="1">
        <v>35796</v>
      </c>
      <c r="B26">
        <v>81.87</v>
      </c>
      <c r="C26" s="3">
        <f t="shared" si="2"/>
        <v>78.64</v>
      </c>
      <c r="AA26" s="5">
        <f t="shared" si="1"/>
        <v>35796</v>
      </c>
      <c r="AB26" s="4">
        <f t="shared" si="1"/>
        <v>81.87</v>
      </c>
      <c r="AC26" s="4">
        <f t="shared" si="1"/>
        <v>78.64</v>
      </c>
    </row>
    <row r="27" spans="1:29" x14ac:dyDescent="0.35">
      <c r="A27" s="1">
        <v>35827</v>
      </c>
      <c r="B27">
        <v>85.36</v>
      </c>
      <c r="C27" s="3">
        <f t="shared" si="2"/>
        <v>77.42</v>
      </c>
      <c r="AA27" s="5">
        <f t="shared" si="1"/>
        <v>35827</v>
      </c>
      <c r="AB27" s="4">
        <f t="shared" si="1"/>
        <v>85.36</v>
      </c>
      <c r="AC27" s="4">
        <f t="shared" si="1"/>
        <v>77.42</v>
      </c>
    </row>
    <row r="28" spans="1:29" x14ac:dyDescent="0.35">
      <c r="A28" s="1">
        <v>35855</v>
      </c>
      <c r="B28">
        <v>92.98</v>
      </c>
      <c r="C28" s="3">
        <f t="shared" si="2"/>
        <v>89.86</v>
      </c>
      <c r="AA28" s="5">
        <f t="shared" si="1"/>
        <v>35855</v>
      </c>
      <c r="AB28" s="4">
        <f t="shared" si="1"/>
        <v>92.98</v>
      </c>
      <c r="AC28" s="4">
        <f t="shared" si="1"/>
        <v>89.86</v>
      </c>
    </row>
    <row r="29" spans="1:29" x14ac:dyDescent="0.35">
      <c r="A29" s="1">
        <v>35886</v>
      </c>
      <c r="B29">
        <v>81.09</v>
      </c>
      <c r="C29" s="3">
        <f t="shared" si="2"/>
        <v>81.27</v>
      </c>
      <c r="AA29" s="5">
        <f t="shared" si="1"/>
        <v>35886</v>
      </c>
      <c r="AB29" s="4">
        <f t="shared" si="1"/>
        <v>81.09</v>
      </c>
      <c r="AC29" s="4">
        <f t="shared" si="1"/>
        <v>81.27</v>
      </c>
    </row>
    <row r="30" spans="1:29" x14ac:dyDescent="0.35">
      <c r="A30" s="1">
        <v>35916</v>
      </c>
      <c r="B30">
        <v>85.64</v>
      </c>
      <c r="C30" s="3">
        <f t="shared" si="2"/>
        <v>78.680000000000007</v>
      </c>
      <c r="AA30" s="5">
        <f t="shared" si="1"/>
        <v>35916</v>
      </c>
      <c r="AB30" s="4">
        <f t="shared" si="1"/>
        <v>85.64</v>
      </c>
      <c r="AC30" s="4">
        <f t="shared" si="1"/>
        <v>78.680000000000007</v>
      </c>
    </row>
    <row r="31" spans="1:29" x14ac:dyDescent="0.35">
      <c r="A31" s="1">
        <v>35947</v>
      </c>
      <c r="B31">
        <v>91.14</v>
      </c>
      <c r="C31" s="3">
        <f t="shared" si="2"/>
        <v>89.51</v>
      </c>
      <c r="AA31" s="5">
        <f t="shared" si="1"/>
        <v>35947</v>
      </c>
      <c r="AB31" s="4">
        <f t="shared" si="1"/>
        <v>91.14</v>
      </c>
      <c r="AC31" s="4">
        <f t="shared" si="1"/>
        <v>89.51</v>
      </c>
    </row>
    <row r="32" spans="1:29" x14ac:dyDescent="0.35">
      <c r="A32" s="1">
        <v>35977</v>
      </c>
      <c r="B32">
        <v>83.46</v>
      </c>
      <c r="C32" s="3">
        <f t="shared" si="2"/>
        <v>83.67</v>
      </c>
      <c r="AA32" s="5">
        <f t="shared" si="1"/>
        <v>35977</v>
      </c>
      <c r="AB32" s="4">
        <f t="shared" si="1"/>
        <v>83.46</v>
      </c>
      <c r="AC32" s="4">
        <f t="shared" si="1"/>
        <v>83.67</v>
      </c>
    </row>
    <row r="33" spans="1:29" x14ac:dyDescent="0.35">
      <c r="A33" s="1">
        <v>36008</v>
      </c>
      <c r="B33">
        <v>66.37</v>
      </c>
      <c r="C33" s="3">
        <f t="shared" si="2"/>
        <v>69.8</v>
      </c>
      <c r="AA33" s="5">
        <f t="shared" si="1"/>
        <v>36008</v>
      </c>
      <c r="AB33" s="4">
        <f t="shared" si="1"/>
        <v>66.37</v>
      </c>
      <c r="AC33" s="4">
        <f t="shared" si="1"/>
        <v>69.8</v>
      </c>
    </row>
    <row r="34" spans="1:29" x14ac:dyDescent="0.35">
      <c r="A34" s="1">
        <v>36039</v>
      </c>
      <c r="B34">
        <v>93.34</v>
      </c>
      <c r="C34" s="3">
        <f t="shared" si="2"/>
        <v>91.09</v>
      </c>
      <c r="AA34" s="5">
        <f t="shared" si="1"/>
        <v>36039</v>
      </c>
      <c r="AB34" s="4">
        <f t="shared" si="1"/>
        <v>93.34</v>
      </c>
      <c r="AC34" s="4">
        <f t="shared" si="1"/>
        <v>91.09</v>
      </c>
    </row>
    <row r="35" spans="1:29" x14ac:dyDescent="0.35">
      <c r="A35" s="1">
        <v>36069</v>
      </c>
      <c r="B35">
        <v>85.93</v>
      </c>
      <c r="C35" s="3">
        <f t="shared" si="2"/>
        <v>89.43</v>
      </c>
      <c r="AA35" s="5">
        <f t="shared" si="1"/>
        <v>36069</v>
      </c>
      <c r="AB35" s="4">
        <f t="shared" si="1"/>
        <v>85.93</v>
      </c>
      <c r="AC35" s="4">
        <f t="shared" si="1"/>
        <v>89.43</v>
      </c>
    </row>
    <row r="36" spans="1:29" x14ac:dyDescent="0.35">
      <c r="A36" s="1">
        <v>36100</v>
      </c>
      <c r="B36">
        <v>86.81</v>
      </c>
      <c r="C36" s="3">
        <f t="shared" si="2"/>
        <v>91.04</v>
      </c>
      <c r="AA36" s="5">
        <f t="shared" si="1"/>
        <v>36100</v>
      </c>
      <c r="AB36" s="4">
        <f t="shared" si="1"/>
        <v>86.81</v>
      </c>
      <c r="AC36" s="4">
        <f t="shared" si="1"/>
        <v>91.04</v>
      </c>
    </row>
    <row r="37" spans="1:29" x14ac:dyDescent="0.35">
      <c r="A37" s="1">
        <v>36130</v>
      </c>
      <c r="B37">
        <v>93.3</v>
      </c>
      <c r="C37" s="3">
        <f t="shared" si="2"/>
        <v>92.87</v>
      </c>
      <c r="AA37" s="5">
        <f t="shared" si="1"/>
        <v>36130</v>
      </c>
      <c r="AB37" s="4">
        <f t="shared" si="1"/>
        <v>93.3</v>
      </c>
      <c r="AC37" s="4">
        <f t="shared" si="1"/>
        <v>92.87</v>
      </c>
    </row>
    <row r="38" spans="1:29" x14ac:dyDescent="0.35">
      <c r="A38" s="1">
        <v>36161</v>
      </c>
      <c r="B38">
        <v>81.59</v>
      </c>
      <c r="C38" s="3">
        <f t="shared" si="2"/>
        <v>81.87</v>
      </c>
      <c r="AA38" s="5">
        <f t="shared" si="1"/>
        <v>36161</v>
      </c>
      <c r="AB38" s="4">
        <f t="shared" si="1"/>
        <v>81.59</v>
      </c>
      <c r="AC38" s="4">
        <f t="shared" si="1"/>
        <v>81.87</v>
      </c>
    </row>
    <row r="39" spans="1:29" x14ac:dyDescent="0.35">
      <c r="A39" s="1">
        <v>36192</v>
      </c>
      <c r="B39">
        <v>81.77</v>
      </c>
      <c r="C39" s="3">
        <f t="shared" si="2"/>
        <v>85.36</v>
      </c>
      <c r="AA39" s="5">
        <f t="shared" si="1"/>
        <v>36192</v>
      </c>
      <c r="AB39" s="4">
        <f t="shared" si="1"/>
        <v>81.77</v>
      </c>
      <c r="AC39" s="4">
        <f t="shared" si="1"/>
        <v>85.36</v>
      </c>
    </row>
    <row r="40" spans="1:29" x14ac:dyDescent="0.35">
      <c r="A40" s="1">
        <v>36220</v>
      </c>
      <c r="B40">
        <v>91.24</v>
      </c>
      <c r="C40" s="3">
        <f t="shared" si="2"/>
        <v>92.98</v>
      </c>
      <c r="AA40" s="5">
        <f t="shared" si="1"/>
        <v>36220</v>
      </c>
      <c r="AB40" s="4">
        <f t="shared" si="1"/>
        <v>91.24</v>
      </c>
      <c r="AC40" s="4">
        <f t="shared" si="1"/>
        <v>92.98</v>
      </c>
    </row>
    <row r="41" spans="1:29" x14ac:dyDescent="0.35">
      <c r="A41" s="1">
        <v>36251</v>
      </c>
      <c r="B41">
        <v>79.45</v>
      </c>
      <c r="C41" s="3">
        <f t="shared" si="2"/>
        <v>81.09</v>
      </c>
      <c r="AA41" s="5">
        <f t="shared" si="1"/>
        <v>36251</v>
      </c>
      <c r="AB41" s="4">
        <f t="shared" si="1"/>
        <v>79.45</v>
      </c>
      <c r="AC41" s="4">
        <f t="shared" si="1"/>
        <v>81.09</v>
      </c>
    </row>
    <row r="42" spans="1:29" x14ac:dyDescent="0.35">
      <c r="A42" s="1">
        <v>36281</v>
      </c>
      <c r="B42">
        <v>86.99</v>
      </c>
      <c r="C42" s="3">
        <f t="shared" si="2"/>
        <v>85.64</v>
      </c>
      <c r="AA42" s="5">
        <f t="shared" si="1"/>
        <v>36281</v>
      </c>
      <c r="AB42" s="4">
        <f t="shared" si="1"/>
        <v>86.99</v>
      </c>
      <c r="AC42" s="4">
        <f t="shared" si="1"/>
        <v>85.64</v>
      </c>
    </row>
    <row r="43" spans="1:29" x14ac:dyDescent="0.35">
      <c r="A43" s="1">
        <v>36312</v>
      </c>
      <c r="B43">
        <v>96.6</v>
      </c>
      <c r="C43" s="3">
        <f t="shared" si="2"/>
        <v>91.14</v>
      </c>
      <c r="AA43" s="5">
        <f t="shared" si="1"/>
        <v>36312</v>
      </c>
      <c r="AB43" s="4">
        <f t="shared" si="1"/>
        <v>96.6</v>
      </c>
      <c r="AC43" s="4">
        <f t="shared" si="1"/>
        <v>91.14</v>
      </c>
    </row>
    <row r="44" spans="1:29" x14ac:dyDescent="0.35">
      <c r="A44" s="1">
        <v>36342</v>
      </c>
      <c r="B44">
        <v>97.99</v>
      </c>
      <c r="C44" s="3">
        <f t="shared" si="2"/>
        <v>83.46</v>
      </c>
      <c r="AA44" s="5">
        <f t="shared" si="1"/>
        <v>36342</v>
      </c>
      <c r="AB44" s="4">
        <f t="shared" si="1"/>
        <v>97.99</v>
      </c>
      <c r="AC44" s="4">
        <f t="shared" si="1"/>
        <v>83.46</v>
      </c>
    </row>
    <row r="45" spans="1:29" x14ac:dyDescent="0.35">
      <c r="A45" s="1">
        <v>36373</v>
      </c>
      <c r="B45">
        <v>79.13</v>
      </c>
      <c r="C45" s="3">
        <f t="shared" si="2"/>
        <v>66.37</v>
      </c>
      <c r="AA45" s="5">
        <f t="shared" si="1"/>
        <v>36373</v>
      </c>
      <c r="AB45" s="4">
        <f t="shared" si="1"/>
        <v>79.13</v>
      </c>
      <c r="AC45" s="4">
        <f t="shared" si="1"/>
        <v>66.37</v>
      </c>
    </row>
    <row r="46" spans="1:29" x14ac:dyDescent="0.35">
      <c r="A46" s="1">
        <v>36404</v>
      </c>
      <c r="B46">
        <v>103.56</v>
      </c>
      <c r="C46" s="3">
        <f t="shared" si="2"/>
        <v>93.34</v>
      </c>
      <c r="AA46" s="5">
        <f t="shared" si="1"/>
        <v>36404</v>
      </c>
      <c r="AB46" s="4">
        <f t="shared" si="1"/>
        <v>103.56</v>
      </c>
      <c r="AC46" s="4">
        <f t="shared" si="1"/>
        <v>93.34</v>
      </c>
    </row>
    <row r="47" spans="1:29" x14ac:dyDescent="0.35">
      <c r="A47" s="1">
        <v>36434</v>
      </c>
      <c r="B47">
        <v>100.89</v>
      </c>
      <c r="C47" s="3">
        <f t="shared" si="2"/>
        <v>85.93</v>
      </c>
      <c r="AA47" s="5">
        <f t="shared" si="1"/>
        <v>36434</v>
      </c>
      <c r="AB47" s="4">
        <f t="shared" si="1"/>
        <v>100.89</v>
      </c>
      <c r="AC47" s="4">
        <f t="shared" si="1"/>
        <v>85.93</v>
      </c>
    </row>
    <row r="48" spans="1:29" x14ac:dyDescent="0.35">
      <c r="A48" s="1">
        <v>36465</v>
      </c>
      <c r="B48">
        <v>99.4</v>
      </c>
      <c r="C48" s="3">
        <f t="shared" si="2"/>
        <v>86.81</v>
      </c>
      <c r="AA48" s="5">
        <f t="shared" si="1"/>
        <v>36465</v>
      </c>
      <c r="AB48" s="4">
        <f t="shared" si="1"/>
        <v>99.4</v>
      </c>
      <c r="AC48" s="4">
        <f t="shared" si="1"/>
        <v>86.81</v>
      </c>
    </row>
    <row r="49" spans="1:29" x14ac:dyDescent="0.35">
      <c r="A49" s="1">
        <v>36495</v>
      </c>
      <c r="B49">
        <v>111.8</v>
      </c>
      <c r="C49" s="3">
        <f t="shared" si="2"/>
        <v>93.3</v>
      </c>
      <c r="AA49" s="5">
        <f t="shared" si="1"/>
        <v>36495</v>
      </c>
      <c r="AB49" s="4">
        <f t="shared" si="1"/>
        <v>111.8</v>
      </c>
      <c r="AC49" s="4">
        <f t="shared" si="1"/>
        <v>93.3</v>
      </c>
    </row>
    <row r="50" spans="1:29" x14ac:dyDescent="0.35">
      <c r="A50" s="1">
        <v>36526</v>
      </c>
      <c r="B50">
        <v>95.3</v>
      </c>
      <c r="C50" s="3">
        <f t="shared" si="2"/>
        <v>81.59</v>
      </c>
      <c r="AA50" s="5">
        <f t="shared" si="1"/>
        <v>36526</v>
      </c>
      <c r="AB50" s="4">
        <f t="shared" si="1"/>
        <v>95.3</v>
      </c>
      <c r="AC50" s="4">
        <f t="shared" si="1"/>
        <v>81.59</v>
      </c>
    </row>
    <row r="51" spans="1:29" x14ac:dyDescent="0.35">
      <c r="A51" s="1">
        <v>36557</v>
      </c>
      <c r="B51">
        <v>97.77</v>
      </c>
      <c r="C51" s="3">
        <f t="shared" si="2"/>
        <v>81.77</v>
      </c>
      <c r="AA51" s="5">
        <f t="shared" si="1"/>
        <v>36557</v>
      </c>
      <c r="AB51" s="4">
        <f t="shared" si="1"/>
        <v>97.77</v>
      </c>
      <c r="AC51" s="4">
        <f t="shared" si="1"/>
        <v>81.77</v>
      </c>
    </row>
    <row r="52" spans="1:29" x14ac:dyDescent="0.35">
      <c r="A52" s="1">
        <v>36586</v>
      </c>
      <c r="B52">
        <v>116.23</v>
      </c>
      <c r="C52" s="3">
        <f t="shared" si="2"/>
        <v>91.24</v>
      </c>
      <c r="AA52" s="5">
        <f t="shared" si="1"/>
        <v>36586</v>
      </c>
      <c r="AB52" s="4">
        <f t="shared" si="1"/>
        <v>116.23</v>
      </c>
      <c r="AC52" s="4">
        <f t="shared" si="1"/>
        <v>91.24</v>
      </c>
    </row>
    <row r="53" spans="1:29" x14ac:dyDescent="0.35">
      <c r="A53" s="1">
        <v>36617</v>
      </c>
      <c r="B53">
        <v>100.98</v>
      </c>
      <c r="C53" s="3">
        <f t="shared" si="2"/>
        <v>79.45</v>
      </c>
      <c r="AA53" s="5">
        <f t="shared" si="1"/>
        <v>36617</v>
      </c>
      <c r="AB53" s="4">
        <f t="shared" si="1"/>
        <v>100.98</v>
      </c>
      <c r="AC53" s="4">
        <f t="shared" si="1"/>
        <v>79.45</v>
      </c>
    </row>
    <row r="54" spans="1:29" x14ac:dyDescent="0.35">
      <c r="A54" s="1">
        <v>36647</v>
      </c>
      <c r="B54">
        <v>104.07</v>
      </c>
      <c r="C54" s="3">
        <f t="shared" si="2"/>
        <v>86.99</v>
      </c>
      <c r="AA54" s="5">
        <f t="shared" si="1"/>
        <v>36647</v>
      </c>
      <c r="AB54" s="4">
        <f t="shared" si="1"/>
        <v>104.07</v>
      </c>
      <c r="AC54" s="4">
        <f t="shared" si="1"/>
        <v>86.99</v>
      </c>
    </row>
    <row r="55" spans="1:29" x14ac:dyDescent="0.35">
      <c r="A55" s="1">
        <v>36678</v>
      </c>
      <c r="B55">
        <v>114.64</v>
      </c>
      <c r="C55" s="3">
        <f t="shared" si="2"/>
        <v>96.6</v>
      </c>
      <c r="AA55" s="5">
        <f t="shared" si="1"/>
        <v>36678</v>
      </c>
      <c r="AB55" s="4">
        <f t="shared" si="1"/>
        <v>114.64</v>
      </c>
      <c r="AC55" s="4">
        <f t="shared" si="1"/>
        <v>96.6</v>
      </c>
    </row>
    <row r="56" spans="1:29" x14ac:dyDescent="0.35">
      <c r="A56" s="1">
        <v>36708</v>
      </c>
      <c r="B56">
        <v>107.62</v>
      </c>
      <c r="C56" s="3">
        <f t="shared" si="2"/>
        <v>97.99</v>
      </c>
      <c r="AA56" s="5">
        <f t="shared" si="1"/>
        <v>36708</v>
      </c>
      <c r="AB56" s="4">
        <f t="shared" si="1"/>
        <v>107.62</v>
      </c>
      <c r="AC56" s="4">
        <f t="shared" si="1"/>
        <v>97.99</v>
      </c>
    </row>
    <row r="57" spans="1:29" x14ac:dyDescent="0.35">
      <c r="A57" s="1">
        <v>36739</v>
      </c>
      <c r="B57">
        <v>96.12</v>
      </c>
      <c r="C57" s="3">
        <f t="shared" si="2"/>
        <v>79.13</v>
      </c>
      <c r="AA57" s="5">
        <f t="shared" si="1"/>
        <v>36739</v>
      </c>
      <c r="AB57" s="4">
        <f t="shared" si="1"/>
        <v>96.12</v>
      </c>
      <c r="AC57" s="4">
        <f t="shared" si="1"/>
        <v>79.13</v>
      </c>
    </row>
    <row r="58" spans="1:29" x14ac:dyDescent="0.35">
      <c r="A58" s="1">
        <v>36770</v>
      </c>
      <c r="B58">
        <v>123.5</v>
      </c>
      <c r="C58" s="3">
        <f t="shared" si="2"/>
        <v>103.56</v>
      </c>
      <c r="AA58" s="5">
        <f t="shared" si="1"/>
        <v>36770</v>
      </c>
      <c r="AB58" s="4">
        <f t="shared" si="1"/>
        <v>123.5</v>
      </c>
      <c r="AC58" s="4">
        <f t="shared" si="1"/>
        <v>103.56</v>
      </c>
    </row>
    <row r="59" spans="1:29" x14ac:dyDescent="0.35">
      <c r="A59" s="1">
        <v>36800</v>
      </c>
      <c r="B59">
        <v>116.12</v>
      </c>
      <c r="C59" s="3">
        <f t="shared" si="2"/>
        <v>100.89</v>
      </c>
      <c r="AA59" s="5">
        <f t="shared" si="1"/>
        <v>36800</v>
      </c>
      <c r="AB59" s="4">
        <f t="shared" si="1"/>
        <v>116.12</v>
      </c>
      <c r="AC59" s="4">
        <f t="shared" si="1"/>
        <v>100.89</v>
      </c>
    </row>
    <row r="60" spans="1:29" x14ac:dyDescent="0.35">
      <c r="A60" s="1">
        <v>36831</v>
      </c>
      <c r="B60">
        <v>116.86</v>
      </c>
      <c r="C60" s="3">
        <f t="shared" si="2"/>
        <v>99.4</v>
      </c>
      <c r="AA60" s="5">
        <f t="shared" si="1"/>
        <v>36831</v>
      </c>
      <c r="AB60" s="4">
        <f t="shared" si="1"/>
        <v>116.86</v>
      </c>
      <c r="AC60" s="4">
        <f t="shared" si="1"/>
        <v>99.4</v>
      </c>
    </row>
    <row r="61" spans="1:29" x14ac:dyDescent="0.35">
      <c r="A61" s="1">
        <v>36861</v>
      </c>
      <c r="B61">
        <v>128.61000000000001</v>
      </c>
      <c r="C61" s="3">
        <f t="shared" si="2"/>
        <v>111.8</v>
      </c>
      <c r="AA61" s="5">
        <f t="shared" si="1"/>
        <v>36861</v>
      </c>
      <c r="AB61" s="4">
        <f t="shared" si="1"/>
        <v>128.61000000000001</v>
      </c>
      <c r="AC61" s="4">
        <f t="shared" si="1"/>
        <v>111.8</v>
      </c>
    </row>
    <row r="62" spans="1:29" x14ac:dyDescent="0.35">
      <c r="A62" s="1">
        <v>36892</v>
      </c>
      <c r="B62">
        <v>100.56</v>
      </c>
      <c r="C62" s="3">
        <f t="shared" si="2"/>
        <v>95.3</v>
      </c>
      <c r="AA62" s="5">
        <f t="shared" si="1"/>
        <v>36892</v>
      </c>
      <c r="AB62" s="4">
        <f t="shared" si="1"/>
        <v>100.56</v>
      </c>
      <c r="AC62" s="4">
        <f t="shared" si="1"/>
        <v>95.3</v>
      </c>
    </row>
    <row r="63" spans="1:29" x14ac:dyDescent="0.35">
      <c r="A63" s="1">
        <v>36923</v>
      </c>
      <c r="B63">
        <v>103.05</v>
      </c>
      <c r="C63" s="3">
        <f t="shared" si="2"/>
        <v>97.77</v>
      </c>
      <c r="AA63" s="5">
        <f t="shared" si="1"/>
        <v>36923</v>
      </c>
      <c r="AB63" s="4">
        <f t="shared" si="1"/>
        <v>103.05</v>
      </c>
      <c r="AC63" s="4">
        <f t="shared" si="1"/>
        <v>97.77</v>
      </c>
    </row>
    <row r="64" spans="1:29" x14ac:dyDescent="0.35">
      <c r="A64" s="1">
        <v>36951</v>
      </c>
      <c r="B64">
        <v>119.06</v>
      </c>
      <c r="C64" s="3">
        <f t="shared" si="2"/>
        <v>116.23</v>
      </c>
      <c r="AA64" s="5">
        <f t="shared" si="1"/>
        <v>36951</v>
      </c>
      <c r="AB64" s="4">
        <f t="shared" si="1"/>
        <v>119.06</v>
      </c>
      <c r="AC64" s="4">
        <f t="shared" si="1"/>
        <v>116.23</v>
      </c>
    </row>
    <row r="65" spans="1:29" x14ac:dyDescent="0.35">
      <c r="A65" s="1">
        <v>36982</v>
      </c>
      <c r="B65">
        <v>92.46</v>
      </c>
      <c r="C65" s="3">
        <f t="shared" si="2"/>
        <v>100.98</v>
      </c>
      <c r="AA65" s="5">
        <f t="shared" si="1"/>
        <v>36982</v>
      </c>
      <c r="AB65" s="4">
        <f t="shared" si="1"/>
        <v>92.46</v>
      </c>
      <c r="AC65" s="4">
        <f t="shared" si="1"/>
        <v>100.98</v>
      </c>
    </row>
    <row r="66" spans="1:29" x14ac:dyDescent="0.35">
      <c r="A66" s="1">
        <v>37012</v>
      </c>
      <c r="B66">
        <v>98.75</v>
      </c>
      <c r="C66" s="3">
        <f t="shared" si="2"/>
        <v>104.07</v>
      </c>
      <c r="AA66" s="5">
        <f t="shared" ref="AA66:AC129" si="3">A66</f>
        <v>37012</v>
      </c>
      <c r="AB66" s="4">
        <f t="shared" si="3"/>
        <v>98.75</v>
      </c>
      <c r="AC66" s="4">
        <f t="shared" si="3"/>
        <v>104.07</v>
      </c>
    </row>
    <row r="67" spans="1:29" x14ac:dyDescent="0.35">
      <c r="A67" s="1">
        <v>37043</v>
      </c>
      <c r="B67">
        <v>111.14</v>
      </c>
      <c r="C67" s="3">
        <f t="shared" si="2"/>
        <v>114.64</v>
      </c>
      <c r="AA67" s="5">
        <f t="shared" si="3"/>
        <v>37043</v>
      </c>
      <c r="AB67" s="4">
        <f t="shared" si="3"/>
        <v>111.14</v>
      </c>
      <c r="AC67" s="4">
        <f t="shared" si="3"/>
        <v>114.64</v>
      </c>
    </row>
    <row r="68" spans="1:29" x14ac:dyDescent="0.35">
      <c r="A68" s="1">
        <v>37073</v>
      </c>
      <c r="B68">
        <v>96.13</v>
      </c>
      <c r="C68" s="3">
        <f t="shared" si="2"/>
        <v>107.62</v>
      </c>
      <c r="AA68" s="5">
        <f t="shared" si="3"/>
        <v>37073</v>
      </c>
      <c r="AB68" s="4">
        <f t="shared" si="3"/>
        <v>96.13</v>
      </c>
      <c r="AC68" s="4">
        <f t="shared" si="3"/>
        <v>107.62</v>
      </c>
    </row>
    <row r="69" spans="1:29" x14ac:dyDescent="0.35">
      <c r="A69" s="1">
        <v>37104</v>
      </c>
      <c r="B69">
        <v>79.72</v>
      </c>
      <c r="C69" s="3">
        <f t="shared" si="2"/>
        <v>96.12</v>
      </c>
      <c r="AA69" s="5">
        <f t="shared" si="3"/>
        <v>37104</v>
      </c>
      <c r="AB69" s="4">
        <f t="shared" si="3"/>
        <v>79.72</v>
      </c>
      <c r="AC69" s="4">
        <f t="shared" si="3"/>
        <v>96.12</v>
      </c>
    </row>
    <row r="70" spans="1:29" x14ac:dyDescent="0.35">
      <c r="A70" s="1">
        <v>37135</v>
      </c>
      <c r="B70">
        <v>102.07</v>
      </c>
      <c r="C70" s="3">
        <f t="shared" si="2"/>
        <v>123.5</v>
      </c>
      <c r="AA70" s="5">
        <f t="shared" si="3"/>
        <v>37135</v>
      </c>
      <c r="AB70" s="4">
        <f t="shared" si="3"/>
        <v>102.07</v>
      </c>
      <c r="AC70" s="4">
        <f t="shared" si="3"/>
        <v>123.5</v>
      </c>
    </row>
    <row r="71" spans="1:29" x14ac:dyDescent="0.35">
      <c r="A71" s="1">
        <v>37165</v>
      </c>
      <c r="B71">
        <v>96.18</v>
      </c>
      <c r="C71" s="3">
        <f t="shared" si="2"/>
        <v>116.12</v>
      </c>
      <c r="AA71" s="5">
        <f t="shared" si="3"/>
        <v>37165</v>
      </c>
      <c r="AB71" s="4">
        <f t="shared" si="3"/>
        <v>96.18</v>
      </c>
      <c r="AC71" s="4">
        <f t="shared" si="3"/>
        <v>116.12</v>
      </c>
    </row>
    <row r="72" spans="1:29" x14ac:dyDescent="0.35">
      <c r="A72" s="1">
        <v>37196</v>
      </c>
      <c r="B72">
        <v>101.26</v>
      </c>
      <c r="C72" s="3">
        <f t="shared" si="2"/>
        <v>116.86</v>
      </c>
      <c r="AA72" s="5">
        <f t="shared" si="3"/>
        <v>37196</v>
      </c>
      <c r="AB72" s="4">
        <f t="shared" si="3"/>
        <v>101.26</v>
      </c>
      <c r="AC72" s="4">
        <f t="shared" si="3"/>
        <v>116.86</v>
      </c>
    </row>
    <row r="73" spans="1:29" x14ac:dyDescent="0.35">
      <c r="A73" s="1">
        <v>37226</v>
      </c>
      <c r="B73">
        <v>109.85</v>
      </c>
      <c r="C73" s="3">
        <f t="shared" si="2"/>
        <v>128.61000000000001</v>
      </c>
      <c r="AA73" s="5">
        <f t="shared" si="3"/>
        <v>37226</v>
      </c>
      <c r="AB73" s="4">
        <f t="shared" si="3"/>
        <v>109.85</v>
      </c>
      <c r="AC73" s="4">
        <f t="shared" si="3"/>
        <v>128.61000000000001</v>
      </c>
    </row>
    <row r="74" spans="1:29" x14ac:dyDescent="0.35">
      <c r="A74" s="1">
        <v>37257</v>
      </c>
      <c r="B74">
        <v>89.52</v>
      </c>
      <c r="C74" s="3">
        <f t="shared" si="2"/>
        <v>100.56</v>
      </c>
      <c r="AA74" s="5">
        <f t="shared" si="3"/>
        <v>37257</v>
      </c>
      <c r="AB74" s="4">
        <f t="shared" si="3"/>
        <v>89.52</v>
      </c>
      <c r="AC74" s="4">
        <f t="shared" si="3"/>
        <v>100.56</v>
      </c>
    </row>
    <row r="75" spans="1:29" x14ac:dyDescent="0.35">
      <c r="A75" s="1">
        <v>37288</v>
      </c>
      <c r="B75">
        <v>89.27</v>
      </c>
      <c r="C75" s="3">
        <f t="shared" si="2"/>
        <v>103.05</v>
      </c>
      <c r="AA75" s="5">
        <f t="shared" si="3"/>
        <v>37288</v>
      </c>
      <c r="AB75" s="4">
        <f t="shared" si="3"/>
        <v>89.27</v>
      </c>
      <c r="AC75" s="4">
        <f t="shared" si="3"/>
        <v>103.05</v>
      </c>
    </row>
    <row r="76" spans="1:29" x14ac:dyDescent="0.35">
      <c r="A76" s="1">
        <v>37316</v>
      </c>
      <c r="B76">
        <v>104.35</v>
      </c>
      <c r="C76" s="3">
        <f t="shared" si="2"/>
        <v>119.06</v>
      </c>
      <c r="AA76" s="5">
        <f t="shared" si="3"/>
        <v>37316</v>
      </c>
      <c r="AB76" s="4">
        <f t="shared" si="3"/>
        <v>104.35</v>
      </c>
      <c r="AC76" s="4">
        <f t="shared" si="3"/>
        <v>119.06</v>
      </c>
    </row>
    <row r="77" spans="1:29" x14ac:dyDescent="0.35">
      <c r="A77" s="1">
        <v>37347</v>
      </c>
      <c r="B77">
        <v>87.05</v>
      </c>
      <c r="C77" s="3">
        <f t="shared" si="2"/>
        <v>92.46</v>
      </c>
      <c r="AA77" s="5">
        <f t="shared" si="3"/>
        <v>37347</v>
      </c>
      <c r="AB77" s="4">
        <f t="shared" si="3"/>
        <v>87.05</v>
      </c>
      <c r="AC77" s="4">
        <f t="shared" si="3"/>
        <v>92.46</v>
      </c>
    </row>
    <row r="78" spans="1:29" x14ac:dyDescent="0.35">
      <c r="A78" s="1">
        <v>37377</v>
      </c>
      <c r="B78">
        <v>89.33</v>
      </c>
      <c r="C78" s="3">
        <f t="shared" si="2"/>
        <v>98.75</v>
      </c>
      <c r="AA78" s="5">
        <f t="shared" si="3"/>
        <v>37377</v>
      </c>
      <c r="AB78" s="4">
        <f t="shared" si="3"/>
        <v>89.33</v>
      </c>
      <c r="AC78" s="4">
        <f t="shared" si="3"/>
        <v>98.75</v>
      </c>
    </row>
    <row r="79" spans="1:29" x14ac:dyDescent="0.35">
      <c r="A79" s="1">
        <v>37408</v>
      </c>
      <c r="B79">
        <v>102.2</v>
      </c>
      <c r="C79" s="3">
        <f t="shared" ref="C79:C142" si="4">B67</f>
        <v>111.14</v>
      </c>
      <c r="AA79" s="5">
        <f t="shared" si="3"/>
        <v>37408</v>
      </c>
      <c r="AB79" s="4">
        <f t="shared" si="3"/>
        <v>102.2</v>
      </c>
      <c r="AC79" s="4">
        <f t="shared" si="3"/>
        <v>111.14</v>
      </c>
    </row>
    <row r="80" spans="1:29" x14ac:dyDescent="0.35">
      <c r="A80" s="1">
        <v>37438</v>
      </c>
      <c r="B80">
        <v>88.13</v>
      </c>
      <c r="C80" s="3">
        <f t="shared" si="4"/>
        <v>96.13</v>
      </c>
      <c r="AA80" s="5">
        <f t="shared" si="3"/>
        <v>37438</v>
      </c>
      <c r="AB80" s="4">
        <f t="shared" si="3"/>
        <v>88.13</v>
      </c>
      <c r="AC80" s="4">
        <f t="shared" si="3"/>
        <v>96.13</v>
      </c>
    </row>
    <row r="81" spans="1:29" x14ac:dyDescent="0.35">
      <c r="A81" s="1">
        <v>37469</v>
      </c>
      <c r="B81">
        <v>75.680000000000007</v>
      </c>
      <c r="C81" s="3">
        <f t="shared" si="4"/>
        <v>79.72</v>
      </c>
      <c r="AA81" s="5">
        <f t="shared" si="3"/>
        <v>37469</v>
      </c>
      <c r="AB81" s="4">
        <f t="shared" si="3"/>
        <v>75.680000000000007</v>
      </c>
      <c r="AC81" s="4">
        <f t="shared" si="3"/>
        <v>79.72</v>
      </c>
    </row>
    <row r="82" spans="1:29" x14ac:dyDescent="0.35">
      <c r="A82" s="1">
        <v>37500</v>
      </c>
      <c r="B82">
        <v>99.48</v>
      </c>
      <c r="C82" s="3">
        <f t="shared" si="4"/>
        <v>102.07</v>
      </c>
      <c r="AA82" s="5">
        <f t="shared" si="3"/>
        <v>37500</v>
      </c>
      <c r="AB82" s="4">
        <f t="shared" si="3"/>
        <v>99.48</v>
      </c>
      <c r="AC82" s="4">
        <f t="shared" si="3"/>
        <v>102.07</v>
      </c>
    </row>
    <row r="83" spans="1:29" x14ac:dyDescent="0.35">
      <c r="A83" s="1">
        <v>37530</v>
      </c>
      <c r="B83">
        <v>96.4</v>
      </c>
      <c r="C83" s="3">
        <f t="shared" si="4"/>
        <v>96.18</v>
      </c>
      <c r="AA83" s="5">
        <f t="shared" si="3"/>
        <v>37530</v>
      </c>
      <c r="AB83" s="4">
        <f t="shared" si="3"/>
        <v>96.4</v>
      </c>
      <c r="AC83" s="4">
        <f t="shared" si="3"/>
        <v>96.18</v>
      </c>
    </row>
    <row r="84" spans="1:29" x14ac:dyDescent="0.35">
      <c r="A84" s="1">
        <v>37561</v>
      </c>
      <c r="B84">
        <v>96.16</v>
      </c>
      <c r="C84" s="3">
        <f t="shared" si="4"/>
        <v>101.26</v>
      </c>
      <c r="AA84" s="5">
        <f t="shared" si="3"/>
        <v>37561</v>
      </c>
      <c r="AB84" s="4">
        <f t="shared" si="3"/>
        <v>96.16</v>
      </c>
      <c r="AC84" s="4">
        <f t="shared" si="3"/>
        <v>101.26</v>
      </c>
    </row>
    <row r="85" spans="1:29" x14ac:dyDescent="0.35">
      <c r="A85" s="1">
        <v>37591</v>
      </c>
      <c r="B85">
        <v>101</v>
      </c>
      <c r="C85" s="3">
        <f t="shared" si="4"/>
        <v>109.85</v>
      </c>
      <c r="AA85" s="5">
        <f t="shared" si="3"/>
        <v>37591</v>
      </c>
      <c r="AB85" s="4">
        <f t="shared" si="3"/>
        <v>101</v>
      </c>
      <c r="AC85" s="4">
        <f t="shared" si="3"/>
        <v>109.85</v>
      </c>
    </row>
    <row r="86" spans="1:29" x14ac:dyDescent="0.35">
      <c r="A86" s="1">
        <v>37622</v>
      </c>
      <c r="B86">
        <v>89.34</v>
      </c>
      <c r="C86" s="3">
        <f t="shared" si="4"/>
        <v>89.52</v>
      </c>
      <c r="AA86" s="5">
        <f t="shared" si="3"/>
        <v>37622</v>
      </c>
      <c r="AB86" s="4">
        <f t="shared" si="3"/>
        <v>89.34</v>
      </c>
      <c r="AC86" s="4">
        <f t="shared" si="3"/>
        <v>89.52</v>
      </c>
    </row>
    <row r="87" spans="1:29" x14ac:dyDescent="0.35">
      <c r="A87" s="1">
        <v>37653</v>
      </c>
      <c r="B87">
        <v>86.91</v>
      </c>
      <c r="C87" s="3">
        <f t="shared" si="4"/>
        <v>89.27</v>
      </c>
      <c r="AA87" s="5">
        <f t="shared" si="3"/>
        <v>37653</v>
      </c>
      <c r="AB87" s="4">
        <f t="shared" si="3"/>
        <v>86.91</v>
      </c>
      <c r="AC87" s="4">
        <f t="shared" si="3"/>
        <v>89.27</v>
      </c>
    </row>
    <row r="88" spans="1:29" x14ac:dyDescent="0.35">
      <c r="A88" s="1">
        <v>37681</v>
      </c>
      <c r="B88">
        <v>98.9</v>
      </c>
      <c r="C88" s="3">
        <f t="shared" si="4"/>
        <v>104.35</v>
      </c>
      <c r="AA88" s="5">
        <f t="shared" si="3"/>
        <v>37681</v>
      </c>
      <c r="AB88" s="4">
        <f t="shared" si="3"/>
        <v>98.9</v>
      </c>
      <c r="AC88" s="4">
        <f t="shared" si="3"/>
        <v>104.35</v>
      </c>
    </row>
    <row r="89" spans="1:29" x14ac:dyDescent="0.35">
      <c r="A89" s="1">
        <v>37712</v>
      </c>
      <c r="B89">
        <v>85.54</v>
      </c>
      <c r="C89" s="3">
        <f t="shared" si="4"/>
        <v>87.05</v>
      </c>
      <c r="AA89" s="5">
        <f t="shared" si="3"/>
        <v>37712</v>
      </c>
      <c r="AB89" s="4">
        <f t="shared" si="3"/>
        <v>85.54</v>
      </c>
      <c r="AC89" s="4">
        <f t="shared" si="3"/>
        <v>87.05</v>
      </c>
    </row>
    <row r="90" spans="1:29" x14ac:dyDescent="0.35">
      <c r="A90" s="1">
        <v>37742</v>
      </c>
      <c r="B90">
        <v>85.25</v>
      </c>
      <c r="C90" s="3">
        <f t="shared" si="4"/>
        <v>89.33</v>
      </c>
      <c r="AA90" s="5">
        <f t="shared" si="3"/>
        <v>37742</v>
      </c>
      <c r="AB90" s="4">
        <f t="shared" si="3"/>
        <v>85.25</v>
      </c>
      <c r="AC90" s="4">
        <f t="shared" si="3"/>
        <v>89.33</v>
      </c>
    </row>
    <row r="91" spans="1:29" x14ac:dyDescent="0.35">
      <c r="A91" s="1">
        <v>37773</v>
      </c>
      <c r="B91">
        <v>101.14</v>
      </c>
      <c r="C91" s="3">
        <f t="shared" si="4"/>
        <v>102.2</v>
      </c>
      <c r="AA91" s="5">
        <f t="shared" si="3"/>
        <v>37773</v>
      </c>
      <c r="AB91" s="4">
        <f t="shared" si="3"/>
        <v>101.14</v>
      </c>
      <c r="AC91" s="4">
        <f t="shared" si="3"/>
        <v>102.2</v>
      </c>
    </row>
    <row r="92" spans="1:29" x14ac:dyDescent="0.35">
      <c r="A92" s="1">
        <v>37803</v>
      </c>
      <c r="B92">
        <v>91.8</v>
      </c>
      <c r="C92" s="3">
        <f t="shared" si="4"/>
        <v>88.13</v>
      </c>
      <c r="AA92" s="5">
        <f t="shared" si="3"/>
        <v>37803</v>
      </c>
      <c r="AB92" s="4">
        <f t="shared" si="3"/>
        <v>91.8</v>
      </c>
      <c r="AC92" s="4">
        <f t="shared" si="3"/>
        <v>88.13</v>
      </c>
    </row>
    <row r="93" spans="1:29" x14ac:dyDescent="0.35">
      <c r="A93" s="1">
        <v>37834</v>
      </c>
      <c r="B93">
        <v>76.98</v>
      </c>
      <c r="C93" s="3">
        <f t="shared" si="4"/>
        <v>75.680000000000007</v>
      </c>
      <c r="AA93" s="5">
        <f t="shared" si="3"/>
        <v>37834</v>
      </c>
      <c r="AB93" s="4">
        <f t="shared" si="3"/>
        <v>76.98</v>
      </c>
      <c r="AC93" s="4">
        <f t="shared" si="3"/>
        <v>75.680000000000007</v>
      </c>
    </row>
    <row r="94" spans="1:29" x14ac:dyDescent="0.35">
      <c r="A94" s="1">
        <v>37865</v>
      </c>
      <c r="B94">
        <v>104.33</v>
      </c>
      <c r="C94" s="3">
        <f t="shared" si="4"/>
        <v>99.48</v>
      </c>
      <c r="AA94" s="5">
        <f t="shared" si="3"/>
        <v>37865</v>
      </c>
      <c r="AB94" s="4">
        <f t="shared" si="3"/>
        <v>104.33</v>
      </c>
      <c r="AC94" s="4">
        <f t="shared" si="3"/>
        <v>99.48</v>
      </c>
    </row>
    <row r="95" spans="1:29" x14ac:dyDescent="0.35">
      <c r="A95" s="1">
        <v>37895</v>
      </c>
      <c r="B95">
        <v>99.72</v>
      </c>
      <c r="C95" s="3">
        <f t="shared" si="4"/>
        <v>96.4</v>
      </c>
      <c r="AA95" s="5">
        <f t="shared" si="3"/>
        <v>37895</v>
      </c>
      <c r="AB95" s="4">
        <f t="shared" si="3"/>
        <v>99.72</v>
      </c>
      <c r="AC95" s="4">
        <f t="shared" si="3"/>
        <v>96.4</v>
      </c>
    </row>
    <row r="96" spans="1:29" x14ac:dyDescent="0.35">
      <c r="A96" s="1">
        <v>37926</v>
      </c>
      <c r="B96">
        <v>101.06</v>
      </c>
      <c r="C96" s="3">
        <f t="shared" si="4"/>
        <v>96.16</v>
      </c>
      <c r="AA96" s="5">
        <f t="shared" si="3"/>
        <v>37926</v>
      </c>
      <c r="AB96" s="4">
        <f t="shared" si="3"/>
        <v>101.06</v>
      </c>
      <c r="AC96" s="4">
        <f t="shared" si="3"/>
        <v>96.16</v>
      </c>
    </row>
    <row r="97" spans="1:29" x14ac:dyDescent="0.35">
      <c r="A97" s="1">
        <v>37956</v>
      </c>
      <c r="B97">
        <v>109</v>
      </c>
      <c r="C97" s="3">
        <f t="shared" si="4"/>
        <v>101</v>
      </c>
      <c r="AA97" s="5">
        <f t="shared" si="3"/>
        <v>37956</v>
      </c>
      <c r="AB97" s="4">
        <f t="shared" si="3"/>
        <v>109</v>
      </c>
      <c r="AC97" s="4">
        <f t="shared" si="3"/>
        <v>101</v>
      </c>
    </row>
    <row r="98" spans="1:29" x14ac:dyDescent="0.35">
      <c r="A98" s="1">
        <v>37987</v>
      </c>
      <c r="B98">
        <v>89.88</v>
      </c>
      <c r="C98" s="3">
        <f t="shared" si="4"/>
        <v>89.34</v>
      </c>
      <c r="AA98" s="5">
        <f t="shared" si="3"/>
        <v>37987</v>
      </c>
      <c r="AB98" s="4">
        <f t="shared" si="3"/>
        <v>89.88</v>
      </c>
      <c r="AC98" s="4">
        <f t="shared" si="3"/>
        <v>89.34</v>
      </c>
    </row>
    <row r="99" spans="1:29" x14ac:dyDescent="0.35">
      <c r="A99" s="1">
        <v>38018</v>
      </c>
      <c r="B99">
        <v>92.27</v>
      </c>
      <c r="C99" s="3">
        <f t="shared" si="4"/>
        <v>86.91</v>
      </c>
      <c r="AA99" s="5">
        <f t="shared" si="3"/>
        <v>38018</v>
      </c>
      <c r="AB99" s="4">
        <f t="shared" si="3"/>
        <v>92.27</v>
      </c>
      <c r="AC99" s="4">
        <f t="shared" si="3"/>
        <v>86.91</v>
      </c>
    </row>
    <row r="100" spans="1:29" x14ac:dyDescent="0.35">
      <c r="A100" s="1">
        <v>38047</v>
      </c>
      <c r="B100">
        <v>105.11</v>
      </c>
      <c r="C100" s="3">
        <f t="shared" si="4"/>
        <v>98.9</v>
      </c>
      <c r="AA100" s="5">
        <f t="shared" si="3"/>
        <v>38047</v>
      </c>
      <c r="AB100" s="4">
        <f t="shared" si="3"/>
        <v>105.11</v>
      </c>
      <c r="AC100" s="4">
        <f t="shared" si="3"/>
        <v>98.9</v>
      </c>
    </row>
    <row r="101" spans="1:29" x14ac:dyDescent="0.35">
      <c r="A101" s="1">
        <v>38078</v>
      </c>
      <c r="B101">
        <v>91.5</v>
      </c>
      <c r="C101" s="3">
        <f t="shared" si="4"/>
        <v>85.54</v>
      </c>
      <c r="AA101" s="5">
        <f t="shared" si="3"/>
        <v>38078</v>
      </c>
      <c r="AB101" s="4">
        <f t="shared" si="3"/>
        <v>91.5</v>
      </c>
      <c r="AC101" s="4">
        <f t="shared" si="3"/>
        <v>85.54</v>
      </c>
    </row>
    <row r="102" spans="1:29" x14ac:dyDescent="0.35">
      <c r="A102" s="1">
        <v>38108</v>
      </c>
      <c r="B102">
        <v>92.56</v>
      </c>
      <c r="C102" s="3">
        <f t="shared" si="4"/>
        <v>85.25</v>
      </c>
      <c r="AA102" s="5">
        <f t="shared" si="3"/>
        <v>38108</v>
      </c>
      <c r="AB102" s="4">
        <f t="shared" si="3"/>
        <v>92.56</v>
      </c>
      <c r="AC102" s="4">
        <f t="shared" si="3"/>
        <v>85.25</v>
      </c>
    </row>
    <row r="103" spans="1:29" x14ac:dyDescent="0.35">
      <c r="A103" s="1">
        <v>38139</v>
      </c>
      <c r="B103">
        <v>104.35</v>
      </c>
      <c r="C103" s="3">
        <f t="shared" si="4"/>
        <v>101.14</v>
      </c>
      <c r="AA103" s="5">
        <f t="shared" si="3"/>
        <v>38139</v>
      </c>
      <c r="AB103" s="4">
        <f t="shared" si="3"/>
        <v>104.35</v>
      </c>
      <c r="AC103" s="4">
        <f t="shared" si="3"/>
        <v>101.14</v>
      </c>
    </row>
    <row r="104" spans="1:29" x14ac:dyDescent="0.35">
      <c r="A104" s="1">
        <v>38169</v>
      </c>
      <c r="B104">
        <v>96.21</v>
      </c>
      <c r="C104" s="3">
        <f t="shared" si="4"/>
        <v>91.8</v>
      </c>
      <c r="AA104" s="5">
        <f t="shared" si="3"/>
        <v>38169</v>
      </c>
      <c r="AB104" s="4">
        <f t="shared" si="3"/>
        <v>96.21</v>
      </c>
      <c r="AC104" s="4">
        <f t="shared" si="3"/>
        <v>91.8</v>
      </c>
    </row>
    <row r="105" spans="1:29" x14ac:dyDescent="0.35">
      <c r="A105" s="1">
        <v>38200</v>
      </c>
      <c r="B105">
        <v>79.58</v>
      </c>
      <c r="C105" s="3">
        <f t="shared" si="4"/>
        <v>76.98</v>
      </c>
      <c r="AA105" s="5">
        <f t="shared" si="3"/>
        <v>38200</v>
      </c>
      <c r="AB105" s="4">
        <f t="shared" si="3"/>
        <v>79.58</v>
      </c>
      <c r="AC105" s="4">
        <f t="shared" si="3"/>
        <v>76.98</v>
      </c>
    </row>
    <row r="106" spans="1:29" x14ac:dyDescent="0.35">
      <c r="A106" s="1">
        <v>38231</v>
      </c>
      <c r="B106">
        <v>105.43</v>
      </c>
      <c r="C106" s="3">
        <f t="shared" si="4"/>
        <v>104.33</v>
      </c>
      <c r="AA106" s="5">
        <f t="shared" si="3"/>
        <v>38231</v>
      </c>
      <c r="AB106" s="4">
        <f t="shared" si="3"/>
        <v>105.43</v>
      </c>
      <c r="AC106" s="4">
        <f t="shared" si="3"/>
        <v>104.33</v>
      </c>
    </row>
    <row r="107" spans="1:29" x14ac:dyDescent="0.35">
      <c r="A107" s="1">
        <v>38261</v>
      </c>
      <c r="B107">
        <v>99.18</v>
      </c>
      <c r="C107" s="3">
        <f t="shared" si="4"/>
        <v>99.72</v>
      </c>
      <c r="AA107" s="5">
        <f t="shared" si="3"/>
        <v>38261</v>
      </c>
      <c r="AB107" s="4">
        <f t="shared" si="3"/>
        <v>99.18</v>
      </c>
      <c r="AC107" s="4">
        <f t="shared" si="3"/>
        <v>99.72</v>
      </c>
    </row>
    <row r="108" spans="1:29" x14ac:dyDescent="0.35">
      <c r="A108" s="1">
        <v>38292</v>
      </c>
      <c r="B108">
        <v>99.77</v>
      </c>
      <c r="C108" s="3">
        <f t="shared" si="4"/>
        <v>101.06</v>
      </c>
      <c r="AA108" s="5">
        <f t="shared" si="3"/>
        <v>38292</v>
      </c>
      <c r="AB108" s="4">
        <f t="shared" si="3"/>
        <v>99.77</v>
      </c>
      <c r="AC108" s="4">
        <f t="shared" si="3"/>
        <v>101.06</v>
      </c>
    </row>
    <row r="109" spans="1:29" x14ac:dyDescent="0.35">
      <c r="A109" s="1">
        <v>38322</v>
      </c>
      <c r="B109">
        <v>113.55</v>
      </c>
      <c r="C109" s="3">
        <f t="shared" si="4"/>
        <v>109</v>
      </c>
      <c r="AA109" s="5">
        <f t="shared" si="3"/>
        <v>38322</v>
      </c>
      <c r="AB109" s="4">
        <f t="shared" si="3"/>
        <v>113.55</v>
      </c>
      <c r="AC109" s="4">
        <f t="shared" si="3"/>
        <v>109</v>
      </c>
    </row>
    <row r="110" spans="1:29" x14ac:dyDescent="0.35">
      <c r="A110" s="1">
        <v>38353</v>
      </c>
      <c r="B110">
        <v>91.65</v>
      </c>
      <c r="C110" s="3">
        <f t="shared" si="4"/>
        <v>89.88</v>
      </c>
      <c r="AA110" s="5">
        <f t="shared" si="3"/>
        <v>38353</v>
      </c>
      <c r="AB110" s="4">
        <f t="shared" si="3"/>
        <v>91.65</v>
      </c>
      <c r="AC110" s="4">
        <f t="shared" si="3"/>
        <v>89.88</v>
      </c>
    </row>
    <row r="111" spans="1:29" x14ac:dyDescent="0.35">
      <c r="A111" s="1">
        <v>38384</v>
      </c>
      <c r="B111">
        <v>90.56</v>
      </c>
      <c r="C111" s="3">
        <f t="shared" si="4"/>
        <v>92.27</v>
      </c>
      <c r="AA111" s="5">
        <f t="shared" si="3"/>
        <v>38384</v>
      </c>
      <c r="AB111" s="4">
        <f t="shared" si="3"/>
        <v>90.56</v>
      </c>
      <c r="AC111" s="4">
        <f t="shared" si="3"/>
        <v>92.27</v>
      </c>
    </row>
    <row r="112" spans="1:29" x14ac:dyDescent="0.35">
      <c r="A112" s="1">
        <v>38412</v>
      </c>
      <c r="B112">
        <v>105.52</v>
      </c>
      <c r="C112" s="3">
        <f t="shared" si="4"/>
        <v>105.11</v>
      </c>
      <c r="AA112" s="5">
        <f t="shared" si="3"/>
        <v>38412</v>
      </c>
      <c r="AB112" s="4">
        <f t="shared" si="3"/>
        <v>105.52</v>
      </c>
      <c r="AC112" s="4">
        <f t="shared" si="3"/>
        <v>105.11</v>
      </c>
    </row>
    <row r="113" spans="1:29" x14ac:dyDescent="0.35">
      <c r="A113" s="1">
        <v>38443</v>
      </c>
      <c r="B113">
        <v>92.18</v>
      </c>
      <c r="C113" s="3">
        <f t="shared" si="4"/>
        <v>91.5</v>
      </c>
      <c r="AA113" s="5">
        <f t="shared" si="3"/>
        <v>38443</v>
      </c>
      <c r="AB113" s="4">
        <f t="shared" si="3"/>
        <v>92.18</v>
      </c>
      <c r="AC113" s="4">
        <f t="shared" si="3"/>
        <v>91.5</v>
      </c>
    </row>
    <row r="114" spans="1:29" x14ac:dyDescent="0.35">
      <c r="A114" s="1">
        <v>38473</v>
      </c>
      <c r="B114">
        <v>91.22</v>
      </c>
      <c r="C114" s="3">
        <f t="shared" si="4"/>
        <v>92.56</v>
      </c>
      <c r="AA114" s="5">
        <f t="shared" si="3"/>
        <v>38473</v>
      </c>
      <c r="AB114" s="4">
        <f t="shared" si="3"/>
        <v>91.22</v>
      </c>
      <c r="AC114" s="4">
        <f t="shared" si="3"/>
        <v>92.56</v>
      </c>
    </row>
    <row r="115" spans="1:29" x14ac:dyDescent="0.35">
      <c r="A115" s="1">
        <v>38504</v>
      </c>
      <c r="B115">
        <v>109.04</v>
      </c>
      <c r="C115" s="3">
        <f t="shared" si="4"/>
        <v>104.35</v>
      </c>
      <c r="AA115" s="5">
        <f t="shared" si="3"/>
        <v>38504</v>
      </c>
      <c r="AB115" s="4">
        <f t="shared" si="3"/>
        <v>109.04</v>
      </c>
      <c r="AC115" s="4">
        <f t="shared" si="3"/>
        <v>104.35</v>
      </c>
    </row>
    <row r="116" spans="1:29" x14ac:dyDescent="0.35">
      <c r="A116" s="1">
        <v>38534</v>
      </c>
      <c r="B116">
        <v>99.26</v>
      </c>
      <c r="C116" s="3">
        <f t="shared" si="4"/>
        <v>96.21</v>
      </c>
      <c r="AA116" s="5">
        <f t="shared" si="3"/>
        <v>38534</v>
      </c>
      <c r="AB116" s="4">
        <f t="shared" si="3"/>
        <v>99.26</v>
      </c>
      <c r="AC116" s="4">
        <f t="shared" si="3"/>
        <v>96.21</v>
      </c>
    </row>
    <row r="117" spans="1:29" x14ac:dyDescent="0.35">
      <c r="A117" s="1">
        <v>38565</v>
      </c>
      <c r="B117">
        <v>83.36</v>
      </c>
      <c r="C117" s="3">
        <f t="shared" si="4"/>
        <v>79.58</v>
      </c>
      <c r="AA117" s="5">
        <f t="shared" si="3"/>
        <v>38565</v>
      </c>
      <c r="AB117" s="4">
        <f t="shared" si="3"/>
        <v>83.36</v>
      </c>
      <c r="AC117" s="4">
        <f t="shared" si="3"/>
        <v>79.58</v>
      </c>
    </row>
    <row r="118" spans="1:29" x14ac:dyDescent="0.35">
      <c r="A118" s="1">
        <v>38596</v>
      </c>
      <c r="B118">
        <v>110.8</v>
      </c>
      <c r="C118" s="3">
        <f t="shared" si="4"/>
        <v>105.43</v>
      </c>
      <c r="AA118" s="5">
        <f t="shared" si="3"/>
        <v>38596</v>
      </c>
      <c r="AB118" s="4">
        <f t="shared" si="3"/>
        <v>110.8</v>
      </c>
      <c r="AC118" s="4">
        <f t="shared" si="3"/>
        <v>105.43</v>
      </c>
    </row>
    <row r="119" spans="1:29" x14ac:dyDescent="0.35">
      <c r="A119" s="1">
        <v>38626</v>
      </c>
      <c r="B119">
        <v>104.95</v>
      </c>
      <c r="C119" s="3">
        <f t="shared" si="4"/>
        <v>99.18</v>
      </c>
      <c r="AA119" s="5">
        <f t="shared" si="3"/>
        <v>38626</v>
      </c>
      <c r="AB119" s="4">
        <f t="shared" si="3"/>
        <v>104.95</v>
      </c>
      <c r="AC119" s="4">
        <f t="shared" si="3"/>
        <v>99.18</v>
      </c>
    </row>
    <row r="120" spans="1:29" x14ac:dyDescent="0.35">
      <c r="A120" s="1">
        <v>38657</v>
      </c>
      <c r="B120">
        <v>107.07</v>
      </c>
      <c r="C120" s="3">
        <f t="shared" si="4"/>
        <v>99.77</v>
      </c>
      <c r="AA120" s="5">
        <f t="shared" si="3"/>
        <v>38657</v>
      </c>
      <c r="AB120" s="4">
        <f t="shared" si="3"/>
        <v>107.07</v>
      </c>
      <c r="AC120" s="4">
        <f t="shared" si="3"/>
        <v>99.77</v>
      </c>
    </row>
    <row r="121" spans="1:29" x14ac:dyDescent="0.35">
      <c r="A121" s="1">
        <v>38687</v>
      </c>
      <c r="B121">
        <v>114.4</v>
      </c>
      <c r="C121" s="3">
        <f t="shared" si="4"/>
        <v>113.55</v>
      </c>
      <c r="AA121" s="5">
        <f t="shared" si="3"/>
        <v>38687</v>
      </c>
      <c r="AB121" s="4">
        <f t="shared" si="3"/>
        <v>114.4</v>
      </c>
      <c r="AC121" s="4">
        <f t="shared" si="3"/>
        <v>113.55</v>
      </c>
    </row>
    <row r="122" spans="1:29" x14ac:dyDescent="0.35">
      <c r="A122" s="1">
        <v>38718</v>
      </c>
      <c r="B122">
        <v>99.16</v>
      </c>
      <c r="C122" s="3">
        <f t="shared" si="4"/>
        <v>91.65</v>
      </c>
      <c r="AA122" s="5">
        <f t="shared" si="3"/>
        <v>38718</v>
      </c>
      <c r="AB122" s="4">
        <f t="shared" si="3"/>
        <v>99.16</v>
      </c>
      <c r="AC122" s="4">
        <f t="shared" si="3"/>
        <v>91.65</v>
      </c>
    </row>
    <row r="123" spans="1:29" x14ac:dyDescent="0.35">
      <c r="A123" s="1">
        <v>38749</v>
      </c>
      <c r="B123">
        <v>99.86</v>
      </c>
      <c r="C123" s="3">
        <f t="shared" si="4"/>
        <v>90.56</v>
      </c>
      <c r="AA123" s="5">
        <f t="shared" si="3"/>
        <v>38749</v>
      </c>
      <c r="AB123" s="4">
        <f t="shared" si="3"/>
        <v>99.86</v>
      </c>
      <c r="AC123" s="4">
        <f t="shared" si="3"/>
        <v>90.56</v>
      </c>
    </row>
    <row r="124" spans="1:29" x14ac:dyDescent="0.35">
      <c r="A124" s="1">
        <v>38777</v>
      </c>
      <c r="B124">
        <v>116.14</v>
      </c>
      <c r="C124" s="3">
        <f t="shared" si="4"/>
        <v>105.52</v>
      </c>
      <c r="AA124" s="5">
        <f t="shared" si="3"/>
        <v>38777</v>
      </c>
      <c r="AB124" s="4">
        <f t="shared" si="3"/>
        <v>116.14</v>
      </c>
      <c r="AC124" s="4">
        <f t="shared" si="3"/>
        <v>105.52</v>
      </c>
    </row>
    <row r="125" spans="1:29" x14ac:dyDescent="0.35">
      <c r="A125" s="1">
        <v>38808</v>
      </c>
      <c r="B125">
        <v>103.48</v>
      </c>
      <c r="C125" s="3">
        <f t="shared" si="4"/>
        <v>92.18</v>
      </c>
      <c r="AA125" s="5">
        <f t="shared" si="3"/>
        <v>38808</v>
      </c>
      <c r="AB125" s="4">
        <f t="shared" si="3"/>
        <v>103.48</v>
      </c>
      <c r="AC125" s="4">
        <f t="shared" si="3"/>
        <v>92.18</v>
      </c>
    </row>
    <row r="126" spans="1:29" x14ac:dyDescent="0.35">
      <c r="A126" s="1">
        <v>38838</v>
      </c>
      <c r="B126">
        <v>103.07</v>
      </c>
      <c r="C126" s="3">
        <f t="shared" si="4"/>
        <v>91.22</v>
      </c>
      <c r="AA126" s="5">
        <f t="shared" si="3"/>
        <v>38838</v>
      </c>
      <c r="AB126" s="4">
        <f t="shared" si="3"/>
        <v>103.07</v>
      </c>
      <c r="AC126" s="4">
        <f t="shared" si="3"/>
        <v>91.22</v>
      </c>
    </row>
    <row r="127" spans="1:29" x14ac:dyDescent="0.35">
      <c r="A127" s="1">
        <v>38869</v>
      </c>
      <c r="B127">
        <v>119.32</v>
      </c>
      <c r="C127" s="3">
        <f t="shared" si="4"/>
        <v>109.04</v>
      </c>
      <c r="AA127" s="5">
        <f t="shared" si="3"/>
        <v>38869</v>
      </c>
      <c r="AB127" s="4">
        <f t="shared" si="3"/>
        <v>119.32</v>
      </c>
      <c r="AC127" s="4">
        <f t="shared" si="3"/>
        <v>109.04</v>
      </c>
    </row>
    <row r="128" spans="1:29" x14ac:dyDescent="0.35">
      <c r="A128" s="1">
        <v>38899</v>
      </c>
      <c r="B128">
        <v>107.94</v>
      </c>
      <c r="C128" s="3">
        <f t="shared" si="4"/>
        <v>99.26</v>
      </c>
      <c r="AA128" s="5">
        <f t="shared" si="3"/>
        <v>38899</v>
      </c>
      <c r="AB128" s="4">
        <f t="shared" si="3"/>
        <v>107.94</v>
      </c>
      <c r="AC128" s="4">
        <f t="shared" si="3"/>
        <v>99.26</v>
      </c>
    </row>
    <row r="129" spans="1:29" x14ac:dyDescent="0.35">
      <c r="A129" s="1">
        <v>38930</v>
      </c>
      <c r="B129">
        <v>90.59</v>
      </c>
      <c r="C129" s="3">
        <f t="shared" si="4"/>
        <v>83.36</v>
      </c>
      <c r="AA129" s="5">
        <f t="shared" si="3"/>
        <v>38930</v>
      </c>
      <c r="AB129" s="4">
        <f t="shared" si="3"/>
        <v>90.59</v>
      </c>
      <c r="AC129" s="4">
        <f t="shared" si="3"/>
        <v>83.36</v>
      </c>
    </row>
    <row r="130" spans="1:29" x14ac:dyDescent="0.35">
      <c r="A130" s="1">
        <v>38961</v>
      </c>
      <c r="B130">
        <v>121.8</v>
      </c>
      <c r="C130" s="3">
        <f t="shared" si="4"/>
        <v>110.8</v>
      </c>
      <c r="AA130" s="5">
        <f t="shared" ref="AA130:AC193" si="5">A130</f>
        <v>38961</v>
      </c>
      <c r="AB130" s="4">
        <f t="shared" si="5"/>
        <v>121.8</v>
      </c>
      <c r="AC130" s="4">
        <f t="shared" si="5"/>
        <v>110.8</v>
      </c>
    </row>
    <row r="131" spans="1:29" x14ac:dyDescent="0.35">
      <c r="A131" s="1">
        <v>38991</v>
      </c>
      <c r="B131">
        <v>117.11</v>
      </c>
      <c r="C131" s="3">
        <f t="shared" si="4"/>
        <v>104.95</v>
      </c>
      <c r="AA131" s="5">
        <f t="shared" si="5"/>
        <v>38991</v>
      </c>
      <c r="AB131" s="4">
        <f t="shared" si="5"/>
        <v>117.11</v>
      </c>
      <c r="AC131" s="4">
        <f t="shared" si="5"/>
        <v>104.95</v>
      </c>
    </row>
    <row r="132" spans="1:29" x14ac:dyDescent="0.35">
      <c r="A132" s="1">
        <v>39022</v>
      </c>
      <c r="B132">
        <v>113.71</v>
      </c>
      <c r="C132" s="3">
        <f t="shared" si="4"/>
        <v>107.07</v>
      </c>
      <c r="AA132" s="5">
        <f t="shared" si="5"/>
        <v>39022</v>
      </c>
      <c r="AB132" s="4">
        <f t="shared" si="5"/>
        <v>113.71</v>
      </c>
      <c r="AC132" s="4">
        <f t="shared" si="5"/>
        <v>107.07</v>
      </c>
    </row>
    <row r="133" spans="1:29" x14ac:dyDescent="0.35">
      <c r="A133" s="1">
        <v>39052</v>
      </c>
      <c r="B133">
        <v>120.37</v>
      </c>
      <c r="C133" s="3">
        <f t="shared" si="4"/>
        <v>114.4</v>
      </c>
      <c r="AA133" s="5">
        <f t="shared" si="5"/>
        <v>39052</v>
      </c>
      <c r="AB133" s="4">
        <f t="shared" si="5"/>
        <v>120.37</v>
      </c>
      <c r="AC133" s="4">
        <f t="shared" si="5"/>
        <v>114.4</v>
      </c>
    </row>
    <row r="134" spans="1:29" x14ac:dyDescent="0.35">
      <c r="A134" s="1">
        <v>39083</v>
      </c>
      <c r="B134">
        <v>103.93</v>
      </c>
      <c r="C134" s="3">
        <f t="shared" si="4"/>
        <v>99.16</v>
      </c>
      <c r="AA134" s="5">
        <f t="shared" si="5"/>
        <v>39083</v>
      </c>
      <c r="AB134" s="4">
        <f t="shared" si="5"/>
        <v>103.93</v>
      </c>
      <c r="AC134" s="4">
        <f t="shared" si="5"/>
        <v>99.16</v>
      </c>
    </row>
    <row r="135" spans="1:29" x14ac:dyDescent="0.35">
      <c r="A135" s="1">
        <v>39114</v>
      </c>
      <c r="B135">
        <v>104.1</v>
      </c>
      <c r="C135" s="3">
        <f t="shared" si="4"/>
        <v>99.86</v>
      </c>
      <c r="AA135" s="5">
        <f t="shared" si="5"/>
        <v>39114</v>
      </c>
      <c r="AB135" s="4">
        <f t="shared" si="5"/>
        <v>104.1</v>
      </c>
      <c r="AC135" s="4">
        <f t="shared" si="5"/>
        <v>99.86</v>
      </c>
    </row>
    <row r="136" spans="1:29" x14ac:dyDescent="0.35">
      <c r="A136" s="1">
        <v>39142</v>
      </c>
      <c r="B136">
        <v>125.72</v>
      </c>
      <c r="C136" s="3">
        <f t="shared" si="4"/>
        <v>116.14</v>
      </c>
      <c r="AA136" s="5">
        <f t="shared" si="5"/>
        <v>39142</v>
      </c>
      <c r="AB136" s="4">
        <f t="shared" si="5"/>
        <v>125.72</v>
      </c>
      <c r="AC136" s="4">
        <f t="shared" si="5"/>
        <v>116.14</v>
      </c>
    </row>
    <row r="137" spans="1:29" x14ac:dyDescent="0.35">
      <c r="A137" s="1">
        <v>39173</v>
      </c>
      <c r="B137">
        <v>104.7</v>
      </c>
      <c r="C137" s="3">
        <f t="shared" si="4"/>
        <v>103.48</v>
      </c>
      <c r="AA137" s="5">
        <f t="shared" si="5"/>
        <v>39173</v>
      </c>
      <c r="AB137" s="4">
        <f t="shared" si="5"/>
        <v>104.7</v>
      </c>
      <c r="AC137" s="4">
        <f t="shared" si="5"/>
        <v>103.48</v>
      </c>
    </row>
    <row r="138" spans="1:29" x14ac:dyDescent="0.35">
      <c r="A138" s="1">
        <v>39203</v>
      </c>
      <c r="B138">
        <v>108.45</v>
      </c>
      <c r="C138" s="3">
        <f t="shared" si="4"/>
        <v>103.07</v>
      </c>
      <c r="AA138" s="5">
        <f t="shared" si="5"/>
        <v>39203</v>
      </c>
      <c r="AB138" s="4">
        <f t="shared" si="5"/>
        <v>108.45</v>
      </c>
      <c r="AC138" s="4">
        <f t="shared" si="5"/>
        <v>103.07</v>
      </c>
    </row>
    <row r="139" spans="1:29" x14ac:dyDescent="0.35">
      <c r="A139" s="1">
        <v>39234</v>
      </c>
      <c r="B139">
        <v>123.11</v>
      </c>
      <c r="C139" s="3">
        <f t="shared" si="4"/>
        <v>119.32</v>
      </c>
      <c r="AA139" s="5">
        <f t="shared" si="5"/>
        <v>39234</v>
      </c>
      <c r="AB139" s="4">
        <f t="shared" si="5"/>
        <v>123.11</v>
      </c>
      <c r="AC139" s="4">
        <f t="shared" si="5"/>
        <v>119.32</v>
      </c>
    </row>
    <row r="140" spans="1:29" x14ac:dyDescent="0.35">
      <c r="A140" s="1">
        <v>39264</v>
      </c>
      <c r="B140">
        <v>108.89</v>
      </c>
      <c r="C140" s="3">
        <f t="shared" si="4"/>
        <v>107.94</v>
      </c>
      <c r="AA140" s="5">
        <f t="shared" si="5"/>
        <v>39264</v>
      </c>
      <c r="AB140" s="4">
        <f t="shared" si="5"/>
        <v>108.89</v>
      </c>
      <c r="AC140" s="4">
        <f t="shared" si="5"/>
        <v>107.94</v>
      </c>
    </row>
    <row r="141" spans="1:29" x14ac:dyDescent="0.35">
      <c r="A141" s="1">
        <v>39295</v>
      </c>
      <c r="B141">
        <v>94.07</v>
      </c>
      <c r="C141" s="3">
        <f t="shared" si="4"/>
        <v>90.59</v>
      </c>
      <c r="AA141" s="5">
        <f t="shared" si="5"/>
        <v>39295</v>
      </c>
      <c r="AB141" s="4">
        <f t="shared" si="5"/>
        <v>94.07</v>
      </c>
      <c r="AC141" s="4">
        <f t="shared" si="5"/>
        <v>90.59</v>
      </c>
    </row>
    <row r="142" spans="1:29" x14ac:dyDescent="0.35">
      <c r="A142" s="1">
        <v>39326</v>
      </c>
      <c r="B142">
        <v>121.88</v>
      </c>
      <c r="C142" s="3">
        <f t="shared" si="4"/>
        <v>121.8</v>
      </c>
      <c r="AA142" s="5">
        <f t="shared" si="5"/>
        <v>39326</v>
      </c>
      <c r="AB142" s="4">
        <f t="shared" si="5"/>
        <v>121.88</v>
      </c>
      <c r="AC142" s="4">
        <f t="shared" si="5"/>
        <v>121.8</v>
      </c>
    </row>
    <row r="143" spans="1:29" x14ac:dyDescent="0.35">
      <c r="A143" s="1">
        <v>39356</v>
      </c>
      <c r="B143">
        <v>116.81</v>
      </c>
      <c r="C143" s="3">
        <f t="shared" ref="C143:C181" si="6">B131</f>
        <v>117.11</v>
      </c>
      <c r="AA143" s="5">
        <f t="shared" si="5"/>
        <v>39356</v>
      </c>
      <c r="AB143" s="4">
        <f t="shared" si="5"/>
        <v>116.81</v>
      </c>
      <c r="AC143" s="4">
        <f t="shared" si="5"/>
        <v>117.11</v>
      </c>
    </row>
    <row r="144" spans="1:29" x14ac:dyDescent="0.35">
      <c r="A144" s="1">
        <v>39387</v>
      </c>
      <c r="B144">
        <v>115.87</v>
      </c>
      <c r="C144" s="3">
        <f t="shared" si="6"/>
        <v>113.71</v>
      </c>
      <c r="AA144" s="5">
        <f t="shared" si="5"/>
        <v>39387</v>
      </c>
      <c r="AB144" s="4">
        <f t="shared" si="5"/>
        <v>115.87</v>
      </c>
      <c r="AC144" s="4">
        <f t="shared" si="5"/>
        <v>113.71</v>
      </c>
    </row>
    <row r="145" spans="1:29" x14ac:dyDescent="0.35">
      <c r="A145" s="1">
        <v>39417</v>
      </c>
      <c r="B145">
        <v>127.14</v>
      </c>
      <c r="C145" s="3">
        <f t="shared" si="6"/>
        <v>120.37</v>
      </c>
      <c r="AA145" s="5">
        <f t="shared" si="5"/>
        <v>39417</v>
      </c>
      <c r="AB145" s="4">
        <f t="shared" si="5"/>
        <v>127.14</v>
      </c>
      <c r="AC145" s="4">
        <f t="shared" si="5"/>
        <v>120.37</v>
      </c>
    </row>
    <row r="146" spans="1:29" x14ac:dyDescent="0.35">
      <c r="A146" s="1">
        <v>39448</v>
      </c>
      <c r="B146">
        <v>109.45</v>
      </c>
      <c r="C146" s="3">
        <f t="shared" si="6"/>
        <v>103.93</v>
      </c>
      <c r="AA146" s="5">
        <f t="shared" si="5"/>
        <v>39448</v>
      </c>
      <c r="AB146" s="4">
        <f t="shared" si="5"/>
        <v>109.45</v>
      </c>
      <c r="AC146" s="4">
        <f t="shared" si="5"/>
        <v>103.93</v>
      </c>
    </row>
    <row r="147" spans="1:29" x14ac:dyDescent="0.35">
      <c r="A147" s="1">
        <v>39479</v>
      </c>
      <c r="B147">
        <v>105.23</v>
      </c>
      <c r="C147" s="3">
        <f t="shared" si="6"/>
        <v>104.1</v>
      </c>
      <c r="AA147" s="5">
        <f t="shared" si="5"/>
        <v>39479</v>
      </c>
      <c r="AB147" s="4">
        <f t="shared" si="5"/>
        <v>105.23</v>
      </c>
      <c r="AC147" s="4">
        <f t="shared" si="5"/>
        <v>104.1</v>
      </c>
    </row>
    <row r="148" spans="1:29" x14ac:dyDescent="0.35">
      <c r="A148" s="1">
        <v>39508</v>
      </c>
      <c r="B148">
        <v>121.32</v>
      </c>
      <c r="C148" s="3">
        <f t="shared" si="6"/>
        <v>125.72</v>
      </c>
      <c r="AA148" s="5">
        <f t="shared" si="5"/>
        <v>39508</v>
      </c>
      <c r="AB148" s="4">
        <f t="shared" si="5"/>
        <v>121.32</v>
      </c>
      <c r="AC148" s="4">
        <f t="shared" si="5"/>
        <v>125.72</v>
      </c>
    </row>
    <row r="149" spans="1:29" x14ac:dyDescent="0.35">
      <c r="A149" s="1">
        <v>39539</v>
      </c>
      <c r="B149">
        <v>108.78</v>
      </c>
      <c r="C149" s="3">
        <f t="shared" si="6"/>
        <v>104.7</v>
      </c>
      <c r="AA149" s="5">
        <f t="shared" si="5"/>
        <v>39539</v>
      </c>
      <c r="AB149" s="4">
        <f t="shared" si="5"/>
        <v>108.78</v>
      </c>
      <c r="AC149" s="4">
        <f t="shared" si="5"/>
        <v>104.7</v>
      </c>
    </row>
    <row r="150" spans="1:29" x14ac:dyDescent="0.35">
      <c r="A150" s="1">
        <v>39569</v>
      </c>
      <c r="B150">
        <v>103.2</v>
      </c>
      <c r="C150" s="3">
        <f t="shared" si="6"/>
        <v>108.45</v>
      </c>
      <c r="AA150" s="5">
        <f t="shared" si="5"/>
        <v>39569</v>
      </c>
      <c r="AB150" s="4">
        <f t="shared" si="5"/>
        <v>103.2</v>
      </c>
      <c r="AC150" s="4">
        <f t="shared" si="5"/>
        <v>108.45</v>
      </c>
    </row>
    <row r="151" spans="1:29" x14ac:dyDescent="0.35">
      <c r="A151" s="1">
        <v>39600</v>
      </c>
      <c r="B151">
        <v>117.93</v>
      </c>
      <c r="C151" s="3">
        <f t="shared" si="6"/>
        <v>123.11</v>
      </c>
      <c r="AA151" s="5">
        <f t="shared" si="5"/>
        <v>39600</v>
      </c>
      <c r="AB151" s="4">
        <f t="shared" si="5"/>
        <v>117.93</v>
      </c>
      <c r="AC151" s="4">
        <f t="shared" si="5"/>
        <v>123.11</v>
      </c>
    </row>
    <row r="152" spans="1:29" x14ac:dyDescent="0.35">
      <c r="A152" s="1">
        <v>39630</v>
      </c>
      <c r="B152">
        <v>103.76</v>
      </c>
      <c r="C152" s="3">
        <f t="shared" si="6"/>
        <v>108.89</v>
      </c>
      <c r="AA152" s="5">
        <f t="shared" si="5"/>
        <v>39630</v>
      </c>
      <c r="AB152" s="4">
        <f t="shared" si="5"/>
        <v>103.76</v>
      </c>
      <c r="AC152" s="4">
        <f t="shared" si="5"/>
        <v>108.89</v>
      </c>
    </row>
    <row r="153" spans="1:29" x14ac:dyDescent="0.35">
      <c r="A153" s="1">
        <v>39661</v>
      </c>
      <c r="B153">
        <v>89.27</v>
      </c>
      <c r="C153" s="3">
        <f t="shared" si="6"/>
        <v>94.07</v>
      </c>
      <c r="AA153" s="5">
        <f t="shared" si="5"/>
        <v>39661</v>
      </c>
      <c r="AB153" s="4">
        <f t="shared" si="5"/>
        <v>89.27</v>
      </c>
      <c r="AC153" s="4">
        <f t="shared" si="5"/>
        <v>94.07</v>
      </c>
    </row>
    <row r="154" spans="1:29" x14ac:dyDescent="0.35">
      <c r="A154" s="1">
        <v>39692</v>
      </c>
      <c r="B154">
        <v>109.5</v>
      </c>
      <c r="C154" s="3">
        <f t="shared" si="6"/>
        <v>121.88</v>
      </c>
      <c r="AA154" s="5">
        <f t="shared" si="5"/>
        <v>39692</v>
      </c>
      <c r="AB154" s="4">
        <f t="shared" si="5"/>
        <v>109.5</v>
      </c>
      <c r="AC154" s="4">
        <f t="shared" si="5"/>
        <v>121.88</v>
      </c>
    </row>
    <row r="155" spans="1:29" x14ac:dyDescent="0.35">
      <c r="A155" s="1">
        <v>39722</v>
      </c>
      <c r="B155">
        <v>104.02</v>
      </c>
      <c r="C155" s="3">
        <f t="shared" si="6"/>
        <v>116.81</v>
      </c>
      <c r="AA155" s="5">
        <f t="shared" si="5"/>
        <v>39722</v>
      </c>
      <c r="AB155" s="4">
        <f t="shared" si="5"/>
        <v>104.02</v>
      </c>
      <c r="AC155" s="4">
        <f t="shared" si="5"/>
        <v>116.81</v>
      </c>
    </row>
    <row r="156" spans="1:29" x14ac:dyDescent="0.35">
      <c r="A156" s="1">
        <v>39753</v>
      </c>
      <c r="B156">
        <v>100.12</v>
      </c>
      <c r="C156" s="3">
        <f t="shared" si="6"/>
        <v>115.87</v>
      </c>
      <c r="AA156" s="5">
        <f t="shared" si="5"/>
        <v>39753</v>
      </c>
      <c r="AB156" s="4">
        <f t="shared" si="5"/>
        <v>100.12</v>
      </c>
      <c r="AC156" s="4">
        <f t="shared" si="5"/>
        <v>115.87</v>
      </c>
    </row>
    <row r="157" spans="1:29" x14ac:dyDescent="0.35">
      <c r="A157" s="1">
        <v>39783</v>
      </c>
      <c r="B157">
        <v>101.18</v>
      </c>
      <c r="C157" s="3">
        <f t="shared" si="6"/>
        <v>127.14</v>
      </c>
      <c r="AA157" s="5">
        <f t="shared" si="5"/>
        <v>39783</v>
      </c>
      <c r="AB157" s="4">
        <f t="shared" si="5"/>
        <v>101.18</v>
      </c>
      <c r="AC157" s="4">
        <f t="shared" si="5"/>
        <v>127.14</v>
      </c>
    </row>
    <row r="158" spans="1:29" x14ac:dyDescent="0.35">
      <c r="A158" s="1">
        <v>39814</v>
      </c>
      <c r="B158">
        <v>77.38</v>
      </c>
      <c r="C158" s="3">
        <f t="shared" si="6"/>
        <v>109.45</v>
      </c>
      <c r="AA158" s="5">
        <f t="shared" si="5"/>
        <v>39814</v>
      </c>
      <c r="AB158" s="4">
        <f t="shared" si="5"/>
        <v>77.38</v>
      </c>
      <c r="AC158" s="4">
        <f t="shared" si="5"/>
        <v>109.45</v>
      </c>
    </row>
    <row r="159" spans="1:29" x14ac:dyDescent="0.35">
      <c r="A159" s="1">
        <v>39845</v>
      </c>
      <c r="B159">
        <v>75.19</v>
      </c>
      <c r="C159" s="3">
        <f t="shared" si="6"/>
        <v>105.23</v>
      </c>
      <c r="AA159" s="5">
        <f t="shared" si="5"/>
        <v>39845</v>
      </c>
      <c r="AB159" s="4">
        <f t="shared" si="5"/>
        <v>75.19</v>
      </c>
      <c r="AC159" s="4">
        <f t="shared" si="5"/>
        <v>105.23</v>
      </c>
    </row>
    <row r="160" spans="1:29" x14ac:dyDescent="0.35">
      <c r="A160" s="1">
        <v>39873</v>
      </c>
      <c r="B160">
        <v>86.4</v>
      </c>
      <c r="C160" s="3">
        <f t="shared" si="6"/>
        <v>121.32</v>
      </c>
      <c r="AA160" s="5">
        <f t="shared" si="5"/>
        <v>39873</v>
      </c>
      <c r="AB160" s="4">
        <f t="shared" si="5"/>
        <v>86.4</v>
      </c>
      <c r="AC160" s="4">
        <f t="shared" si="5"/>
        <v>121.32</v>
      </c>
    </row>
    <row r="161" spans="1:29" x14ac:dyDescent="0.35">
      <c r="A161" s="1">
        <v>39904</v>
      </c>
      <c r="B161">
        <v>74.13</v>
      </c>
      <c r="C161" s="3">
        <f t="shared" si="6"/>
        <v>108.78</v>
      </c>
      <c r="AA161" s="5">
        <f t="shared" si="5"/>
        <v>39904</v>
      </c>
      <c r="AB161" s="4">
        <f t="shared" si="5"/>
        <v>74.13</v>
      </c>
      <c r="AC161" s="4">
        <f t="shared" si="5"/>
        <v>108.78</v>
      </c>
    </row>
    <row r="162" spans="1:29" x14ac:dyDescent="0.35">
      <c r="A162" s="1">
        <v>39934</v>
      </c>
      <c r="B162">
        <v>74.099999999999994</v>
      </c>
      <c r="C162" s="3">
        <f t="shared" si="6"/>
        <v>103.2</v>
      </c>
      <c r="AA162" s="5">
        <f t="shared" si="5"/>
        <v>39934</v>
      </c>
      <c r="AB162" s="4">
        <f t="shared" si="5"/>
        <v>74.099999999999994</v>
      </c>
      <c r="AC162" s="4">
        <f t="shared" si="5"/>
        <v>103.2</v>
      </c>
    </row>
    <row r="163" spans="1:29" x14ac:dyDescent="0.35">
      <c r="A163" s="1">
        <v>39965</v>
      </c>
      <c r="B163">
        <v>85.61</v>
      </c>
      <c r="C163" s="3">
        <f t="shared" si="6"/>
        <v>117.93</v>
      </c>
      <c r="AA163" s="5">
        <f t="shared" si="5"/>
        <v>39965</v>
      </c>
      <c r="AB163" s="4">
        <f t="shared" si="5"/>
        <v>85.61</v>
      </c>
      <c r="AC163" s="4">
        <f t="shared" si="5"/>
        <v>117.93</v>
      </c>
    </row>
    <row r="164" spans="1:29" x14ac:dyDescent="0.35">
      <c r="A164" s="1">
        <v>39995</v>
      </c>
      <c r="B164">
        <v>79.900000000000006</v>
      </c>
      <c r="C164" s="3">
        <f t="shared" si="6"/>
        <v>103.76</v>
      </c>
      <c r="AA164" s="5">
        <f t="shared" si="5"/>
        <v>39995</v>
      </c>
      <c r="AB164" s="4">
        <f t="shared" si="5"/>
        <v>79.900000000000006</v>
      </c>
      <c r="AC164" s="4">
        <f t="shared" si="5"/>
        <v>103.76</v>
      </c>
    </row>
    <row r="165" spans="1:29" x14ac:dyDescent="0.35">
      <c r="A165" s="1">
        <v>40026</v>
      </c>
      <c r="B165">
        <v>65.36</v>
      </c>
      <c r="C165" s="3">
        <f t="shared" si="6"/>
        <v>89.27</v>
      </c>
      <c r="AA165" s="5">
        <f t="shared" si="5"/>
        <v>40026</v>
      </c>
      <c r="AB165" s="4">
        <f t="shared" si="5"/>
        <v>65.36</v>
      </c>
      <c r="AC165" s="4">
        <f t="shared" si="5"/>
        <v>89.27</v>
      </c>
    </row>
    <row r="166" spans="1:29" x14ac:dyDescent="0.35">
      <c r="A166" s="1">
        <v>40057</v>
      </c>
      <c r="B166">
        <v>88.09</v>
      </c>
      <c r="C166" s="3">
        <f t="shared" si="6"/>
        <v>109.5</v>
      </c>
      <c r="AA166" s="5">
        <f t="shared" si="5"/>
        <v>40057</v>
      </c>
      <c r="AB166" s="4">
        <f t="shared" si="5"/>
        <v>88.09</v>
      </c>
      <c r="AC166" s="4">
        <f t="shared" si="5"/>
        <v>109.5</v>
      </c>
    </row>
    <row r="167" spans="1:29" x14ac:dyDescent="0.35">
      <c r="A167" s="1">
        <v>40087</v>
      </c>
      <c r="B167">
        <v>84.6</v>
      </c>
      <c r="C167" s="3">
        <f t="shared" si="6"/>
        <v>104.02</v>
      </c>
      <c r="AA167" s="5">
        <f t="shared" si="5"/>
        <v>40087</v>
      </c>
      <c r="AB167" s="4">
        <f t="shared" si="5"/>
        <v>84.6</v>
      </c>
      <c r="AC167" s="4">
        <f t="shared" si="5"/>
        <v>104.02</v>
      </c>
    </row>
    <row r="168" spans="1:29" x14ac:dyDescent="0.35">
      <c r="A168" s="1">
        <v>40118</v>
      </c>
      <c r="B168">
        <v>88.09</v>
      </c>
      <c r="C168" s="3">
        <f t="shared" si="6"/>
        <v>100.12</v>
      </c>
      <c r="AA168" s="5">
        <f t="shared" si="5"/>
        <v>40118</v>
      </c>
      <c r="AB168" s="4">
        <f t="shared" si="5"/>
        <v>88.09</v>
      </c>
      <c r="AC168" s="4">
        <f t="shared" si="5"/>
        <v>100.12</v>
      </c>
    </row>
    <row r="169" spans="1:29" x14ac:dyDescent="0.35">
      <c r="A169" s="1">
        <v>40148</v>
      </c>
      <c r="B169">
        <v>102.52</v>
      </c>
      <c r="C169" s="3">
        <f t="shared" si="6"/>
        <v>101.18</v>
      </c>
      <c r="AA169" s="5">
        <f t="shared" si="5"/>
        <v>40148</v>
      </c>
      <c r="AB169" s="4">
        <f t="shared" si="5"/>
        <v>102.52</v>
      </c>
      <c r="AC169" s="4">
        <f t="shared" si="5"/>
        <v>101.18</v>
      </c>
    </row>
    <row r="170" spans="1:29" x14ac:dyDescent="0.35">
      <c r="A170" s="1">
        <v>40179</v>
      </c>
      <c r="B170">
        <v>79.28</v>
      </c>
      <c r="C170" s="3">
        <f t="shared" si="6"/>
        <v>77.38</v>
      </c>
      <c r="AA170" s="5">
        <f t="shared" si="5"/>
        <v>40179</v>
      </c>
      <c r="AB170" s="4">
        <f t="shared" si="5"/>
        <v>79.28</v>
      </c>
      <c r="AC170" s="4">
        <f t="shared" si="5"/>
        <v>77.38</v>
      </c>
    </row>
    <row r="171" spans="1:29" x14ac:dyDescent="0.35">
      <c r="A171" s="1">
        <v>40210</v>
      </c>
      <c r="B171">
        <v>78.739999999999995</v>
      </c>
      <c r="C171" s="3">
        <f t="shared" si="6"/>
        <v>75.19</v>
      </c>
      <c r="AA171" s="5">
        <f t="shared" si="5"/>
        <v>40210</v>
      </c>
      <c r="AB171" s="4">
        <f t="shared" si="5"/>
        <v>78.739999999999995</v>
      </c>
      <c r="AC171" s="4">
        <f t="shared" si="5"/>
        <v>75.19</v>
      </c>
    </row>
    <row r="172" spans="1:29" x14ac:dyDescent="0.35">
      <c r="A172" s="1">
        <v>40238</v>
      </c>
      <c r="B172">
        <v>94.62</v>
      </c>
      <c r="C172" s="3">
        <f t="shared" si="6"/>
        <v>86.4</v>
      </c>
      <c r="AA172" s="5">
        <f t="shared" si="5"/>
        <v>40238</v>
      </c>
      <c r="AB172" s="4">
        <f t="shared" si="5"/>
        <v>94.62</v>
      </c>
      <c r="AC172" s="4">
        <f t="shared" si="5"/>
        <v>86.4</v>
      </c>
    </row>
    <row r="173" spans="1:29" x14ac:dyDescent="0.35">
      <c r="A173" s="1">
        <v>40269</v>
      </c>
      <c r="B173">
        <v>84.66</v>
      </c>
      <c r="C173" s="3">
        <f t="shared" si="6"/>
        <v>74.13</v>
      </c>
      <c r="AA173" s="5">
        <f t="shared" si="5"/>
        <v>40269</v>
      </c>
      <c r="AB173" s="4">
        <f t="shared" si="5"/>
        <v>84.66</v>
      </c>
      <c r="AC173" s="4">
        <f t="shared" si="5"/>
        <v>74.13</v>
      </c>
    </row>
    <row r="174" spans="1:29" x14ac:dyDescent="0.35">
      <c r="A174" s="1">
        <v>40299</v>
      </c>
      <c r="B174">
        <v>85.2</v>
      </c>
      <c r="C174" s="3">
        <f t="shared" si="6"/>
        <v>74.099999999999994</v>
      </c>
      <c r="AA174" s="5">
        <f t="shared" si="5"/>
        <v>40299</v>
      </c>
      <c r="AB174" s="4">
        <f t="shared" si="5"/>
        <v>85.2</v>
      </c>
      <c r="AC174" s="4">
        <f t="shared" si="5"/>
        <v>74.099999999999994</v>
      </c>
    </row>
    <row r="175" spans="1:29" x14ac:dyDescent="0.35">
      <c r="A175" s="1">
        <v>40330</v>
      </c>
      <c r="B175">
        <v>103.94</v>
      </c>
      <c r="C175" s="3">
        <f t="shared" si="6"/>
        <v>85.61</v>
      </c>
      <c r="AA175" s="5">
        <f t="shared" si="5"/>
        <v>40330</v>
      </c>
      <c r="AB175" s="4">
        <f t="shared" si="5"/>
        <v>103.94</v>
      </c>
      <c r="AC175" s="4">
        <f t="shared" si="5"/>
        <v>85.61</v>
      </c>
    </row>
    <row r="176" spans="1:29" x14ac:dyDescent="0.35">
      <c r="A176" s="1">
        <v>40360</v>
      </c>
      <c r="B176">
        <v>89.87</v>
      </c>
      <c r="C176" s="3">
        <f t="shared" si="6"/>
        <v>79.900000000000006</v>
      </c>
      <c r="AA176" s="5">
        <f t="shared" si="5"/>
        <v>40360</v>
      </c>
      <c r="AB176" s="4">
        <f t="shared" si="5"/>
        <v>89.87</v>
      </c>
      <c r="AC176" s="4">
        <f t="shared" si="5"/>
        <v>79.900000000000006</v>
      </c>
    </row>
    <row r="177" spans="1:30" x14ac:dyDescent="0.35">
      <c r="A177" s="1">
        <v>40391</v>
      </c>
      <c r="B177">
        <v>78.14</v>
      </c>
      <c r="C177" s="3">
        <f t="shared" si="6"/>
        <v>65.36</v>
      </c>
      <c r="AA177" s="5">
        <f t="shared" si="5"/>
        <v>40391</v>
      </c>
      <c r="AB177" s="4">
        <f t="shared" si="5"/>
        <v>78.14</v>
      </c>
      <c r="AC177" s="4">
        <f t="shared" si="5"/>
        <v>65.36</v>
      </c>
    </row>
    <row r="178" spans="1:30" x14ac:dyDescent="0.35">
      <c r="A178" s="1">
        <v>40422</v>
      </c>
      <c r="B178">
        <v>96.5</v>
      </c>
      <c r="C178" s="3">
        <f t="shared" si="6"/>
        <v>88.09</v>
      </c>
      <c r="AA178" s="5">
        <f t="shared" si="5"/>
        <v>40422</v>
      </c>
      <c r="AB178" s="4">
        <f t="shared" si="5"/>
        <v>96.5</v>
      </c>
      <c r="AC178" s="4">
        <f t="shared" si="5"/>
        <v>88.09</v>
      </c>
    </row>
    <row r="179" spans="1:30" x14ac:dyDescent="0.35">
      <c r="A179" s="1">
        <v>40452</v>
      </c>
      <c r="B179">
        <v>94.68</v>
      </c>
      <c r="C179" s="3">
        <f t="shared" si="6"/>
        <v>84.6</v>
      </c>
      <c r="AA179" s="5">
        <f t="shared" si="5"/>
        <v>40452</v>
      </c>
      <c r="AB179" s="4">
        <f t="shared" si="5"/>
        <v>94.68</v>
      </c>
      <c r="AC179" s="4">
        <f t="shared" si="5"/>
        <v>84.6</v>
      </c>
    </row>
    <row r="180" spans="1:30" x14ac:dyDescent="0.35">
      <c r="A180" s="1">
        <v>40483</v>
      </c>
      <c r="B180">
        <v>101.77</v>
      </c>
      <c r="C180" s="3">
        <f t="shared" si="6"/>
        <v>88.09</v>
      </c>
      <c r="AA180" s="5">
        <f t="shared" si="5"/>
        <v>40483</v>
      </c>
      <c r="AB180" s="4">
        <f t="shared" si="5"/>
        <v>101.77</v>
      </c>
      <c r="AC180" s="4">
        <f t="shared" si="5"/>
        <v>88.09</v>
      </c>
    </row>
    <row r="181" spans="1:30" x14ac:dyDescent="0.35">
      <c r="A181" s="1">
        <v>40513</v>
      </c>
      <c r="B181">
        <v>103.48</v>
      </c>
      <c r="C181" s="3">
        <f t="shared" si="6"/>
        <v>102.52</v>
      </c>
      <c r="AA181" s="5">
        <f t="shared" si="5"/>
        <v>40513</v>
      </c>
      <c r="AB181" s="4">
        <f t="shared" si="5"/>
        <v>103.48</v>
      </c>
      <c r="AC181" s="4">
        <f t="shared" si="5"/>
        <v>102.52</v>
      </c>
    </row>
    <row r="182" spans="1:30" x14ac:dyDescent="0.35">
      <c r="A182" s="1">
        <v>40544</v>
      </c>
      <c r="B182" s="2"/>
      <c r="C182" s="14"/>
      <c r="D182" t="s">
        <v>3</v>
      </c>
      <c r="AA182" s="5">
        <f t="shared" si="5"/>
        <v>40544</v>
      </c>
      <c r="AC182" s="4">
        <f t="shared" si="5"/>
        <v>0</v>
      </c>
      <c r="AD182" s="4">
        <f t="shared" ref="AD182:AD193" si="7">C182</f>
        <v>0</v>
      </c>
    </row>
    <row r="183" spans="1:30" x14ac:dyDescent="0.35">
      <c r="A183" s="1">
        <v>40575</v>
      </c>
      <c r="B183" s="2"/>
      <c r="C183" s="14"/>
      <c r="AA183" s="5">
        <f t="shared" si="5"/>
        <v>40575</v>
      </c>
      <c r="AD183" s="4">
        <f t="shared" si="7"/>
        <v>0</v>
      </c>
    </row>
    <row r="184" spans="1:30" x14ac:dyDescent="0.35">
      <c r="A184" s="1">
        <v>40603</v>
      </c>
      <c r="B184" s="2"/>
      <c r="C184" s="14"/>
      <c r="AA184" s="5">
        <f t="shared" si="5"/>
        <v>40603</v>
      </c>
      <c r="AD184" s="4">
        <f t="shared" si="7"/>
        <v>0</v>
      </c>
    </row>
    <row r="185" spans="1:30" x14ac:dyDescent="0.35">
      <c r="A185" s="1">
        <v>40634</v>
      </c>
      <c r="B185" s="2"/>
      <c r="C185" s="14"/>
      <c r="AA185" s="5">
        <f t="shared" si="5"/>
        <v>40634</v>
      </c>
      <c r="AD185" s="4">
        <f t="shared" si="7"/>
        <v>0</v>
      </c>
    </row>
    <row r="186" spans="1:30" x14ac:dyDescent="0.35">
      <c r="A186" s="1">
        <v>40664</v>
      </c>
      <c r="B186" s="2"/>
      <c r="C186" s="14"/>
      <c r="AA186" s="5">
        <f t="shared" si="5"/>
        <v>40664</v>
      </c>
      <c r="AD186" s="4">
        <f t="shared" si="7"/>
        <v>0</v>
      </c>
    </row>
    <row r="187" spans="1:30" x14ac:dyDescent="0.35">
      <c r="A187" s="1">
        <v>40695</v>
      </c>
      <c r="B187" s="2"/>
      <c r="C187" s="14"/>
      <c r="AA187" s="5">
        <f t="shared" si="5"/>
        <v>40695</v>
      </c>
      <c r="AD187" s="4">
        <f t="shared" si="7"/>
        <v>0</v>
      </c>
    </row>
    <row r="188" spans="1:30" x14ac:dyDescent="0.35">
      <c r="A188" s="1">
        <v>40725</v>
      </c>
      <c r="B188" s="2"/>
      <c r="C188" s="14"/>
      <c r="AA188" s="5">
        <f t="shared" si="5"/>
        <v>40725</v>
      </c>
      <c r="AD188" s="4">
        <f t="shared" si="7"/>
        <v>0</v>
      </c>
    </row>
    <row r="189" spans="1:30" x14ac:dyDescent="0.35">
      <c r="A189" s="1">
        <v>40756</v>
      </c>
      <c r="B189" s="2"/>
      <c r="C189" s="14"/>
      <c r="AA189" s="5">
        <f t="shared" si="5"/>
        <v>40756</v>
      </c>
      <c r="AD189" s="4">
        <f t="shared" si="7"/>
        <v>0</v>
      </c>
    </row>
    <row r="190" spans="1:30" x14ac:dyDescent="0.35">
      <c r="A190" s="1">
        <v>40787</v>
      </c>
      <c r="B190" s="2"/>
      <c r="C190" s="14"/>
      <c r="AA190" s="5">
        <f t="shared" si="5"/>
        <v>40787</v>
      </c>
      <c r="AD190" s="4">
        <f t="shared" si="7"/>
        <v>0</v>
      </c>
    </row>
    <row r="191" spans="1:30" x14ac:dyDescent="0.35">
      <c r="A191" s="1">
        <v>40817</v>
      </c>
      <c r="B191" s="2"/>
      <c r="C191" s="14"/>
      <c r="AA191" s="5">
        <f t="shared" si="5"/>
        <v>40817</v>
      </c>
      <c r="AD191" s="4">
        <f t="shared" si="7"/>
        <v>0</v>
      </c>
    </row>
    <row r="192" spans="1:30" x14ac:dyDescent="0.35">
      <c r="A192" s="1">
        <v>40848</v>
      </c>
      <c r="B192" s="2"/>
      <c r="C192" s="14"/>
      <c r="AA192" s="5">
        <f t="shared" si="5"/>
        <v>40848</v>
      </c>
      <c r="AD192" s="4">
        <f t="shared" si="7"/>
        <v>0</v>
      </c>
    </row>
    <row r="193" spans="1:30" x14ac:dyDescent="0.35">
      <c r="A193" s="1">
        <v>40878</v>
      </c>
      <c r="B193" s="2"/>
      <c r="C193" s="14"/>
      <c r="AA193" s="5">
        <f t="shared" si="5"/>
        <v>40878</v>
      </c>
      <c r="AD193" s="4">
        <f t="shared" si="7"/>
        <v>0</v>
      </c>
    </row>
    <row r="194" spans="1:30" x14ac:dyDescent="0.35">
      <c r="A194" s="1"/>
    </row>
    <row r="195" spans="1:30" x14ac:dyDescent="0.35">
      <c r="A195" s="1"/>
    </row>
    <row r="196" spans="1:30" x14ac:dyDescent="0.35">
      <c r="A196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0B60-BCF5-48A5-B275-A669D38BBBCE}">
  <dimension ref="A3:F308"/>
  <sheetViews>
    <sheetView showGridLines="0" zoomScale="87" zoomScaleNormal="205" workbookViewId="0">
      <selection activeCell="M12" sqref="M12"/>
    </sheetView>
  </sheetViews>
  <sheetFormatPr defaultRowHeight="14.5" x14ac:dyDescent="0.35"/>
  <cols>
    <col min="1" max="1" width="36.453125" bestFit="1" customWidth="1"/>
    <col min="2" max="2" width="22.453125" bestFit="1" customWidth="1"/>
    <col min="3" max="3" width="13.81640625" bestFit="1" customWidth="1"/>
    <col min="4" max="4" width="15.6328125" bestFit="1" customWidth="1"/>
    <col min="5" max="5" width="22.36328125" bestFit="1" customWidth="1"/>
    <col min="6" max="6" width="21.6328125" bestFit="1" customWidth="1"/>
  </cols>
  <sheetData>
    <row r="3" spans="2:6" x14ac:dyDescent="0.35">
      <c r="B3" s="26" t="s">
        <v>90</v>
      </c>
    </row>
    <row r="4" spans="2:6" x14ac:dyDescent="0.35">
      <c r="C4" s="27" t="str">
        <f>B63</f>
        <v>BIAS</v>
      </c>
      <c r="D4" s="27" t="str">
        <f>B82</f>
        <v>MAD</v>
      </c>
      <c r="E4" s="27" t="str">
        <f>B102</f>
        <v>MAPE</v>
      </c>
      <c r="F4" s="27" t="str">
        <f>B123</f>
        <v>RMSSE</v>
      </c>
    </row>
    <row r="5" spans="2:6" x14ac:dyDescent="0.35">
      <c r="B5" s="28" t="str">
        <f>C32</f>
        <v>Naive_Forecast</v>
      </c>
      <c r="C5" s="29">
        <f>C63</f>
        <v>-93.485833333333332</v>
      </c>
      <c r="D5" s="29">
        <f>C82</f>
        <v>93.485833333333332</v>
      </c>
      <c r="E5" s="29">
        <f>C102</f>
        <v>1</v>
      </c>
      <c r="F5" s="30">
        <f>C123</f>
        <v>7.2152388866752641</v>
      </c>
    </row>
    <row r="6" spans="2:6" x14ac:dyDescent="0.35">
      <c r="B6" s="28" t="str">
        <f>D32</f>
        <v>Average_Forecast</v>
      </c>
      <c r="C6" s="29">
        <f>D63</f>
        <v>-93.485833333333332</v>
      </c>
      <c r="D6" s="29">
        <f>D82</f>
        <v>93.485833333333332</v>
      </c>
      <c r="E6" s="29">
        <f>D102</f>
        <v>1</v>
      </c>
      <c r="F6" s="30">
        <f>D123</f>
        <v>7.2152388866752641</v>
      </c>
    </row>
    <row r="7" spans="2:6" x14ac:dyDescent="0.35">
      <c r="B7" s="28" t="str">
        <f>E32</f>
        <v>Moving Average_Forecast</v>
      </c>
      <c r="C7" s="29">
        <f>E63</f>
        <v>-93.485833333333332</v>
      </c>
      <c r="D7" s="29">
        <f>E82</f>
        <v>93.485833333333332</v>
      </c>
      <c r="E7" s="29">
        <f>E102</f>
        <v>1</v>
      </c>
      <c r="F7" s="30">
        <f>E123</f>
        <v>7.2152388866752641</v>
      </c>
    </row>
    <row r="8" spans="2:6" x14ac:dyDescent="0.35">
      <c r="B8" s="28" t="str">
        <f>F32</f>
        <v>Seasonal Naive_Forecast</v>
      </c>
      <c r="C8" s="29">
        <f>F63</f>
        <v>-93.485833333333332</v>
      </c>
      <c r="D8" s="29">
        <f>F82</f>
        <v>93.485833333333332</v>
      </c>
      <c r="E8" s="29">
        <f>F102</f>
        <v>1</v>
      </c>
      <c r="F8" s="30">
        <f>F123</f>
        <v>7.2152388866752641</v>
      </c>
    </row>
    <row r="10" spans="2:6" x14ac:dyDescent="0.35">
      <c r="B10" s="31" t="s">
        <v>91</v>
      </c>
      <c r="C10" s="32" cm="1">
        <f t="array" ref="C10">MIN(ABS(C5:C8))</f>
        <v>93.485833333333332</v>
      </c>
      <c r="D10" s="32">
        <f>MIN(D5:D8)</f>
        <v>93.485833333333332</v>
      </c>
      <c r="E10" s="32">
        <f>MIN(E5:E8)</f>
        <v>1</v>
      </c>
      <c r="F10" s="33">
        <f>MIN(F5:F8)</f>
        <v>7.2152388866752641</v>
      </c>
    </row>
    <row r="30" spans="1:6" x14ac:dyDescent="0.35">
      <c r="B30" s="8" t="s">
        <v>11</v>
      </c>
      <c r="C30" s="34" t="s">
        <v>10</v>
      </c>
      <c r="D30" s="34"/>
      <c r="E30" s="34"/>
      <c r="F30" s="34"/>
    </row>
    <row r="32" spans="1:6" x14ac:dyDescent="0.35">
      <c r="A32" t="str">
        <f>Model1_naive!A1</f>
        <v>Datum</v>
      </c>
      <c r="B32" t="str">
        <f>Model1_naive!B1</f>
        <v>Electrical_EU</v>
      </c>
      <c r="C32" t="str">
        <f>Model1_naive!C1&amp;"_"&amp;Model1_naive!D182</f>
        <v>Naive_Forecast</v>
      </c>
      <c r="D32" t="str">
        <f>Model2_average!C1&amp;"_"&amp;Model2_average!D182</f>
        <v>Average_Forecast</v>
      </c>
      <c r="E32" t="str">
        <f>Model3_moving_average!C1&amp;"_"&amp;Model3_moving_average!F182</f>
        <v>Moving Average_Forecast</v>
      </c>
      <c r="F32" t="str">
        <f>Model4_seasonal_naive!C1&amp;"_"&amp;Model4_seasonal_naive!D182</f>
        <v>Seasonal Naive_Forecast</v>
      </c>
    </row>
    <row r="33" spans="1:6" x14ac:dyDescent="0.35">
      <c r="A33" s="6">
        <f>Model1_naive!A182</f>
        <v>40544</v>
      </c>
      <c r="B33" s="7">
        <v>92.57</v>
      </c>
      <c r="C33" s="7">
        <f>Model1_naive!C182</f>
        <v>0</v>
      </c>
      <c r="D33" s="7">
        <f>Model2_average!C182</f>
        <v>0</v>
      </c>
      <c r="E33" s="7">
        <f>Model3_moving_average!C182</f>
        <v>0</v>
      </c>
      <c r="F33" s="7">
        <f>Model4_seasonal_naive!C182</f>
        <v>0</v>
      </c>
    </row>
    <row r="34" spans="1:6" x14ac:dyDescent="0.35">
      <c r="A34" s="6">
        <f>Model1_naive!A183</f>
        <v>40575</v>
      </c>
      <c r="B34" s="7">
        <v>89.16</v>
      </c>
      <c r="C34" s="7">
        <f>Model1_naive!C183</f>
        <v>0</v>
      </c>
      <c r="D34" s="7">
        <f>Model2_average!C183</f>
        <v>0</v>
      </c>
      <c r="E34" s="7">
        <f>Model3_moving_average!C183</f>
        <v>0</v>
      </c>
      <c r="F34" s="7">
        <f>Model4_seasonal_naive!C183</f>
        <v>0</v>
      </c>
    </row>
    <row r="35" spans="1:6" x14ac:dyDescent="0.35">
      <c r="A35" s="6">
        <f>Model1_naive!A184</f>
        <v>40603</v>
      </c>
      <c r="B35" s="7">
        <v>104.48</v>
      </c>
      <c r="C35" s="7">
        <f>Model1_naive!C184</f>
        <v>0</v>
      </c>
      <c r="D35" s="7">
        <f>Model2_average!C184</f>
        <v>0</v>
      </c>
      <c r="E35" s="7">
        <f>Model3_moving_average!C184</f>
        <v>0</v>
      </c>
      <c r="F35" s="7">
        <f>Model4_seasonal_naive!C184</f>
        <v>0</v>
      </c>
    </row>
    <row r="36" spans="1:6" x14ac:dyDescent="0.35">
      <c r="A36" s="6">
        <f>Model1_naive!A185</f>
        <v>40634</v>
      </c>
      <c r="B36" s="7">
        <v>89.45</v>
      </c>
      <c r="C36" s="7">
        <f>Model1_naive!C185</f>
        <v>0</v>
      </c>
      <c r="D36" s="7">
        <f>Model2_average!C185</f>
        <v>0</v>
      </c>
      <c r="E36" s="7">
        <f>Model3_moving_average!C185</f>
        <v>0</v>
      </c>
      <c r="F36" s="7">
        <f>Model4_seasonal_naive!C185</f>
        <v>0</v>
      </c>
    </row>
    <row r="37" spans="1:6" x14ac:dyDescent="0.35">
      <c r="A37" s="6">
        <f>Model1_naive!A186</f>
        <v>40664</v>
      </c>
      <c r="B37" s="7">
        <v>93.4</v>
      </c>
      <c r="C37" s="7">
        <f>Model1_naive!C186</f>
        <v>0</v>
      </c>
      <c r="D37" s="7">
        <f>Model2_average!C186</f>
        <v>0</v>
      </c>
      <c r="E37" s="7">
        <f>Model3_moving_average!C186</f>
        <v>0</v>
      </c>
      <c r="F37" s="7">
        <f>Model4_seasonal_naive!C186</f>
        <v>0</v>
      </c>
    </row>
    <row r="38" spans="1:6" x14ac:dyDescent="0.35">
      <c r="A38" s="6">
        <f>Model1_naive!A187</f>
        <v>40695</v>
      </c>
      <c r="B38" s="7">
        <v>102.9</v>
      </c>
      <c r="C38" s="7">
        <f>Model1_naive!C187</f>
        <v>0</v>
      </c>
      <c r="D38" s="7">
        <f>Model2_average!C187</f>
        <v>0</v>
      </c>
      <c r="E38" s="7">
        <f>Model3_moving_average!C187</f>
        <v>0</v>
      </c>
      <c r="F38" s="7">
        <f>Model4_seasonal_naive!C187</f>
        <v>0</v>
      </c>
    </row>
    <row r="39" spans="1:6" x14ac:dyDescent="0.35">
      <c r="A39" s="6">
        <f>Model1_naive!A188</f>
        <v>40725</v>
      </c>
      <c r="B39" s="7">
        <v>93.77</v>
      </c>
      <c r="C39" s="7">
        <f>Model1_naive!C188</f>
        <v>0</v>
      </c>
      <c r="D39" s="7">
        <f>Model2_average!C188</f>
        <v>0</v>
      </c>
      <c r="E39" s="7">
        <f>Model3_moving_average!C188</f>
        <v>0</v>
      </c>
      <c r="F39" s="7">
        <f>Model4_seasonal_naive!C188</f>
        <v>0</v>
      </c>
    </row>
    <row r="40" spans="1:6" x14ac:dyDescent="0.35">
      <c r="A40" s="6">
        <f>Model1_naive!A189</f>
        <v>40756</v>
      </c>
      <c r="B40" s="7">
        <v>77.58</v>
      </c>
      <c r="C40" s="7">
        <f>Model1_naive!C189</f>
        <v>0</v>
      </c>
      <c r="D40" s="7">
        <f>Model2_average!C189</f>
        <v>0</v>
      </c>
      <c r="E40" s="7">
        <f>Model3_moving_average!C189</f>
        <v>0</v>
      </c>
      <c r="F40" s="7">
        <f>Model4_seasonal_naive!C189</f>
        <v>0</v>
      </c>
    </row>
    <row r="41" spans="1:6" x14ac:dyDescent="0.35">
      <c r="A41" s="6">
        <f>Model1_naive!A190</f>
        <v>40787</v>
      </c>
      <c r="B41" s="7">
        <v>95.04</v>
      </c>
      <c r="C41" s="7">
        <f>Model1_naive!C190</f>
        <v>0</v>
      </c>
      <c r="D41" s="7">
        <f>Model2_average!C190</f>
        <v>0</v>
      </c>
      <c r="E41" s="7">
        <f>Model3_moving_average!C190</f>
        <v>0</v>
      </c>
      <c r="F41" s="7">
        <f>Model4_seasonal_naive!C190</f>
        <v>0</v>
      </c>
    </row>
    <row r="42" spans="1:6" x14ac:dyDescent="0.35">
      <c r="A42" s="6">
        <f>Model1_naive!A191</f>
        <v>40817</v>
      </c>
      <c r="B42" s="7">
        <v>91.77</v>
      </c>
      <c r="C42" s="7">
        <f>Model1_naive!C191</f>
        <v>0</v>
      </c>
      <c r="D42" s="7">
        <f>Model2_average!C191</f>
        <v>0</v>
      </c>
      <c r="E42" s="7">
        <f>Model3_moving_average!C191</f>
        <v>0</v>
      </c>
      <c r="F42" s="7">
        <f>Model4_seasonal_naive!C191</f>
        <v>0</v>
      </c>
    </row>
    <row r="43" spans="1:6" x14ac:dyDescent="0.35">
      <c r="A43" s="6">
        <f>Model1_naive!A192</f>
        <v>40848</v>
      </c>
      <c r="B43" s="7">
        <v>93.37</v>
      </c>
      <c r="C43" s="7">
        <f>Model1_naive!C192</f>
        <v>0</v>
      </c>
      <c r="D43" s="7">
        <f>Model2_average!C192</f>
        <v>0</v>
      </c>
      <c r="E43" s="7">
        <f>Model3_moving_average!C192</f>
        <v>0</v>
      </c>
      <c r="F43" s="7">
        <f>Model4_seasonal_naive!C192</f>
        <v>0</v>
      </c>
    </row>
    <row r="44" spans="1:6" x14ac:dyDescent="0.35">
      <c r="A44" s="6">
        <f>Model1_naive!A193</f>
        <v>40878</v>
      </c>
      <c r="B44" s="7">
        <v>98.34</v>
      </c>
      <c r="C44" s="7">
        <f>Model1_naive!C193</f>
        <v>0</v>
      </c>
      <c r="D44" s="7">
        <f>Model2_average!C193</f>
        <v>0</v>
      </c>
      <c r="E44" s="7">
        <f>Model3_moving_average!C193</f>
        <v>0</v>
      </c>
      <c r="F44" s="7">
        <f>Model4_seasonal_naive!C193</f>
        <v>0</v>
      </c>
    </row>
    <row r="47" spans="1:6" x14ac:dyDescent="0.35">
      <c r="A47" s="26" t="s">
        <v>12</v>
      </c>
    </row>
    <row r="48" spans="1:6" x14ac:dyDescent="0.35">
      <c r="A48" t="str">
        <f t="shared" ref="A48:A60" si="0">A32</f>
        <v>Datum</v>
      </c>
      <c r="C48" t="str">
        <f>C32</f>
        <v>Naive_Forecast</v>
      </c>
      <c r="D48" t="str">
        <f>D32</f>
        <v>Average_Forecast</v>
      </c>
      <c r="E48" t="str">
        <f>E32</f>
        <v>Moving Average_Forecast</v>
      </c>
      <c r="F48" t="str">
        <f>F32</f>
        <v>Seasonal Naive_Forecast</v>
      </c>
    </row>
    <row r="49" spans="1:6" x14ac:dyDescent="0.35">
      <c r="A49" s="1">
        <f t="shared" si="0"/>
        <v>40544</v>
      </c>
      <c r="C49" s="7">
        <f t="shared" ref="C49:F60" si="1">C33-$B33</f>
        <v>-92.57</v>
      </c>
      <c r="D49" s="7">
        <f t="shared" si="1"/>
        <v>-92.57</v>
      </c>
      <c r="E49" s="7">
        <f t="shared" si="1"/>
        <v>-92.57</v>
      </c>
      <c r="F49" s="7">
        <f t="shared" si="1"/>
        <v>-92.57</v>
      </c>
    </row>
    <row r="50" spans="1:6" x14ac:dyDescent="0.35">
      <c r="A50" s="1">
        <f t="shared" si="0"/>
        <v>40575</v>
      </c>
      <c r="C50" s="7">
        <f t="shared" si="1"/>
        <v>-89.16</v>
      </c>
      <c r="D50" s="7">
        <f t="shared" si="1"/>
        <v>-89.16</v>
      </c>
      <c r="E50" s="7">
        <f t="shared" si="1"/>
        <v>-89.16</v>
      </c>
      <c r="F50" s="7">
        <f t="shared" si="1"/>
        <v>-89.16</v>
      </c>
    </row>
    <row r="51" spans="1:6" x14ac:dyDescent="0.35">
      <c r="A51" s="1">
        <f t="shared" si="0"/>
        <v>40603</v>
      </c>
      <c r="C51" s="7">
        <f t="shared" si="1"/>
        <v>-104.48</v>
      </c>
      <c r="D51" s="7">
        <f t="shared" si="1"/>
        <v>-104.48</v>
      </c>
      <c r="E51" s="7">
        <f t="shared" si="1"/>
        <v>-104.48</v>
      </c>
      <c r="F51" s="7">
        <f t="shared" si="1"/>
        <v>-104.48</v>
      </c>
    </row>
    <row r="52" spans="1:6" x14ac:dyDescent="0.35">
      <c r="A52" s="1">
        <f t="shared" si="0"/>
        <v>40634</v>
      </c>
      <c r="C52" s="7">
        <f t="shared" si="1"/>
        <v>-89.45</v>
      </c>
      <c r="D52" s="7">
        <f t="shared" si="1"/>
        <v>-89.45</v>
      </c>
      <c r="E52" s="7">
        <f t="shared" si="1"/>
        <v>-89.45</v>
      </c>
      <c r="F52" s="7">
        <f t="shared" si="1"/>
        <v>-89.45</v>
      </c>
    </row>
    <row r="53" spans="1:6" x14ac:dyDescent="0.35">
      <c r="A53" s="1">
        <f t="shared" si="0"/>
        <v>40664</v>
      </c>
      <c r="C53" s="7">
        <f t="shared" si="1"/>
        <v>-93.4</v>
      </c>
      <c r="D53" s="7">
        <f t="shared" si="1"/>
        <v>-93.4</v>
      </c>
      <c r="E53" s="7">
        <f t="shared" si="1"/>
        <v>-93.4</v>
      </c>
      <c r="F53" s="7">
        <f t="shared" si="1"/>
        <v>-93.4</v>
      </c>
    </row>
    <row r="54" spans="1:6" x14ac:dyDescent="0.35">
      <c r="A54" s="1">
        <f t="shared" si="0"/>
        <v>40695</v>
      </c>
      <c r="C54" s="7">
        <f t="shared" si="1"/>
        <v>-102.9</v>
      </c>
      <c r="D54" s="7">
        <f t="shared" si="1"/>
        <v>-102.9</v>
      </c>
      <c r="E54" s="7">
        <f t="shared" si="1"/>
        <v>-102.9</v>
      </c>
      <c r="F54" s="7">
        <f t="shared" si="1"/>
        <v>-102.9</v>
      </c>
    </row>
    <row r="55" spans="1:6" x14ac:dyDescent="0.35">
      <c r="A55" s="1">
        <f t="shared" si="0"/>
        <v>40725</v>
      </c>
      <c r="C55" s="7">
        <f t="shared" si="1"/>
        <v>-93.77</v>
      </c>
      <c r="D55" s="7">
        <f t="shared" si="1"/>
        <v>-93.77</v>
      </c>
      <c r="E55" s="7">
        <f t="shared" si="1"/>
        <v>-93.77</v>
      </c>
      <c r="F55" s="7">
        <f t="shared" si="1"/>
        <v>-93.77</v>
      </c>
    </row>
    <row r="56" spans="1:6" x14ac:dyDescent="0.35">
      <c r="A56" s="1">
        <f t="shared" si="0"/>
        <v>40756</v>
      </c>
      <c r="C56" s="7">
        <f t="shared" si="1"/>
        <v>-77.58</v>
      </c>
      <c r="D56" s="7">
        <f t="shared" si="1"/>
        <v>-77.58</v>
      </c>
      <c r="E56" s="7">
        <f t="shared" si="1"/>
        <v>-77.58</v>
      </c>
      <c r="F56" s="7">
        <f t="shared" si="1"/>
        <v>-77.58</v>
      </c>
    </row>
    <row r="57" spans="1:6" x14ac:dyDescent="0.35">
      <c r="A57" s="1">
        <f t="shared" si="0"/>
        <v>40787</v>
      </c>
      <c r="C57" s="7">
        <f t="shared" si="1"/>
        <v>-95.04</v>
      </c>
      <c r="D57" s="7">
        <f t="shared" si="1"/>
        <v>-95.04</v>
      </c>
      <c r="E57" s="7">
        <f t="shared" si="1"/>
        <v>-95.04</v>
      </c>
      <c r="F57" s="7">
        <f t="shared" si="1"/>
        <v>-95.04</v>
      </c>
    </row>
    <row r="58" spans="1:6" x14ac:dyDescent="0.35">
      <c r="A58" s="1">
        <f t="shared" si="0"/>
        <v>40817</v>
      </c>
      <c r="C58" s="7">
        <f t="shared" si="1"/>
        <v>-91.77</v>
      </c>
      <c r="D58" s="7">
        <f t="shared" si="1"/>
        <v>-91.77</v>
      </c>
      <c r="E58" s="7">
        <f t="shared" si="1"/>
        <v>-91.77</v>
      </c>
      <c r="F58" s="7">
        <f t="shared" si="1"/>
        <v>-91.77</v>
      </c>
    </row>
    <row r="59" spans="1:6" x14ac:dyDescent="0.35">
      <c r="A59" s="1">
        <f t="shared" si="0"/>
        <v>40848</v>
      </c>
      <c r="C59" s="7">
        <f t="shared" si="1"/>
        <v>-93.37</v>
      </c>
      <c r="D59" s="7">
        <f t="shared" si="1"/>
        <v>-93.37</v>
      </c>
      <c r="E59" s="7">
        <f t="shared" si="1"/>
        <v>-93.37</v>
      </c>
      <c r="F59" s="7">
        <f t="shared" si="1"/>
        <v>-93.37</v>
      </c>
    </row>
    <row r="60" spans="1:6" x14ac:dyDescent="0.35">
      <c r="A60" s="1">
        <f t="shared" si="0"/>
        <v>40878</v>
      </c>
      <c r="C60" s="7">
        <f t="shared" si="1"/>
        <v>-98.34</v>
      </c>
      <c r="D60" s="7">
        <f t="shared" si="1"/>
        <v>-98.34</v>
      </c>
      <c r="E60" s="7">
        <f t="shared" si="1"/>
        <v>-98.34</v>
      </c>
      <c r="F60" s="7">
        <f t="shared" si="1"/>
        <v>-98.34</v>
      </c>
    </row>
    <row r="61" spans="1:6" x14ac:dyDescent="0.35">
      <c r="A61" s="1"/>
    </row>
    <row r="62" spans="1:6" x14ac:dyDescent="0.35">
      <c r="B62" t="s">
        <v>13</v>
      </c>
      <c r="C62" s="7">
        <f>SUM(C49:C60)</f>
        <v>-1121.83</v>
      </c>
      <c r="D62" s="7">
        <f t="shared" ref="D62:F62" si="2">SUM(D49:D60)</f>
        <v>-1121.83</v>
      </c>
      <c r="E62" s="7">
        <f t="shared" si="2"/>
        <v>-1121.83</v>
      </c>
      <c r="F62" s="7">
        <f t="shared" si="2"/>
        <v>-1121.83</v>
      </c>
    </row>
    <row r="63" spans="1:6" x14ac:dyDescent="0.35">
      <c r="B63" s="9" t="s">
        <v>14</v>
      </c>
      <c r="C63" s="10">
        <f>C62/12</f>
        <v>-93.485833333333332</v>
      </c>
      <c r="D63" s="10">
        <f t="shared" ref="D63:F63" si="3">D62/12</f>
        <v>-93.485833333333332</v>
      </c>
      <c r="E63" s="10">
        <f t="shared" si="3"/>
        <v>-93.485833333333332</v>
      </c>
      <c r="F63" s="10">
        <f t="shared" si="3"/>
        <v>-93.485833333333332</v>
      </c>
    </row>
    <row r="66" spans="1:6" x14ac:dyDescent="0.35">
      <c r="A66" s="26" t="s">
        <v>16</v>
      </c>
    </row>
    <row r="67" spans="1:6" x14ac:dyDescent="0.35">
      <c r="A67" t="str">
        <f t="shared" ref="A67:A79" si="4">A32</f>
        <v>Datum</v>
      </c>
      <c r="C67" t="str">
        <f>C32</f>
        <v>Naive_Forecast</v>
      </c>
      <c r="D67" t="str">
        <f>D32</f>
        <v>Average_Forecast</v>
      </c>
      <c r="E67" t="str">
        <f>E32</f>
        <v>Moving Average_Forecast</v>
      </c>
      <c r="F67" t="str">
        <f>F32</f>
        <v>Seasonal Naive_Forecast</v>
      </c>
    </row>
    <row r="68" spans="1:6" x14ac:dyDescent="0.35">
      <c r="A68" s="1">
        <f t="shared" si="4"/>
        <v>40544</v>
      </c>
      <c r="C68" s="7">
        <f t="shared" ref="C68:F79" si="5">ABS(C33-$B33)</f>
        <v>92.57</v>
      </c>
      <c r="D68" s="7">
        <f t="shared" si="5"/>
        <v>92.57</v>
      </c>
      <c r="E68" s="7">
        <f t="shared" si="5"/>
        <v>92.57</v>
      </c>
      <c r="F68" s="7">
        <f t="shared" si="5"/>
        <v>92.57</v>
      </c>
    </row>
    <row r="69" spans="1:6" x14ac:dyDescent="0.35">
      <c r="A69" s="1">
        <f t="shared" si="4"/>
        <v>40575</v>
      </c>
      <c r="C69" s="7">
        <f t="shared" si="5"/>
        <v>89.16</v>
      </c>
      <c r="D69" s="7">
        <f t="shared" si="5"/>
        <v>89.16</v>
      </c>
      <c r="E69" s="7">
        <f t="shared" si="5"/>
        <v>89.16</v>
      </c>
      <c r="F69" s="7">
        <f t="shared" si="5"/>
        <v>89.16</v>
      </c>
    </row>
    <row r="70" spans="1:6" x14ac:dyDescent="0.35">
      <c r="A70" s="1">
        <f t="shared" si="4"/>
        <v>40603</v>
      </c>
      <c r="C70" s="7">
        <f t="shared" si="5"/>
        <v>104.48</v>
      </c>
      <c r="D70" s="7">
        <f t="shared" si="5"/>
        <v>104.48</v>
      </c>
      <c r="E70" s="7">
        <f t="shared" si="5"/>
        <v>104.48</v>
      </c>
      <c r="F70" s="7">
        <f t="shared" si="5"/>
        <v>104.48</v>
      </c>
    </row>
    <row r="71" spans="1:6" x14ac:dyDescent="0.35">
      <c r="A71" s="1">
        <f t="shared" si="4"/>
        <v>40634</v>
      </c>
      <c r="C71" s="7">
        <f t="shared" si="5"/>
        <v>89.45</v>
      </c>
      <c r="D71" s="7">
        <f t="shared" si="5"/>
        <v>89.45</v>
      </c>
      <c r="E71" s="7">
        <f t="shared" si="5"/>
        <v>89.45</v>
      </c>
      <c r="F71" s="7">
        <f t="shared" si="5"/>
        <v>89.45</v>
      </c>
    </row>
    <row r="72" spans="1:6" x14ac:dyDescent="0.35">
      <c r="A72" s="1">
        <f t="shared" si="4"/>
        <v>40664</v>
      </c>
      <c r="C72" s="7">
        <f t="shared" si="5"/>
        <v>93.4</v>
      </c>
      <c r="D72" s="7">
        <f t="shared" si="5"/>
        <v>93.4</v>
      </c>
      <c r="E72" s="7">
        <f t="shared" si="5"/>
        <v>93.4</v>
      </c>
      <c r="F72" s="7">
        <f t="shared" si="5"/>
        <v>93.4</v>
      </c>
    </row>
    <row r="73" spans="1:6" x14ac:dyDescent="0.35">
      <c r="A73" s="1">
        <f t="shared" si="4"/>
        <v>40695</v>
      </c>
      <c r="C73" s="7">
        <f t="shared" si="5"/>
        <v>102.9</v>
      </c>
      <c r="D73" s="7">
        <f t="shared" si="5"/>
        <v>102.9</v>
      </c>
      <c r="E73" s="7">
        <f t="shared" si="5"/>
        <v>102.9</v>
      </c>
      <c r="F73" s="7">
        <f t="shared" si="5"/>
        <v>102.9</v>
      </c>
    </row>
    <row r="74" spans="1:6" x14ac:dyDescent="0.35">
      <c r="A74" s="1">
        <f t="shared" si="4"/>
        <v>40725</v>
      </c>
      <c r="C74" s="7">
        <f t="shared" si="5"/>
        <v>93.77</v>
      </c>
      <c r="D74" s="7">
        <f t="shared" si="5"/>
        <v>93.77</v>
      </c>
      <c r="E74" s="7">
        <f t="shared" si="5"/>
        <v>93.77</v>
      </c>
      <c r="F74" s="7">
        <f t="shared" si="5"/>
        <v>93.77</v>
      </c>
    </row>
    <row r="75" spans="1:6" x14ac:dyDescent="0.35">
      <c r="A75" s="1">
        <f t="shared" si="4"/>
        <v>40756</v>
      </c>
      <c r="C75" s="7">
        <f t="shared" si="5"/>
        <v>77.58</v>
      </c>
      <c r="D75" s="7">
        <f t="shared" si="5"/>
        <v>77.58</v>
      </c>
      <c r="E75" s="7">
        <f t="shared" si="5"/>
        <v>77.58</v>
      </c>
      <c r="F75" s="7">
        <f t="shared" si="5"/>
        <v>77.58</v>
      </c>
    </row>
    <row r="76" spans="1:6" x14ac:dyDescent="0.35">
      <c r="A76" s="1">
        <f t="shared" si="4"/>
        <v>40787</v>
      </c>
      <c r="C76" s="7">
        <f t="shared" si="5"/>
        <v>95.04</v>
      </c>
      <c r="D76" s="7">
        <f t="shared" si="5"/>
        <v>95.04</v>
      </c>
      <c r="E76" s="7">
        <f t="shared" si="5"/>
        <v>95.04</v>
      </c>
      <c r="F76" s="7">
        <f t="shared" si="5"/>
        <v>95.04</v>
      </c>
    </row>
    <row r="77" spans="1:6" x14ac:dyDescent="0.35">
      <c r="A77" s="1">
        <f t="shared" si="4"/>
        <v>40817</v>
      </c>
      <c r="C77" s="7">
        <f t="shared" si="5"/>
        <v>91.77</v>
      </c>
      <c r="D77" s="7">
        <f t="shared" si="5"/>
        <v>91.77</v>
      </c>
      <c r="E77" s="7">
        <f t="shared" si="5"/>
        <v>91.77</v>
      </c>
      <c r="F77" s="7">
        <f t="shared" si="5"/>
        <v>91.77</v>
      </c>
    </row>
    <row r="78" spans="1:6" x14ac:dyDescent="0.35">
      <c r="A78" s="1">
        <f t="shared" si="4"/>
        <v>40848</v>
      </c>
      <c r="C78" s="7">
        <f t="shared" si="5"/>
        <v>93.37</v>
      </c>
      <c r="D78" s="7">
        <f t="shared" si="5"/>
        <v>93.37</v>
      </c>
      <c r="E78" s="7">
        <f t="shared" si="5"/>
        <v>93.37</v>
      </c>
      <c r="F78" s="7">
        <f t="shared" si="5"/>
        <v>93.37</v>
      </c>
    </row>
    <row r="79" spans="1:6" x14ac:dyDescent="0.35">
      <c r="A79" s="1">
        <f t="shared" si="4"/>
        <v>40878</v>
      </c>
      <c r="C79" s="7">
        <f t="shared" si="5"/>
        <v>98.34</v>
      </c>
      <c r="D79" s="7">
        <f t="shared" si="5"/>
        <v>98.34</v>
      </c>
      <c r="E79" s="7">
        <f t="shared" si="5"/>
        <v>98.34</v>
      </c>
      <c r="F79" s="7">
        <f t="shared" si="5"/>
        <v>98.34</v>
      </c>
    </row>
    <row r="81" spans="1:6" x14ac:dyDescent="0.35">
      <c r="B81" t="s">
        <v>13</v>
      </c>
      <c r="C81" s="7">
        <f>SUM(C68:C79)</f>
        <v>1121.83</v>
      </c>
      <c r="D81" s="7">
        <f t="shared" ref="D81:F81" si="6">SUM(D68:D79)</f>
        <v>1121.83</v>
      </c>
      <c r="E81" s="7">
        <f t="shared" si="6"/>
        <v>1121.83</v>
      </c>
      <c r="F81" s="7">
        <f t="shared" si="6"/>
        <v>1121.83</v>
      </c>
    </row>
    <row r="82" spans="1:6" x14ac:dyDescent="0.35">
      <c r="B82" s="9" t="s">
        <v>15</v>
      </c>
      <c r="C82" s="10">
        <f>C81/12</f>
        <v>93.485833333333332</v>
      </c>
      <c r="D82" s="10">
        <f t="shared" ref="D82:F82" si="7">D81/12</f>
        <v>93.485833333333332</v>
      </c>
      <c r="E82" s="10">
        <f t="shared" si="7"/>
        <v>93.485833333333332</v>
      </c>
      <c r="F82" s="10">
        <f t="shared" si="7"/>
        <v>93.485833333333332</v>
      </c>
    </row>
    <row r="84" spans="1:6" x14ac:dyDescent="0.35">
      <c r="A84" s="26" t="s">
        <v>85</v>
      </c>
    </row>
    <row r="85" spans="1:6" x14ac:dyDescent="0.35">
      <c r="A85" t="s">
        <v>1</v>
      </c>
      <c r="B85" t="s">
        <v>86</v>
      </c>
      <c r="C85" t="s">
        <v>80</v>
      </c>
      <c r="D85" t="s">
        <v>81</v>
      </c>
      <c r="E85" t="s">
        <v>82</v>
      </c>
      <c r="F85" t="s">
        <v>83</v>
      </c>
    </row>
    <row r="86" spans="1:6" x14ac:dyDescent="0.35">
      <c r="A86" s="1">
        <v>40544</v>
      </c>
      <c r="B86" s="7">
        <f t="shared" ref="B86:B97" si="8">B33</f>
        <v>92.57</v>
      </c>
      <c r="C86" s="7">
        <f>C68/$B86</f>
        <v>1</v>
      </c>
      <c r="D86" s="7">
        <f t="shared" ref="D86:F86" si="9">D68/$B86</f>
        <v>1</v>
      </c>
      <c r="E86" s="7">
        <f t="shared" si="9"/>
        <v>1</v>
      </c>
      <c r="F86" s="7">
        <f t="shared" si="9"/>
        <v>1</v>
      </c>
    </row>
    <row r="87" spans="1:6" x14ac:dyDescent="0.35">
      <c r="A87" s="1">
        <v>40575</v>
      </c>
      <c r="B87" s="7">
        <f t="shared" si="8"/>
        <v>89.16</v>
      </c>
      <c r="C87" s="7">
        <f t="shared" ref="C87:F87" si="10">C69/$B87</f>
        <v>1</v>
      </c>
      <c r="D87" s="7">
        <f t="shared" si="10"/>
        <v>1</v>
      </c>
      <c r="E87" s="7">
        <f t="shared" si="10"/>
        <v>1</v>
      </c>
      <c r="F87" s="7">
        <f t="shared" si="10"/>
        <v>1</v>
      </c>
    </row>
    <row r="88" spans="1:6" x14ac:dyDescent="0.35">
      <c r="A88" s="1">
        <v>40603</v>
      </c>
      <c r="B88" s="7">
        <f t="shared" si="8"/>
        <v>104.48</v>
      </c>
      <c r="C88" s="7">
        <f t="shared" ref="C88:F88" si="11">C70/$B88</f>
        <v>1</v>
      </c>
      <c r="D88" s="7">
        <f t="shared" si="11"/>
        <v>1</v>
      </c>
      <c r="E88" s="7">
        <f t="shared" si="11"/>
        <v>1</v>
      </c>
      <c r="F88" s="7">
        <f t="shared" si="11"/>
        <v>1</v>
      </c>
    </row>
    <row r="89" spans="1:6" x14ac:dyDescent="0.35">
      <c r="A89" s="1">
        <v>40634</v>
      </c>
      <c r="B89" s="7">
        <f t="shared" si="8"/>
        <v>89.45</v>
      </c>
      <c r="C89" s="7">
        <f t="shared" ref="C89:F89" si="12">C71/$B89</f>
        <v>1</v>
      </c>
      <c r="D89" s="7">
        <f t="shared" si="12"/>
        <v>1</v>
      </c>
      <c r="E89" s="7">
        <f t="shared" si="12"/>
        <v>1</v>
      </c>
      <c r="F89" s="7">
        <f t="shared" si="12"/>
        <v>1</v>
      </c>
    </row>
    <row r="90" spans="1:6" x14ac:dyDescent="0.35">
      <c r="A90" s="1">
        <v>40664</v>
      </c>
      <c r="B90" s="7">
        <f t="shared" si="8"/>
        <v>93.4</v>
      </c>
      <c r="C90" s="7">
        <f t="shared" ref="C90:F90" si="13">C72/$B90</f>
        <v>1</v>
      </c>
      <c r="D90" s="7">
        <f t="shared" si="13"/>
        <v>1</v>
      </c>
      <c r="E90" s="7">
        <f t="shared" si="13"/>
        <v>1</v>
      </c>
      <c r="F90" s="7">
        <f t="shared" si="13"/>
        <v>1</v>
      </c>
    </row>
    <row r="91" spans="1:6" x14ac:dyDescent="0.35">
      <c r="A91" s="1">
        <v>40695</v>
      </c>
      <c r="B91" s="7">
        <f t="shared" si="8"/>
        <v>102.9</v>
      </c>
      <c r="C91" s="7">
        <f t="shared" ref="C91:F91" si="14">C73/$B91</f>
        <v>1</v>
      </c>
      <c r="D91" s="7">
        <f t="shared" si="14"/>
        <v>1</v>
      </c>
      <c r="E91" s="7">
        <f t="shared" si="14"/>
        <v>1</v>
      </c>
      <c r="F91" s="7">
        <f t="shared" si="14"/>
        <v>1</v>
      </c>
    </row>
    <row r="92" spans="1:6" x14ac:dyDescent="0.35">
      <c r="A92" s="1">
        <v>40725</v>
      </c>
      <c r="B92" s="7">
        <f t="shared" si="8"/>
        <v>93.77</v>
      </c>
      <c r="C92" s="7">
        <f t="shared" ref="C92:F92" si="15">C74/$B92</f>
        <v>1</v>
      </c>
      <c r="D92" s="7">
        <f t="shared" si="15"/>
        <v>1</v>
      </c>
      <c r="E92" s="7">
        <f t="shared" si="15"/>
        <v>1</v>
      </c>
      <c r="F92" s="7">
        <f t="shared" si="15"/>
        <v>1</v>
      </c>
    </row>
    <row r="93" spans="1:6" x14ac:dyDescent="0.35">
      <c r="A93" s="1">
        <v>40756</v>
      </c>
      <c r="B93" s="7">
        <f t="shared" si="8"/>
        <v>77.58</v>
      </c>
      <c r="C93" s="7">
        <f t="shared" ref="C93:F93" si="16">C75/$B93</f>
        <v>1</v>
      </c>
      <c r="D93" s="7">
        <f t="shared" si="16"/>
        <v>1</v>
      </c>
      <c r="E93" s="7">
        <f t="shared" si="16"/>
        <v>1</v>
      </c>
      <c r="F93" s="7">
        <f t="shared" si="16"/>
        <v>1</v>
      </c>
    </row>
    <row r="94" spans="1:6" x14ac:dyDescent="0.35">
      <c r="A94" s="1">
        <v>40787</v>
      </c>
      <c r="B94" s="7">
        <f t="shared" si="8"/>
        <v>95.04</v>
      </c>
      <c r="C94" s="7">
        <f t="shared" ref="C94:F94" si="17">C76/$B94</f>
        <v>1</v>
      </c>
      <c r="D94" s="7">
        <f t="shared" si="17"/>
        <v>1</v>
      </c>
      <c r="E94" s="7">
        <f t="shared" si="17"/>
        <v>1</v>
      </c>
      <c r="F94" s="7">
        <f t="shared" si="17"/>
        <v>1</v>
      </c>
    </row>
    <row r="95" spans="1:6" x14ac:dyDescent="0.35">
      <c r="A95" s="1">
        <v>40817</v>
      </c>
      <c r="B95" s="7">
        <f t="shared" si="8"/>
        <v>91.77</v>
      </c>
      <c r="C95" s="7">
        <f t="shared" ref="C95:F95" si="18">C77/$B95</f>
        <v>1</v>
      </c>
      <c r="D95" s="7">
        <f t="shared" si="18"/>
        <v>1</v>
      </c>
      <c r="E95" s="7">
        <f t="shared" si="18"/>
        <v>1</v>
      </c>
      <c r="F95" s="7">
        <f t="shared" si="18"/>
        <v>1</v>
      </c>
    </row>
    <row r="96" spans="1:6" x14ac:dyDescent="0.35">
      <c r="A96" s="1">
        <v>40848</v>
      </c>
      <c r="B96" s="7">
        <f t="shared" si="8"/>
        <v>93.37</v>
      </c>
      <c r="C96" s="7">
        <f t="shared" ref="C96:F96" si="19">C78/$B96</f>
        <v>1</v>
      </c>
      <c r="D96" s="7">
        <f t="shared" si="19"/>
        <v>1</v>
      </c>
      <c r="E96" s="7">
        <f t="shared" si="19"/>
        <v>1</v>
      </c>
      <c r="F96" s="7">
        <f t="shared" si="19"/>
        <v>1</v>
      </c>
    </row>
    <row r="97" spans="1:6" x14ac:dyDescent="0.35">
      <c r="A97" s="1">
        <v>40878</v>
      </c>
      <c r="B97" s="7">
        <f t="shared" si="8"/>
        <v>98.34</v>
      </c>
      <c r="C97" s="7">
        <f t="shared" ref="C97:F97" si="20">C79/$B97</f>
        <v>1</v>
      </c>
      <c r="D97" s="7">
        <f t="shared" si="20"/>
        <v>1</v>
      </c>
      <c r="E97" s="7">
        <f t="shared" si="20"/>
        <v>1</v>
      </c>
      <c r="F97" s="7">
        <f t="shared" si="20"/>
        <v>1</v>
      </c>
    </row>
    <row r="98" spans="1:6" x14ac:dyDescent="0.35">
      <c r="C98" s="23"/>
      <c r="D98" s="23"/>
      <c r="E98" s="23"/>
      <c r="F98" s="23"/>
    </row>
    <row r="100" spans="1:6" x14ac:dyDescent="0.35">
      <c r="B100" s="7"/>
    </row>
    <row r="102" spans="1:6" x14ac:dyDescent="0.35">
      <c r="B102" s="9" t="s">
        <v>17</v>
      </c>
      <c r="C102" s="10">
        <f>AVERAGE(C86:C97)</f>
        <v>1</v>
      </c>
      <c r="D102" s="10">
        <f t="shared" ref="D102:F102" si="21">AVERAGE(D86:D97)</f>
        <v>1</v>
      </c>
      <c r="E102" s="10">
        <f t="shared" si="21"/>
        <v>1</v>
      </c>
      <c r="F102" s="10">
        <f t="shared" si="21"/>
        <v>1</v>
      </c>
    </row>
    <row r="106" spans="1:6" x14ac:dyDescent="0.35">
      <c r="A106" s="26" t="s">
        <v>21</v>
      </c>
    </row>
    <row r="107" spans="1:6" x14ac:dyDescent="0.35">
      <c r="A107" t="str">
        <f t="shared" ref="A107:A119" si="22">A32</f>
        <v>Datum</v>
      </c>
      <c r="C107" t="str">
        <f>C32</f>
        <v>Naive_Forecast</v>
      </c>
      <c r="D107" t="str">
        <f>D32</f>
        <v>Average_Forecast</v>
      </c>
      <c r="E107" t="str">
        <f>E32</f>
        <v>Moving Average_Forecast</v>
      </c>
      <c r="F107" t="str">
        <f>F32</f>
        <v>Seasonal Naive_Forecast</v>
      </c>
    </row>
    <row r="108" spans="1:6" x14ac:dyDescent="0.35">
      <c r="A108" s="1">
        <f t="shared" si="22"/>
        <v>40544</v>
      </c>
      <c r="C108" s="7">
        <f t="shared" ref="C108:C119" si="23">C49^2</f>
        <v>8569.2048999999988</v>
      </c>
      <c r="D108" s="7">
        <f t="shared" ref="D108:F108" si="24">D49^2</f>
        <v>8569.2048999999988</v>
      </c>
      <c r="E108" s="7">
        <f t="shared" si="24"/>
        <v>8569.2048999999988</v>
      </c>
      <c r="F108" s="7">
        <f t="shared" si="24"/>
        <v>8569.2048999999988</v>
      </c>
    </row>
    <row r="109" spans="1:6" x14ac:dyDescent="0.35">
      <c r="A109" s="1">
        <f t="shared" si="22"/>
        <v>40575</v>
      </c>
      <c r="C109" s="7">
        <f t="shared" si="23"/>
        <v>7949.5055999999995</v>
      </c>
      <c r="D109" s="7">
        <f t="shared" ref="D109:F119" si="25">D50^2</f>
        <v>7949.5055999999995</v>
      </c>
      <c r="E109" s="7">
        <f t="shared" si="25"/>
        <v>7949.5055999999995</v>
      </c>
      <c r="F109" s="7">
        <f t="shared" si="25"/>
        <v>7949.5055999999995</v>
      </c>
    </row>
    <row r="110" spans="1:6" x14ac:dyDescent="0.35">
      <c r="A110" s="1">
        <f t="shared" si="22"/>
        <v>40603</v>
      </c>
      <c r="C110" s="7">
        <f t="shared" si="23"/>
        <v>10916.070400000001</v>
      </c>
      <c r="D110" s="7">
        <f t="shared" si="25"/>
        <v>10916.070400000001</v>
      </c>
      <c r="E110" s="7">
        <f t="shared" si="25"/>
        <v>10916.070400000001</v>
      </c>
      <c r="F110" s="7">
        <f t="shared" si="25"/>
        <v>10916.070400000001</v>
      </c>
    </row>
    <row r="111" spans="1:6" x14ac:dyDescent="0.35">
      <c r="A111" s="1">
        <f t="shared" si="22"/>
        <v>40634</v>
      </c>
      <c r="C111" s="7">
        <f t="shared" si="23"/>
        <v>8001.3025000000007</v>
      </c>
      <c r="D111" s="7">
        <f t="shared" si="25"/>
        <v>8001.3025000000007</v>
      </c>
      <c r="E111" s="7">
        <f t="shared" si="25"/>
        <v>8001.3025000000007</v>
      </c>
      <c r="F111" s="7">
        <f t="shared" si="25"/>
        <v>8001.3025000000007</v>
      </c>
    </row>
    <row r="112" spans="1:6" x14ac:dyDescent="0.35">
      <c r="A112" s="1">
        <f t="shared" si="22"/>
        <v>40664</v>
      </c>
      <c r="C112" s="7">
        <f t="shared" si="23"/>
        <v>8723.5600000000013</v>
      </c>
      <c r="D112" s="7">
        <f t="shared" si="25"/>
        <v>8723.5600000000013</v>
      </c>
      <c r="E112" s="7">
        <f t="shared" si="25"/>
        <v>8723.5600000000013</v>
      </c>
      <c r="F112" s="7">
        <f t="shared" si="25"/>
        <v>8723.5600000000013</v>
      </c>
    </row>
    <row r="113" spans="1:6" x14ac:dyDescent="0.35">
      <c r="A113" s="1">
        <f t="shared" si="22"/>
        <v>40695</v>
      </c>
      <c r="C113" s="7">
        <f t="shared" si="23"/>
        <v>10588.410000000002</v>
      </c>
      <c r="D113" s="7">
        <f t="shared" si="25"/>
        <v>10588.410000000002</v>
      </c>
      <c r="E113" s="7">
        <f t="shared" si="25"/>
        <v>10588.410000000002</v>
      </c>
      <c r="F113" s="7">
        <f t="shared" si="25"/>
        <v>10588.410000000002</v>
      </c>
    </row>
    <row r="114" spans="1:6" x14ac:dyDescent="0.35">
      <c r="A114" s="1">
        <f t="shared" si="22"/>
        <v>40725</v>
      </c>
      <c r="C114" s="7">
        <f t="shared" si="23"/>
        <v>8792.812899999999</v>
      </c>
      <c r="D114" s="7">
        <f t="shared" si="25"/>
        <v>8792.812899999999</v>
      </c>
      <c r="E114" s="7">
        <f t="shared" si="25"/>
        <v>8792.812899999999</v>
      </c>
      <c r="F114" s="7">
        <f t="shared" si="25"/>
        <v>8792.812899999999</v>
      </c>
    </row>
    <row r="115" spans="1:6" x14ac:dyDescent="0.35">
      <c r="A115" s="1">
        <f t="shared" si="22"/>
        <v>40756</v>
      </c>
      <c r="C115" s="7">
        <f t="shared" si="23"/>
        <v>6018.6563999999998</v>
      </c>
      <c r="D115" s="7">
        <f t="shared" si="25"/>
        <v>6018.6563999999998</v>
      </c>
      <c r="E115" s="7">
        <f t="shared" si="25"/>
        <v>6018.6563999999998</v>
      </c>
      <c r="F115" s="7">
        <f t="shared" si="25"/>
        <v>6018.6563999999998</v>
      </c>
    </row>
    <row r="116" spans="1:6" x14ac:dyDescent="0.35">
      <c r="A116" s="1">
        <f t="shared" si="22"/>
        <v>40787</v>
      </c>
      <c r="C116" s="7">
        <f t="shared" si="23"/>
        <v>9032.6016000000018</v>
      </c>
      <c r="D116" s="7">
        <f t="shared" si="25"/>
        <v>9032.6016000000018</v>
      </c>
      <c r="E116" s="7">
        <f t="shared" si="25"/>
        <v>9032.6016000000018</v>
      </c>
      <c r="F116" s="7">
        <f t="shared" si="25"/>
        <v>9032.6016000000018</v>
      </c>
    </row>
    <row r="117" spans="1:6" x14ac:dyDescent="0.35">
      <c r="A117" s="1">
        <f t="shared" si="22"/>
        <v>40817</v>
      </c>
      <c r="C117" s="7">
        <f t="shared" si="23"/>
        <v>8421.7328999999991</v>
      </c>
      <c r="D117" s="7">
        <f t="shared" si="25"/>
        <v>8421.7328999999991</v>
      </c>
      <c r="E117" s="7">
        <f t="shared" si="25"/>
        <v>8421.7328999999991</v>
      </c>
      <c r="F117" s="7">
        <f t="shared" si="25"/>
        <v>8421.7328999999991</v>
      </c>
    </row>
    <row r="118" spans="1:6" x14ac:dyDescent="0.35">
      <c r="A118" s="1">
        <f t="shared" si="22"/>
        <v>40848</v>
      </c>
      <c r="C118" s="7">
        <f t="shared" si="23"/>
        <v>8717.956900000001</v>
      </c>
      <c r="D118" s="7">
        <f t="shared" si="25"/>
        <v>8717.956900000001</v>
      </c>
      <c r="E118" s="7">
        <f t="shared" si="25"/>
        <v>8717.956900000001</v>
      </c>
      <c r="F118" s="7">
        <f t="shared" si="25"/>
        <v>8717.956900000001</v>
      </c>
    </row>
    <row r="119" spans="1:6" x14ac:dyDescent="0.35">
      <c r="A119" s="1">
        <f t="shared" si="22"/>
        <v>40878</v>
      </c>
      <c r="C119" s="7">
        <f t="shared" si="23"/>
        <v>9670.7556000000004</v>
      </c>
      <c r="D119" s="7">
        <f t="shared" si="25"/>
        <v>9670.7556000000004</v>
      </c>
      <c r="E119" s="7">
        <f t="shared" si="25"/>
        <v>9670.7556000000004</v>
      </c>
      <c r="F119" s="7">
        <f t="shared" si="25"/>
        <v>9670.7556000000004</v>
      </c>
    </row>
    <row r="122" spans="1:6" x14ac:dyDescent="0.35">
      <c r="B122" t="s">
        <v>84</v>
      </c>
      <c r="C122" s="7">
        <f>AVERAGE(C108:C119)</f>
        <v>8783.5474750000012</v>
      </c>
      <c r="D122" s="7">
        <f t="shared" ref="D122:F122" si="26">AVERAGE(D108:D119)</f>
        <v>8783.5474750000012</v>
      </c>
      <c r="E122" s="7">
        <f t="shared" si="26"/>
        <v>8783.5474750000012</v>
      </c>
      <c r="F122" s="7">
        <f t="shared" si="26"/>
        <v>8783.5474750000012</v>
      </c>
    </row>
    <row r="123" spans="1:6" x14ac:dyDescent="0.35">
      <c r="B123" s="9" t="s">
        <v>20</v>
      </c>
      <c r="C123" s="11">
        <f>SQRT(C122/$E$126)</f>
        <v>7.2152388866752641</v>
      </c>
      <c r="D123" s="11">
        <f t="shared" ref="D123:F123" si="27">SQRT(D122/$E$126)</f>
        <v>7.2152388866752641</v>
      </c>
      <c r="E123" s="11">
        <f t="shared" si="27"/>
        <v>7.2152388866752641</v>
      </c>
      <c r="F123" s="11">
        <f t="shared" si="27"/>
        <v>7.2152388866752641</v>
      </c>
    </row>
    <row r="126" spans="1:6" x14ac:dyDescent="0.35">
      <c r="A126" s="26" t="s">
        <v>19</v>
      </c>
      <c r="E126" s="7">
        <f>AVERAGE(E130:E308)</f>
        <v>168.72076033519559</v>
      </c>
    </row>
    <row r="128" spans="1:6" x14ac:dyDescent="0.35">
      <c r="A128" t="s">
        <v>1</v>
      </c>
      <c r="B128" t="s">
        <v>0</v>
      </c>
      <c r="C128" t="s">
        <v>18</v>
      </c>
      <c r="D128" t="s">
        <v>87</v>
      </c>
      <c r="E128" t="s">
        <v>88</v>
      </c>
    </row>
    <row r="129" spans="1:5" x14ac:dyDescent="0.35">
      <c r="A129" s="1">
        <v>35065</v>
      </c>
      <c r="B129">
        <v>79.349999999999994</v>
      </c>
    </row>
    <row r="130" spans="1:5" x14ac:dyDescent="0.35">
      <c r="A130" s="1">
        <v>35096</v>
      </c>
      <c r="B130">
        <v>75.78</v>
      </c>
      <c r="C130">
        <f>B129</f>
        <v>79.349999999999994</v>
      </c>
      <c r="D130">
        <f>B130-C130</f>
        <v>-3.5699999999999932</v>
      </c>
      <c r="E130" s="7">
        <f>D130^2</f>
        <v>12.744899999999951</v>
      </c>
    </row>
    <row r="131" spans="1:5" x14ac:dyDescent="0.35">
      <c r="A131" s="1">
        <v>35125</v>
      </c>
      <c r="B131">
        <v>86.32</v>
      </c>
      <c r="C131">
        <f t="shared" ref="C131:C194" si="28">B130</f>
        <v>75.78</v>
      </c>
      <c r="D131">
        <f t="shared" ref="D131:D194" si="29">B131-C131</f>
        <v>10.539999999999992</v>
      </c>
      <c r="E131" s="7">
        <f t="shared" ref="E131:E194" si="30">D131^2</f>
        <v>111.09159999999983</v>
      </c>
    </row>
    <row r="132" spans="1:5" x14ac:dyDescent="0.35">
      <c r="A132" s="1">
        <v>35156</v>
      </c>
      <c r="B132">
        <v>72.599999999999994</v>
      </c>
      <c r="C132">
        <f t="shared" si="28"/>
        <v>86.32</v>
      </c>
      <c r="D132">
        <f t="shared" si="29"/>
        <v>-13.719999999999999</v>
      </c>
      <c r="E132" s="7">
        <f t="shared" si="30"/>
        <v>188.23839999999996</v>
      </c>
    </row>
    <row r="133" spans="1:5" x14ac:dyDescent="0.35">
      <c r="A133" s="1">
        <v>35186</v>
      </c>
      <c r="B133">
        <v>74.86</v>
      </c>
      <c r="C133">
        <f t="shared" si="28"/>
        <v>72.599999999999994</v>
      </c>
      <c r="D133">
        <f t="shared" si="29"/>
        <v>2.2600000000000051</v>
      </c>
      <c r="E133" s="7">
        <f t="shared" si="30"/>
        <v>5.1076000000000228</v>
      </c>
    </row>
    <row r="134" spans="1:5" x14ac:dyDescent="0.35">
      <c r="A134" s="1">
        <v>35217</v>
      </c>
      <c r="B134">
        <v>83.81</v>
      </c>
      <c r="C134">
        <f t="shared" si="28"/>
        <v>74.86</v>
      </c>
      <c r="D134">
        <f t="shared" si="29"/>
        <v>8.9500000000000028</v>
      </c>
      <c r="E134" s="7">
        <f t="shared" si="30"/>
        <v>80.102500000000049</v>
      </c>
    </row>
    <row r="135" spans="1:5" x14ac:dyDescent="0.35">
      <c r="A135" s="1">
        <v>35247</v>
      </c>
      <c r="B135">
        <v>79.8</v>
      </c>
      <c r="C135">
        <f t="shared" si="28"/>
        <v>83.81</v>
      </c>
      <c r="D135">
        <f t="shared" si="29"/>
        <v>-4.0100000000000051</v>
      </c>
      <c r="E135" s="7">
        <f t="shared" si="30"/>
        <v>16.080100000000041</v>
      </c>
    </row>
    <row r="136" spans="1:5" x14ac:dyDescent="0.35">
      <c r="A136" s="1">
        <v>35278</v>
      </c>
      <c r="B136">
        <v>62.41</v>
      </c>
      <c r="C136">
        <f t="shared" si="28"/>
        <v>79.8</v>
      </c>
      <c r="D136">
        <f t="shared" si="29"/>
        <v>-17.39</v>
      </c>
      <c r="E136" s="7">
        <f t="shared" si="30"/>
        <v>302.41210000000001</v>
      </c>
    </row>
    <row r="137" spans="1:5" x14ac:dyDescent="0.35">
      <c r="A137" s="1">
        <v>35309</v>
      </c>
      <c r="B137">
        <v>85.41</v>
      </c>
      <c r="C137">
        <f t="shared" si="28"/>
        <v>62.41</v>
      </c>
      <c r="D137">
        <f t="shared" si="29"/>
        <v>23</v>
      </c>
      <c r="E137" s="7">
        <f t="shared" si="30"/>
        <v>529</v>
      </c>
    </row>
    <row r="138" spans="1:5" x14ac:dyDescent="0.35">
      <c r="A138" s="1">
        <v>35339</v>
      </c>
      <c r="B138">
        <v>83.11</v>
      </c>
      <c r="C138">
        <f t="shared" si="28"/>
        <v>85.41</v>
      </c>
      <c r="D138">
        <f t="shared" si="29"/>
        <v>-2.2999999999999972</v>
      </c>
      <c r="E138" s="7">
        <f t="shared" si="30"/>
        <v>5.2899999999999867</v>
      </c>
    </row>
    <row r="139" spans="1:5" x14ac:dyDescent="0.35">
      <c r="A139" s="1">
        <v>35370</v>
      </c>
      <c r="B139">
        <v>84.21</v>
      </c>
      <c r="C139">
        <f t="shared" si="28"/>
        <v>83.11</v>
      </c>
      <c r="D139">
        <f t="shared" si="29"/>
        <v>1.0999999999999943</v>
      </c>
      <c r="E139" s="7">
        <f t="shared" si="30"/>
        <v>1.2099999999999875</v>
      </c>
    </row>
    <row r="140" spans="1:5" x14ac:dyDescent="0.35">
      <c r="A140" s="1">
        <v>35400</v>
      </c>
      <c r="B140">
        <v>89.7</v>
      </c>
      <c r="C140">
        <f t="shared" si="28"/>
        <v>84.21</v>
      </c>
      <c r="D140">
        <f t="shared" si="29"/>
        <v>5.4900000000000091</v>
      </c>
      <c r="E140" s="7">
        <f t="shared" si="30"/>
        <v>30.1401000000001</v>
      </c>
    </row>
    <row r="141" spans="1:5" x14ac:dyDescent="0.35">
      <c r="A141" s="1">
        <v>35431</v>
      </c>
      <c r="B141">
        <v>78.64</v>
      </c>
      <c r="C141">
        <f t="shared" si="28"/>
        <v>89.7</v>
      </c>
      <c r="D141">
        <f t="shared" si="29"/>
        <v>-11.060000000000002</v>
      </c>
      <c r="E141" s="7">
        <f t="shared" si="30"/>
        <v>122.32360000000006</v>
      </c>
    </row>
    <row r="142" spans="1:5" x14ac:dyDescent="0.35">
      <c r="A142" s="1">
        <v>35462</v>
      </c>
      <c r="B142">
        <v>77.42</v>
      </c>
      <c r="C142">
        <f t="shared" si="28"/>
        <v>78.64</v>
      </c>
      <c r="D142">
        <f t="shared" si="29"/>
        <v>-1.2199999999999989</v>
      </c>
      <c r="E142" s="7">
        <f t="shared" si="30"/>
        <v>1.4883999999999973</v>
      </c>
    </row>
    <row r="143" spans="1:5" x14ac:dyDescent="0.35">
      <c r="A143" s="1">
        <v>35490</v>
      </c>
      <c r="B143">
        <v>89.86</v>
      </c>
      <c r="C143">
        <f t="shared" si="28"/>
        <v>77.42</v>
      </c>
      <c r="D143">
        <f t="shared" si="29"/>
        <v>12.439999999999998</v>
      </c>
      <c r="E143" s="7">
        <f t="shared" si="30"/>
        <v>154.75359999999995</v>
      </c>
    </row>
    <row r="144" spans="1:5" x14ac:dyDescent="0.35">
      <c r="A144" s="1">
        <v>35521</v>
      </c>
      <c r="B144">
        <v>81.27</v>
      </c>
      <c r="C144">
        <f t="shared" si="28"/>
        <v>89.86</v>
      </c>
      <c r="D144">
        <f t="shared" si="29"/>
        <v>-8.5900000000000034</v>
      </c>
      <c r="E144" s="7">
        <f t="shared" si="30"/>
        <v>73.788100000000057</v>
      </c>
    </row>
    <row r="145" spans="1:5" x14ac:dyDescent="0.35">
      <c r="A145" s="1">
        <v>35551</v>
      </c>
      <c r="B145">
        <v>78.680000000000007</v>
      </c>
      <c r="C145">
        <f t="shared" si="28"/>
        <v>81.27</v>
      </c>
      <c r="D145">
        <f t="shared" si="29"/>
        <v>-2.5899999999999892</v>
      </c>
      <c r="E145" s="7">
        <f t="shared" si="30"/>
        <v>6.708099999999944</v>
      </c>
    </row>
    <row r="146" spans="1:5" x14ac:dyDescent="0.35">
      <c r="A146" s="1">
        <v>35582</v>
      </c>
      <c r="B146">
        <v>89.51</v>
      </c>
      <c r="C146">
        <f t="shared" si="28"/>
        <v>78.680000000000007</v>
      </c>
      <c r="D146">
        <f t="shared" si="29"/>
        <v>10.829999999999998</v>
      </c>
      <c r="E146" s="7">
        <f t="shared" si="30"/>
        <v>117.28889999999997</v>
      </c>
    </row>
    <row r="147" spans="1:5" x14ac:dyDescent="0.35">
      <c r="A147" s="1">
        <v>35612</v>
      </c>
      <c r="B147">
        <v>83.67</v>
      </c>
      <c r="C147">
        <f t="shared" si="28"/>
        <v>89.51</v>
      </c>
      <c r="D147">
        <f t="shared" si="29"/>
        <v>-5.8400000000000034</v>
      </c>
      <c r="E147" s="7">
        <f t="shared" si="30"/>
        <v>34.105600000000038</v>
      </c>
    </row>
    <row r="148" spans="1:5" x14ac:dyDescent="0.35">
      <c r="A148" s="1">
        <v>35643</v>
      </c>
      <c r="B148">
        <v>69.8</v>
      </c>
      <c r="C148">
        <f t="shared" si="28"/>
        <v>83.67</v>
      </c>
      <c r="D148">
        <f t="shared" si="29"/>
        <v>-13.870000000000005</v>
      </c>
      <c r="E148" s="7">
        <f t="shared" si="30"/>
        <v>192.37690000000012</v>
      </c>
    </row>
    <row r="149" spans="1:5" x14ac:dyDescent="0.35">
      <c r="A149" s="1">
        <v>35674</v>
      </c>
      <c r="B149">
        <v>91.09</v>
      </c>
      <c r="C149">
        <f t="shared" si="28"/>
        <v>69.8</v>
      </c>
      <c r="D149">
        <f t="shared" si="29"/>
        <v>21.290000000000006</v>
      </c>
      <c r="E149" s="7">
        <f t="shared" si="30"/>
        <v>453.26410000000027</v>
      </c>
    </row>
    <row r="150" spans="1:5" x14ac:dyDescent="0.35">
      <c r="A150" s="1">
        <v>35704</v>
      </c>
      <c r="B150">
        <v>89.43</v>
      </c>
      <c r="C150">
        <f t="shared" si="28"/>
        <v>91.09</v>
      </c>
      <c r="D150">
        <f t="shared" si="29"/>
        <v>-1.6599999999999966</v>
      </c>
      <c r="E150" s="7">
        <f t="shared" si="30"/>
        <v>2.7555999999999887</v>
      </c>
    </row>
    <row r="151" spans="1:5" x14ac:dyDescent="0.35">
      <c r="A151" s="1">
        <v>35735</v>
      </c>
      <c r="B151">
        <v>91.04</v>
      </c>
      <c r="C151">
        <f t="shared" si="28"/>
        <v>89.43</v>
      </c>
      <c r="D151">
        <f t="shared" si="29"/>
        <v>1.6099999999999994</v>
      </c>
      <c r="E151" s="7">
        <f t="shared" si="30"/>
        <v>2.5920999999999981</v>
      </c>
    </row>
    <row r="152" spans="1:5" x14ac:dyDescent="0.35">
      <c r="A152" s="1">
        <v>35765</v>
      </c>
      <c r="B152">
        <v>92.87</v>
      </c>
      <c r="C152">
        <f t="shared" si="28"/>
        <v>91.04</v>
      </c>
      <c r="D152">
        <f t="shared" si="29"/>
        <v>1.8299999999999983</v>
      </c>
      <c r="E152" s="7">
        <f t="shared" si="30"/>
        <v>3.3488999999999938</v>
      </c>
    </row>
    <row r="153" spans="1:5" x14ac:dyDescent="0.35">
      <c r="A153" s="1">
        <v>35796</v>
      </c>
      <c r="B153">
        <v>81.87</v>
      </c>
      <c r="C153">
        <f t="shared" si="28"/>
        <v>92.87</v>
      </c>
      <c r="D153">
        <f t="shared" si="29"/>
        <v>-11</v>
      </c>
      <c r="E153" s="7">
        <f t="shared" si="30"/>
        <v>121</v>
      </c>
    </row>
    <row r="154" spans="1:5" x14ac:dyDescent="0.35">
      <c r="A154" s="1">
        <v>35827</v>
      </c>
      <c r="B154">
        <v>85.36</v>
      </c>
      <c r="C154">
        <f t="shared" si="28"/>
        <v>81.87</v>
      </c>
      <c r="D154">
        <f t="shared" si="29"/>
        <v>3.4899999999999949</v>
      </c>
      <c r="E154" s="7">
        <f t="shared" si="30"/>
        <v>12.180099999999964</v>
      </c>
    </row>
    <row r="155" spans="1:5" x14ac:dyDescent="0.35">
      <c r="A155" s="1">
        <v>35855</v>
      </c>
      <c r="B155">
        <v>92.98</v>
      </c>
      <c r="C155">
        <f t="shared" si="28"/>
        <v>85.36</v>
      </c>
      <c r="D155">
        <f t="shared" si="29"/>
        <v>7.6200000000000045</v>
      </c>
      <c r="E155" s="7">
        <f t="shared" si="30"/>
        <v>58.06440000000007</v>
      </c>
    </row>
    <row r="156" spans="1:5" x14ac:dyDescent="0.35">
      <c r="A156" s="1">
        <v>35886</v>
      </c>
      <c r="B156">
        <v>81.09</v>
      </c>
      <c r="C156">
        <f t="shared" si="28"/>
        <v>92.98</v>
      </c>
      <c r="D156">
        <f t="shared" si="29"/>
        <v>-11.89</v>
      </c>
      <c r="E156" s="7">
        <f t="shared" si="30"/>
        <v>141.37210000000002</v>
      </c>
    </row>
    <row r="157" spans="1:5" x14ac:dyDescent="0.35">
      <c r="A157" s="1">
        <v>35916</v>
      </c>
      <c r="B157">
        <v>85.64</v>
      </c>
      <c r="C157">
        <f t="shared" si="28"/>
        <v>81.09</v>
      </c>
      <c r="D157">
        <f t="shared" si="29"/>
        <v>4.5499999999999972</v>
      </c>
      <c r="E157" s="7">
        <f t="shared" si="30"/>
        <v>20.702499999999976</v>
      </c>
    </row>
    <row r="158" spans="1:5" x14ac:dyDescent="0.35">
      <c r="A158" s="1">
        <v>35947</v>
      </c>
      <c r="B158">
        <v>91.14</v>
      </c>
      <c r="C158">
        <f t="shared" si="28"/>
        <v>85.64</v>
      </c>
      <c r="D158">
        <f t="shared" si="29"/>
        <v>5.5</v>
      </c>
      <c r="E158" s="7">
        <f t="shared" si="30"/>
        <v>30.25</v>
      </c>
    </row>
    <row r="159" spans="1:5" x14ac:dyDescent="0.35">
      <c r="A159" s="1">
        <v>35977</v>
      </c>
      <c r="B159">
        <v>83.46</v>
      </c>
      <c r="C159">
        <f t="shared" si="28"/>
        <v>91.14</v>
      </c>
      <c r="D159">
        <f t="shared" si="29"/>
        <v>-7.6800000000000068</v>
      </c>
      <c r="E159" s="7">
        <f t="shared" si="30"/>
        <v>58.982400000000105</v>
      </c>
    </row>
    <row r="160" spans="1:5" x14ac:dyDescent="0.35">
      <c r="A160" s="1">
        <v>36008</v>
      </c>
      <c r="B160">
        <v>66.37</v>
      </c>
      <c r="C160">
        <f t="shared" si="28"/>
        <v>83.46</v>
      </c>
      <c r="D160">
        <f t="shared" si="29"/>
        <v>-17.089999999999989</v>
      </c>
      <c r="E160" s="7">
        <f t="shared" si="30"/>
        <v>292.06809999999962</v>
      </c>
    </row>
    <row r="161" spans="1:5" x14ac:dyDescent="0.35">
      <c r="A161" s="1">
        <v>36039</v>
      </c>
      <c r="B161">
        <v>93.34</v>
      </c>
      <c r="C161">
        <f t="shared" si="28"/>
        <v>66.37</v>
      </c>
      <c r="D161">
        <f t="shared" si="29"/>
        <v>26.97</v>
      </c>
      <c r="E161" s="7">
        <f t="shared" si="30"/>
        <v>727.38089999999988</v>
      </c>
    </row>
    <row r="162" spans="1:5" x14ac:dyDescent="0.35">
      <c r="A162" s="1">
        <v>36069</v>
      </c>
      <c r="B162">
        <v>85.93</v>
      </c>
      <c r="C162">
        <f t="shared" si="28"/>
        <v>93.34</v>
      </c>
      <c r="D162">
        <f t="shared" si="29"/>
        <v>-7.4099999999999966</v>
      </c>
      <c r="E162" s="7">
        <f t="shared" si="30"/>
        <v>54.908099999999948</v>
      </c>
    </row>
    <row r="163" spans="1:5" x14ac:dyDescent="0.35">
      <c r="A163" s="1">
        <v>36100</v>
      </c>
      <c r="B163">
        <v>86.81</v>
      </c>
      <c r="C163">
        <f t="shared" si="28"/>
        <v>85.93</v>
      </c>
      <c r="D163">
        <f t="shared" si="29"/>
        <v>0.87999999999999545</v>
      </c>
      <c r="E163" s="7">
        <f t="shared" si="30"/>
        <v>0.77439999999999198</v>
      </c>
    </row>
    <row r="164" spans="1:5" x14ac:dyDescent="0.35">
      <c r="A164" s="1">
        <v>36130</v>
      </c>
      <c r="B164">
        <v>93.3</v>
      </c>
      <c r="C164">
        <f t="shared" si="28"/>
        <v>86.81</v>
      </c>
      <c r="D164">
        <f t="shared" si="29"/>
        <v>6.4899999999999949</v>
      </c>
      <c r="E164" s="7">
        <f t="shared" si="30"/>
        <v>42.120099999999937</v>
      </c>
    </row>
    <row r="165" spans="1:5" x14ac:dyDescent="0.35">
      <c r="A165" s="1">
        <v>36161</v>
      </c>
      <c r="B165">
        <v>81.59</v>
      </c>
      <c r="C165">
        <f t="shared" si="28"/>
        <v>93.3</v>
      </c>
      <c r="D165">
        <f t="shared" si="29"/>
        <v>-11.709999999999994</v>
      </c>
      <c r="E165" s="7">
        <f t="shared" si="30"/>
        <v>137.12409999999986</v>
      </c>
    </row>
    <row r="166" spans="1:5" x14ac:dyDescent="0.35">
      <c r="A166" s="1">
        <v>36192</v>
      </c>
      <c r="B166">
        <v>81.77</v>
      </c>
      <c r="C166">
        <f t="shared" si="28"/>
        <v>81.59</v>
      </c>
      <c r="D166">
        <f t="shared" si="29"/>
        <v>0.17999999999999261</v>
      </c>
      <c r="E166" s="7">
        <f t="shared" si="30"/>
        <v>3.2399999999997341E-2</v>
      </c>
    </row>
    <row r="167" spans="1:5" x14ac:dyDescent="0.35">
      <c r="A167" s="1">
        <v>36220</v>
      </c>
      <c r="B167">
        <v>91.24</v>
      </c>
      <c r="C167">
        <f t="shared" si="28"/>
        <v>81.77</v>
      </c>
      <c r="D167">
        <f t="shared" si="29"/>
        <v>9.4699999999999989</v>
      </c>
      <c r="E167" s="7">
        <f t="shared" si="30"/>
        <v>89.68089999999998</v>
      </c>
    </row>
    <row r="168" spans="1:5" x14ac:dyDescent="0.35">
      <c r="A168" s="1">
        <v>36251</v>
      </c>
      <c r="B168">
        <v>79.45</v>
      </c>
      <c r="C168">
        <f t="shared" si="28"/>
        <v>91.24</v>
      </c>
      <c r="D168">
        <f t="shared" si="29"/>
        <v>-11.789999999999992</v>
      </c>
      <c r="E168" s="7">
        <f t="shared" si="30"/>
        <v>139.00409999999982</v>
      </c>
    </row>
    <row r="169" spans="1:5" x14ac:dyDescent="0.35">
      <c r="A169" s="1">
        <v>36281</v>
      </c>
      <c r="B169">
        <v>86.99</v>
      </c>
      <c r="C169">
        <f t="shared" si="28"/>
        <v>79.45</v>
      </c>
      <c r="D169">
        <f t="shared" si="29"/>
        <v>7.539999999999992</v>
      </c>
      <c r="E169" s="7">
        <f t="shared" si="30"/>
        <v>56.851599999999877</v>
      </c>
    </row>
    <row r="170" spans="1:5" x14ac:dyDescent="0.35">
      <c r="A170" s="1">
        <v>36312</v>
      </c>
      <c r="B170">
        <v>96.6</v>
      </c>
      <c r="C170">
        <f t="shared" si="28"/>
        <v>86.99</v>
      </c>
      <c r="D170">
        <f t="shared" si="29"/>
        <v>9.61</v>
      </c>
      <c r="E170" s="7">
        <f t="shared" si="30"/>
        <v>92.352099999999993</v>
      </c>
    </row>
    <row r="171" spans="1:5" x14ac:dyDescent="0.35">
      <c r="A171" s="1">
        <v>36342</v>
      </c>
      <c r="B171">
        <v>97.99</v>
      </c>
      <c r="C171">
        <f t="shared" si="28"/>
        <v>96.6</v>
      </c>
      <c r="D171">
        <f t="shared" si="29"/>
        <v>1.3900000000000006</v>
      </c>
      <c r="E171" s="7">
        <f t="shared" si="30"/>
        <v>1.9321000000000015</v>
      </c>
    </row>
    <row r="172" spans="1:5" x14ac:dyDescent="0.35">
      <c r="A172" s="1">
        <v>36373</v>
      </c>
      <c r="B172">
        <v>79.13</v>
      </c>
      <c r="C172">
        <f t="shared" si="28"/>
        <v>97.99</v>
      </c>
      <c r="D172">
        <f t="shared" si="29"/>
        <v>-18.86</v>
      </c>
      <c r="E172" s="7">
        <f t="shared" si="30"/>
        <v>355.69959999999998</v>
      </c>
    </row>
    <row r="173" spans="1:5" x14ac:dyDescent="0.35">
      <c r="A173" s="1">
        <v>36404</v>
      </c>
      <c r="B173">
        <v>103.56</v>
      </c>
      <c r="C173">
        <f t="shared" si="28"/>
        <v>79.13</v>
      </c>
      <c r="D173">
        <f t="shared" si="29"/>
        <v>24.430000000000007</v>
      </c>
      <c r="E173" s="7">
        <f t="shared" si="30"/>
        <v>596.8249000000003</v>
      </c>
    </row>
    <row r="174" spans="1:5" x14ac:dyDescent="0.35">
      <c r="A174" s="1">
        <v>36434</v>
      </c>
      <c r="B174">
        <v>100.89</v>
      </c>
      <c r="C174">
        <f t="shared" si="28"/>
        <v>103.56</v>
      </c>
      <c r="D174">
        <f t="shared" si="29"/>
        <v>-2.6700000000000017</v>
      </c>
      <c r="E174" s="7">
        <f t="shared" si="30"/>
        <v>7.1289000000000087</v>
      </c>
    </row>
    <row r="175" spans="1:5" x14ac:dyDescent="0.35">
      <c r="A175" s="1">
        <v>36465</v>
      </c>
      <c r="B175">
        <v>99.4</v>
      </c>
      <c r="C175">
        <f t="shared" si="28"/>
        <v>100.89</v>
      </c>
      <c r="D175">
        <f t="shared" si="29"/>
        <v>-1.4899999999999949</v>
      </c>
      <c r="E175" s="7">
        <f t="shared" si="30"/>
        <v>2.2200999999999849</v>
      </c>
    </row>
    <row r="176" spans="1:5" x14ac:dyDescent="0.35">
      <c r="A176" s="1">
        <v>36495</v>
      </c>
      <c r="B176">
        <v>111.8</v>
      </c>
      <c r="C176">
        <f t="shared" si="28"/>
        <v>99.4</v>
      </c>
      <c r="D176">
        <f t="shared" si="29"/>
        <v>12.399999999999991</v>
      </c>
      <c r="E176" s="7">
        <f t="shared" si="30"/>
        <v>153.75999999999979</v>
      </c>
    </row>
    <row r="177" spans="1:5" x14ac:dyDescent="0.35">
      <c r="A177" s="1">
        <v>36526</v>
      </c>
      <c r="B177">
        <v>95.3</v>
      </c>
      <c r="C177">
        <f t="shared" si="28"/>
        <v>111.8</v>
      </c>
      <c r="D177">
        <f t="shared" si="29"/>
        <v>-16.5</v>
      </c>
      <c r="E177" s="7">
        <f t="shared" si="30"/>
        <v>272.25</v>
      </c>
    </row>
    <row r="178" spans="1:5" x14ac:dyDescent="0.35">
      <c r="A178" s="1">
        <v>36557</v>
      </c>
      <c r="B178">
        <v>97.77</v>
      </c>
      <c r="C178">
        <f t="shared" si="28"/>
        <v>95.3</v>
      </c>
      <c r="D178">
        <f t="shared" si="29"/>
        <v>2.4699999999999989</v>
      </c>
      <c r="E178" s="7">
        <f t="shared" si="30"/>
        <v>6.100899999999994</v>
      </c>
    </row>
    <row r="179" spans="1:5" x14ac:dyDescent="0.35">
      <c r="A179" s="1">
        <v>36586</v>
      </c>
      <c r="B179">
        <v>116.23</v>
      </c>
      <c r="C179">
        <f t="shared" si="28"/>
        <v>97.77</v>
      </c>
      <c r="D179">
        <f t="shared" si="29"/>
        <v>18.460000000000008</v>
      </c>
      <c r="E179" s="7">
        <f t="shared" si="30"/>
        <v>340.77160000000032</v>
      </c>
    </row>
    <row r="180" spans="1:5" x14ac:dyDescent="0.35">
      <c r="A180" s="1">
        <v>36617</v>
      </c>
      <c r="B180">
        <v>100.98</v>
      </c>
      <c r="C180">
        <f t="shared" si="28"/>
        <v>116.23</v>
      </c>
      <c r="D180">
        <f t="shared" si="29"/>
        <v>-15.25</v>
      </c>
      <c r="E180" s="7">
        <f t="shared" si="30"/>
        <v>232.5625</v>
      </c>
    </row>
    <row r="181" spans="1:5" x14ac:dyDescent="0.35">
      <c r="A181" s="1">
        <v>36647</v>
      </c>
      <c r="B181">
        <v>104.07</v>
      </c>
      <c r="C181">
        <f t="shared" si="28"/>
        <v>100.98</v>
      </c>
      <c r="D181">
        <f t="shared" si="29"/>
        <v>3.0899999999999892</v>
      </c>
      <c r="E181" s="7">
        <f t="shared" si="30"/>
        <v>9.5480999999999341</v>
      </c>
    </row>
    <row r="182" spans="1:5" x14ac:dyDescent="0.35">
      <c r="A182" s="1">
        <v>36678</v>
      </c>
      <c r="B182">
        <v>114.64</v>
      </c>
      <c r="C182">
        <f t="shared" si="28"/>
        <v>104.07</v>
      </c>
      <c r="D182">
        <f t="shared" si="29"/>
        <v>10.570000000000007</v>
      </c>
      <c r="E182" s="7">
        <f t="shared" si="30"/>
        <v>111.72490000000016</v>
      </c>
    </row>
    <row r="183" spans="1:5" x14ac:dyDescent="0.35">
      <c r="A183" s="1">
        <v>36708</v>
      </c>
      <c r="B183">
        <v>107.62</v>
      </c>
      <c r="C183">
        <f t="shared" si="28"/>
        <v>114.64</v>
      </c>
      <c r="D183">
        <f t="shared" si="29"/>
        <v>-7.019999999999996</v>
      </c>
      <c r="E183" s="7">
        <f t="shared" si="30"/>
        <v>49.280399999999943</v>
      </c>
    </row>
    <row r="184" spans="1:5" x14ac:dyDescent="0.35">
      <c r="A184" s="1">
        <v>36739</v>
      </c>
      <c r="B184">
        <v>96.12</v>
      </c>
      <c r="C184">
        <f t="shared" si="28"/>
        <v>107.62</v>
      </c>
      <c r="D184">
        <f t="shared" si="29"/>
        <v>-11.5</v>
      </c>
      <c r="E184" s="7">
        <f t="shared" si="30"/>
        <v>132.25</v>
      </c>
    </row>
    <row r="185" spans="1:5" x14ac:dyDescent="0.35">
      <c r="A185" s="1">
        <v>36770</v>
      </c>
      <c r="B185">
        <v>123.5</v>
      </c>
      <c r="C185">
        <f t="shared" si="28"/>
        <v>96.12</v>
      </c>
      <c r="D185">
        <f t="shared" si="29"/>
        <v>27.379999999999995</v>
      </c>
      <c r="E185" s="7">
        <f t="shared" si="30"/>
        <v>749.66439999999977</v>
      </c>
    </row>
    <row r="186" spans="1:5" x14ac:dyDescent="0.35">
      <c r="A186" s="1">
        <v>36800</v>
      </c>
      <c r="B186">
        <v>116.12</v>
      </c>
      <c r="C186">
        <f t="shared" si="28"/>
        <v>123.5</v>
      </c>
      <c r="D186">
        <f t="shared" si="29"/>
        <v>-7.3799999999999955</v>
      </c>
      <c r="E186" s="7">
        <f t="shared" si="30"/>
        <v>54.464399999999934</v>
      </c>
    </row>
    <row r="187" spans="1:5" x14ac:dyDescent="0.35">
      <c r="A187" s="1">
        <v>36831</v>
      </c>
      <c r="B187">
        <v>116.86</v>
      </c>
      <c r="C187">
        <f t="shared" si="28"/>
        <v>116.12</v>
      </c>
      <c r="D187">
        <f t="shared" si="29"/>
        <v>0.73999999999999488</v>
      </c>
      <c r="E187" s="7">
        <f t="shared" si="30"/>
        <v>0.54759999999999243</v>
      </c>
    </row>
    <row r="188" spans="1:5" x14ac:dyDescent="0.35">
      <c r="A188" s="1">
        <v>36861</v>
      </c>
      <c r="B188">
        <v>128.61000000000001</v>
      </c>
      <c r="C188">
        <f t="shared" si="28"/>
        <v>116.86</v>
      </c>
      <c r="D188">
        <f t="shared" si="29"/>
        <v>11.750000000000014</v>
      </c>
      <c r="E188" s="7">
        <f t="shared" si="30"/>
        <v>138.06250000000034</v>
      </c>
    </row>
    <row r="189" spans="1:5" x14ac:dyDescent="0.35">
      <c r="A189" s="1">
        <v>36892</v>
      </c>
      <c r="B189">
        <v>100.56</v>
      </c>
      <c r="C189">
        <f t="shared" si="28"/>
        <v>128.61000000000001</v>
      </c>
      <c r="D189">
        <f t="shared" si="29"/>
        <v>-28.050000000000011</v>
      </c>
      <c r="E189" s="7">
        <f t="shared" si="30"/>
        <v>786.80250000000069</v>
      </c>
    </row>
    <row r="190" spans="1:5" x14ac:dyDescent="0.35">
      <c r="A190" s="1">
        <v>36923</v>
      </c>
      <c r="B190">
        <v>103.05</v>
      </c>
      <c r="C190">
        <f t="shared" si="28"/>
        <v>100.56</v>
      </c>
      <c r="D190">
        <f t="shared" si="29"/>
        <v>2.4899999999999949</v>
      </c>
      <c r="E190" s="7">
        <f t="shared" si="30"/>
        <v>6.2000999999999742</v>
      </c>
    </row>
    <row r="191" spans="1:5" x14ac:dyDescent="0.35">
      <c r="A191" s="1">
        <v>36951</v>
      </c>
      <c r="B191">
        <v>119.06</v>
      </c>
      <c r="C191">
        <f t="shared" si="28"/>
        <v>103.05</v>
      </c>
      <c r="D191">
        <f t="shared" si="29"/>
        <v>16.010000000000005</v>
      </c>
      <c r="E191" s="7">
        <f t="shared" si="30"/>
        <v>256.32010000000014</v>
      </c>
    </row>
    <row r="192" spans="1:5" x14ac:dyDescent="0.35">
      <c r="A192" s="1">
        <v>36982</v>
      </c>
      <c r="B192">
        <v>92.46</v>
      </c>
      <c r="C192">
        <f t="shared" si="28"/>
        <v>119.06</v>
      </c>
      <c r="D192">
        <f t="shared" si="29"/>
        <v>-26.600000000000009</v>
      </c>
      <c r="E192" s="7">
        <f t="shared" si="30"/>
        <v>707.5600000000004</v>
      </c>
    </row>
    <row r="193" spans="1:5" x14ac:dyDescent="0.35">
      <c r="A193" s="1">
        <v>37012</v>
      </c>
      <c r="B193">
        <v>98.75</v>
      </c>
      <c r="C193">
        <f t="shared" si="28"/>
        <v>92.46</v>
      </c>
      <c r="D193">
        <f t="shared" si="29"/>
        <v>6.2900000000000063</v>
      </c>
      <c r="E193" s="7">
        <f t="shared" si="30"/>
        <v>39.564100000000082</v>
      </c>
    </row>
    <row r="194" spans="1:5" x14ac:dyDescent="0.35">
      <c r="A194" s="1">
        <v>37043</v>
      </c>
      <c r="B194">
        <v>111.14</v>
      </c>
      <c r="C194">
        <f t="shared" si="28"/>
        <v>98.75</v>
      </c>
      <c r="D194">
        <f t="shared" si="29"/>
        <v>12.39</v>
      </c>
      <c r="E194" s="7">
        <f t="shared" si="30"/>
        <v>153.5121</v>
      </c>
    </row>
    <row r="195" spans="1:5" x14ac:dyDescent="0.35">
      <c r="A195" s="1">
        <v>37073</v>
      </c>
      <c r="B195">
        <v>96.13</v>
      </c>
      <c r="C195">
        <f t="shared" ref="C195:C258" si="31">B194</f>
        <v>111.14</v>
      </c>
      <c r="D195">
        <f t="shared" ref="D195:D258" si="32">B195-C195</f>
        <v>-15.010000000000005</v>
      </c>
      <c r="E195" s="7">
        <f t="shared" ref="E195:E258" si="33">D195^2</f>
        <v>225.30010000000016</v>
      </c>
    </row>
    <row r="196" spans="1:5" x14ac:dyDescent="0.35">
      <c r="A196" s="1">
        <v>37104</v>
      </c>
      <c r="B196">
        <v>79.72</v>
      </c>
      <c r="C196">
        <f t="shared" si="31"/>
        <v>96.13</v>
      </c>
      <c r="D196">
        <f t="shared" si="32"/>
        <v>-16.409999999999997</v>
      </c>
      <c r="E196" s="7">
        <f t="shared" si="33"/>
        <v>269.28809999999987</v>
      </c>
    </row>
    <row r="197" spans="1:5" x14ac:dyDescent="0.35">
      <c r="A197" s="1">
        <v>37135</v>
      </c>
      <c r="B197">
        <v>102.07</v>
      </c>
      <c r="C197">
        <f t="shared" si="31"/>
        <v>79.72</v>
      </c>
      <c r="D197">
        <f t="shared" si="32"/>
        <v>22.349999999999994</v>
      </c>
      <c r="E197" s="7">
        <f t="shared" si="33"/>
        <v>499.52249999999975</v>
      </c>
    </row>
    <row r="198" spans="1:5" x14ac:dyDescent="0.35">
      <c r="A198" s="1">
        <v>37165</v>
      </c>
      <c r="B198">
        <v>96.18</v>
      </c>
      <c r="C198">
        <f t="shared" si="31"/>
        <v>102.07</v>
      </c>
      <c r="D198">
        <f t="shared" si="32"/>
        <v>-5.8899999999999864</v>
      </c>
      <c r="E198" s="7">
        <f t="shared" si="33"/>
        <v>34.69209999999984</v>
      </c>
    </row>
    <row r="199" spans="1:5" x14ac:dyDescent="0.35">
      <c r="A199" s="1">
        <v>37196</v>
      </c>
      <c r="B199">
        <v>101.26</v>
      </c>
      <c r="C199">
        <f t="shared" si="31"/>
        <v>96.18</v>
      </c>
      <c r="D199">
        <f t="shared" si="32"/>
        <v>5.0799999999999983</v>
      </c>
      <c r="E199" s="7">
        <f t="shared" si="33"/>
        <v>25.806399999999982</v>
      </c>
    </row>
    <row r="200" spans="1:5" x14ac:dyDescent="0.35">
      <c r="A200" s="1">
        <v>37226</v>
      </c>
      <c r="B200">
        <v>109.85</v>
      </c>
      <c r="C200">
        <f t="shared" si="31"/>
        <v>101.26</v>
      </c>
      <c r="D200">
        <f t="shared" si="32"/>
        <v>8.5899999999999892</v>
      </c>
      <c r="E200" s="7">
        <f t="shared" si="33"/>
        <v>73.788099999999815</v>
      </c>
    </row>
    <row r="201" spans="1:5" x14ac:dyDescent="0.35">
      <c r="A201" s="1">
        <v>37257</v>
      </c>
      <c r="B201">
        <v>89.52</v>
      </c>
      <c r="C201">
        <f t="shared" si="31"/>
        <v>109.85</v>
      </c>
      <c r="D201">
        <f t="shared" si="32"/>
        <v>-20.329999999999998</v>
      </c>
      <c r="E201" s="7">
        <f t="shared" si="33"/>
        <v>413.30889999999994</v>
      </c>
    </row>
    <row r="202" spans="1:5" x14ac:dyDescent="0.35">
      <c r="A202" s="1">
        <v>37288</v>
      </c>
      <c r="B202">
        <v>89.27</v>
      </c>
      <c r="C202">
        <f t="shared" si="31"/>
        <v>89.52</v>
      </c>
      <c r="D202">
        <f t="shared" si="32"/>
        <v>-0.25</v>
      </c>
      <c r="E202" s="7">
        <f t="shared" si="33"/>
        <v>6.25E-2</v>
      </c>
    </row>
    <row r="203" spans="1:5" x14ac:dyDescent="0.35">
      <c r="A203" s="1">
        <v>37316</v>
      </c>
      <c r="B203">
        <v>104.35</v>
      </c>
      <c r="C203">
        <f t="shared" si="31"/>
        <v>89.27</v>
      </c>
      <c r="D203">
        <f t="shared" si="32"/>
        <v>15.079999999999998</v>
      </c>
      <c r="E203" s="7">
        <f t="shared" si="33"/>
        <v>227.40639999999996</v>
      </c>
    </row>
    <row r="204" spans="1:5" x14ac:dyDescent="0.35">
      <c r="A204" s="1">
        <v>37347</v>
      </c>
      <c r="B204">
        <v>87.05</v>
      </c>
      <c r="C204">
        <f t="shared" si="31"/>
        <v>104.35</v>
      </c>
      <c r="D204">
        <f t="shared" si="32"/>
        <v>-17.299999999999997</v>
      </c>
      <c r="E204" s="7">
        <f t="shared" si="33"/>
        <v>299.28999999999991</v>
      </c>
    </row>
    <row r="205" spans="1:5" x14ac:dyDescent="0.35">
      <c r="A205" s="1">
        <v>37377</v>
      </c>
      <c r="B205">
        <v>89.33</v>
      </c>
      <c r="C205">
        <f t="shared" si="31"/>
        <v>87.05</v>
      </c>
      <c r="D205">
        <f t="shared" si="32"/>
        <v>2.2800000000000011</v>
      </c>
      <c r="E205" s="7">
        <f t="shared" si="33"/>
        <v>5.1984000000000048</v>
      </c>
    </row>
    <row r="206" spans="1:5" x14ac:dyDescent="0.35">
      <c r="A206" s="1">
        <v>37408</v>
      </c>
      <c r="B206">
        <v>102.2</v>
      </c>
      <c r="C206">
        <f t="shared" si="31"/>
        <v>89.33</v>
      </c>
      <c r="D206">
        <f t="shared" si="32"/>
        <v>12.870000000000005</v>
      </c>
      <c r="E206" s="7">
        <f t="shared" si="33"/>
        <v>165.63690000000011</v>
      </c>
    </row>
    <row r="207" spans="1:5" x14ac:dyDescent="0.35">
      <c r="A207" s="1">
        <v>37438</v>
      </c>
      <c r="B207">
        <v>88.13</v>
      </c>
      <c r="C207">
        <f t="shared" si="31"/>
        <v>102.2</v>
      </c>
      <c r="D207">
        <f t="shared" si="32"/>
        <v>-14.070000000000007</v>
      </c>
      <c r="E207" s="7">
        <f t="shared" si="33"/>
        <v>197.9649000000002</v>
      </c>
    </row>
    <row r="208" spans="1:5" x14ac:dyDescent="0.35">
      <c r="A208" s="1">
        <v>37469</v>
      </c>
      <c r="B208">
        <v>75.680000000000007</v>
      </c>
      <c r="C208">
        <f t="shared" si="31"/>
        <v>88.13</v>
      </c>
      <c r="D208">
        <f t="shared" si="32"/>
        <v>-12.449999999999989</v>
      </c>
      <c r="E208" s="7">
        <f t="shared" si="33"/>
        <v>155.00249999999971</v>
      </c>
    </row>
    <row r="209" spans="1:5" x14ac:dyDescent="0.35">
      <c r="A209" s="1">
        <v>37500</v>
      </c>
      <c r="B209">
        <v>99.48</v>
      </c>
      <c r="C209">
        <f t="shared" si="31"/>
        <v>75.680000000000007</v>
      </c>
      <c r="D209">
        <f t="shared" si="32"/>
        <v>23.799999999999997</v>
      </c>
      <c r="E209" s="7">
        <f t="shared" si="33"/>
        <v>566.43999999999983</v>
      </c>
    </row>
    <row r="210" spans="1:5" x14ac:dyDescent="0.35">
      <c r="A210" s="1">
        <v>37530</v>
      </c>
      <c r="B210">
        <v>96.4</v>
      </c>
      <c r="C210">
        <f t="shared" si="31"/>
        <v>99.48</v>
      </c>
      <c r="D210">
        <f t="shared" si="32"/>
        <v>-3.0799999999999983</v>
      </c>
      <c r="E210" s="7">
        <f t="shared" si="33"/>
        <v>9.4863999999999891</v>
      </c>
    </row>
    <row r="211" spans="1:5" x14ac:dyDescent="0.35">
      <c r="A211" s="1">
        <v>37561</v>
      </c>
      <c r="B211">
        <v>96.16</v>
      </c>
      <c r="C211">
        <f t="shared" si="31"/>
        <v>96.4</v>
      </c>
      <c r="D211">
        <f t="shared" si="32"/>
        <v>-0.24000000000000909</v>
      </c>
      <c r="E211" s="7">
        <f t="shared" si="33"/>
        <v>5.7600000000004363E-2</v>
      </c>
    </row>
    <row r="212" spans="1:5" x14ac:dyDescent="0.35">
      <c r="A212" s="1">
        <v>37591</v>
      </c>
      <c r="B212">
        <v>101</v>
      </c>
      <c r="C212">
        <f t="shared" si="31"/>
        <v>96.16</v>
      </c>
      <c r="D212">
        <f t="shared" si="32"/>
        <v>4.8400000000000034</v>
      </c>
      <c r="E212" s="7">
        <f t="shared" si="33"/>
        <v>23.425600000000031</v>
      </c>
    </row>
    <row r="213" spans="1:5" x14ac:dyDescent="0.35">
      <c r="A213" s="1">
        <v>37622</v>
      </c>
      <c r="B213">
        <v>89.34</v>
      </c>
      <c r="C213">
        <f t="shared" si="31"/>
        <v>101</v>
      </c>
      <c r="D213">
        <f t="shared" si="32"/>
        <v>-11.659999999999997</v>
      </c>
      <c r="E213" s="7">
        <f t="shared" si="33"/>
        <v>135.95559999999992</v>
      </c>
    </row>
    <row r="214" spans="1:5" x14ac:dyDescent="0.35">
      <c r="A214" s="1">
        <v>37653</v>
      </c>
      <c r="B214">
        <v>86.91</v>
      </c>
      <c r="C214">
        <f t="shared" si="31"/>
        <v>89.34</v>
      </c>
      <c r="D214">
        <f t="shared" si="32"/>
        <v>-2.4300000000000068</v>
      </c>
      <c r="E214" s="7">
        <f t="shared" si="33"/>
        <v>5.9049000000000333</v>
      </c>
    </row>
    <row r="215" spans="1:5" x14ac:dyDescent="0.35">
      <c r="A215" s="1">
        <v>37681</v>
      </c>
      <c r="B215">
        <v>98.9</v>
      </c>
      <c r="C215">
        <f t="shared" si="31"/>
        <v>86.91</v>
      </c>
      <c r="D215">
        <f t="shared" si="32"/>
        <v>11.990000000000009</v>
      </c>
      <c r="E215" s="7">
        <f t="shared" si="33"/>
        <v>143.76010000000022</v>
      </c>
    </row>
    <row r="216" spans="1:5" x14ac:dyDescent="0.35">
      <c r="A216" s="1">
        <v>37712</v>
      </c>
      <c r="B216">
        <v>85.54</v>
      </c>
      <c r="C216">
        <f t="shared" si="31"/>
        <v>98.9</v>
      </c>
      <c r="D216">
        <f t="shared" si="32"/>
        <v>-13.36</v>
      </c>
      <c r="E216" s="7">
        <f t="shared" si="33"/>
        <v>178.4896</v>
      </c>
    </row>
    <row r="217" spans="1:5" x14ac:dyDescent="0.35">
      <c r="A217" s="1">
        <v>37742</v>
      </c>
      <c r="B217">
        <v>85.25</v>
      </c>
      <c r="C217">
        <f t="shared" si="31"/>
        <v>85.54</v>
      </c>
      <c r="D217">
        <f t="shared" si="32"/>
        <v>-0.29000000000000625</v>
      </c>
      <c r="E217" s="7">
        <f t="shared" si="33"/>
        <v>8.410000000000363E-2</v>
      </c>
    </row>
    <row r="218" spans="1:5" x14ac:dyDescent="0.35">
      <c r="A218" s="1">
        <v>37773</v>
      </c>
      <c r="B218">
        <v>101.14</v>
      </c>
      <c r="C218">
        <f t="shared" si="31"/>
        <v>85.25</v>
      </c>
      <c r="D218">
        <f t="shared" si="32"/>
        <v>15.89</v>
      </c>
      <c r="E218" s="7">
        <f t="shared" si="33"/>
        <v>252.49210000000002</v>
      </c>
    </row>
    <row r="219" spans="1:5" x14ac:dyDescent="0.35">
      <c r="A219" s="1">
        <v>37803</v>
      </c>
      <c r="B219">
        <v>91.8</v>
      </c>
      <c r="C219">
        <f t="shared" si="31"/>
        <v>101.14</v>
      </c>
      <c r="D219">
        <f t="shared" si="32"/>
        <v>-9.3400000000000034</v>
      </c>
      <c r="E219" s="7">
        <f t="shared" si="33"/>
        <v>87.235600000000062</v>
      </c>
    </row>
    <row r="220" spans="1:5" x14ac:dyDescent="0.35">
      <c r="A220" s="1">
        <v>37834</v>
      </c>
      <c r="B220">
        <v>76.98</v>
      </c>
      <c r="C220">
        <f t="shared" si="31"/>
        <v>91.8</v>
      </c>
      <c r="D220">
        <f t="shared" si="32"/>
        <v>-14.819999999999993</v>
      </c>
      <c r="E220" s="7">
        <f t="shared" si="33"/>
        <v>219.63239999999979</v>
      </c>
    </row>
    <row r="221" spans="1:5" x14ac:dyDescent="0.35">
      <c r="A221" s="1">
        <v>37865</v>
      </c>
      <c r="B221">
        <v>104.33</v>
      </c>
      <c r="C221">
        <f t="shared" si="31"/>
        <v>76.98</v>
      </c>
      <c r="D221">
        <f t="shared" si="32"/>
        <v>27.349999999999994</v>
      </c>
      <c r="E221" s="7">
        <f t="shared" si="33"/>
        <v>748.0224999999997</v>
      </c>
    </row>
    <row r="222" spans="1:5" x14ac:dyDescent="0.35">
      <c r="A222" s="1">
        <v>37895</v>
      </c>
      <c r="B222">
        <v>99.72</v>
      </c>
      <c r="C222">
        <f t="shared" si="31"/>
        <v>104.33</v>
      </c>
      <c r="D222">
        <f t="shared" si="32"/>
        <v>-4.6099999999999994</v>
      </c>
      <c r="E222" s="7">
        <f t="shared" si="33"/>
        <v>21.252099999999995</v>
      </c>
    </row>
    <row r="223" spans="1:5" x14ac:dyDescent="0.35">
      <c r="A223" s="1">
        <v>37926</v>
      </c>
      <c r="B223">
        <v>101.06</v>
      </c>
      <c r="C223">
        <f t="shared" si="31"/>
        <v>99.72</v>
      </c>
      <c r="D223">
        <f t="shared" si="32"/>
        <v>1.3400000000000034</v>
      </c>
      <c r="E223" s="7">
        <f t="shared" si="33"/>
        <v>1.7956000000000092</v>
      </c>
    </row>
    <row r="224" spans="1:5" x14ac:dyDescent="0.35">
      <c r="A224" s="1">
        <v>37956</v>
      </c>
      <c r="B224">
        <v>109</v>
      </c>
      <c r="C224">
        <f t="shared" si="31"/>
        <v>101.06</v>
      </c>
      <c r="D224">
        <f t="shared" si="32"/>
        <v>7.9399999999999977</v>
      </c>
      <c r="E224" s="7">
        <f t="shared" si="33"/>
        <v>63.043599999999962</v>
      </c>
    </row>
    <row r="225" spans="1:5" x14ac:dyDescent="0.35">
      <c r="A225" s="1">
        <v>37987</v>
      </c>
      <c r="B225">
        <v>89.88</v>
      </c>
      <c r="C225">
        <f t="shared" si="31"/>
        <v>109</v>
      </c>
      <c r="D225">
        <f t="shared" si="32"/>
        <v>-19.120000000000005</v>
      </c>
      <c r="E225" s="7">
        <f t="shared" si="33"/>
        <v>365.5744000000002</v>
      </c>
    </row>
    <row r="226" spans="1:5" x14ac:dyDescent="0.35">
      <c r="A226" s="1">
        <v>38018</v>
      </c>
      <c r="B226">
        <v>92.27</v>
      </c>
      <c r="C226">
        <f t="shared" si="31"/>
        <v>89.88</v>
      </c>
      <c r="D226">
        <f t="shared" si="32"/>
        <v>2.3900000000000006</v>
      </c>
      <c r="E226" s="7">
        <f t="shared" si="33"/>
        <v>5.7121000000000031</v>
      </c>
    </row>
    <row r="227" spans="1:5" x14ac:dyDescent="0.35">
      <c r="A227" s="1">
        <v>38047</v>
      </c>
      <c r="B227">
        <v>105.11</v>
      </c>
      <c r="C227">
        <f t="shared" si="31"/>
        <v>92.27</v>
      </c>
      <c r="D227">
        <f t="shared" si="32"/>
        <v>12.840000000000003</v>
      </c>
      <c r="E227" s="7">
        <f t="shared" si="33"/>
        <v>164.86560000000009</v>
      </c>
    </row>
    <row r="228" spans="1:5" x14ac:dyDescent="0.35">
      <c r="A228" s="1">
        <v>38078</v>
      </c>
      <c r="B228">
        <v>91.5</v>
      </c>
      <c r="C228">
        <f t="shared" si="31"/>
        <v>105.11</v>
      </c>
      <c r="D228">
        <f t="shared" si="32"/>
        <v>-13.61</v>
      </c>
      <c r="E228" s="7">
        <f t="shared" si="33"/>
        <v>185.23209999999997</v>
      </c>
    </row>
    <row r="229" spans="1:5" x14ac:dyDescent="0.35">
      <c r="A229" s="1">
        <v>38108</v>
      </c>
      <c r="B229">
        <v>92.56</v>
      </c>
      <c r="C229">
        <f t="shared" si="31"/>
        <v>91.5</v>
      </c>
      <c r="D229">
        <f t="shared" si="32"/>
        <v>1.0600000000000023</v>
      </c>
      <c r="E229" s="7">
        <f t="shared" si="33"/>
        <v>1.1236000000000048</v>
      </c>
    </row>
    <row r="230" spans="1:5" x14ac:dyDescent="0.35">
      <c r="A230" s="1">
        <v>38139</v>
      </c>
      <c r="B230">
        <v>104.35</v>
      </c>
      <c r="C230">
        <f t="shared" si="31"/>
        <v>92.56</v>
      </c>
      <c r="D230">
        <f t="shared" si="32"/>
        <v>11.789999999999992</v>
      </c>
      <c r="E230" s="7">
        <f t="shared" si="33"/>
        <v>139.00409999999982</v>
      </c>
    </row>
    <row r="231" spans="1:5" x14ac:dyDescent="0.35">
      <c r="A231" s="1">
        <v>38169</v>
      </c>
      <c r="B231">
        <v>96.21</v>
      </c>
      <c r="C231">
        <f t="shared" si="31"/>
        <v>104.35</v>
      </c>
      <c r="D231">
        <f t="shared" si="32"/>
        <v>-8.14</v>
      </c>
      <c r="E231" s="7">
        <f t="shared" si="33"/>
        <v>66.259600000000006</v>
      </c>
    </row>
    <row r="232" spans="1:5" x14ac:dyDescent="0.35">
      <c r="A232" s="1">
        <v>38200</v>
      </c>
      <c r="B232">
        <v>79.58</v>
      </c>
      <c r="C232">
        <f t="shared" si="31"/>
        <v>96.21</v>
      </c>
      <c r="D232">
        <f t="shared" si="32"/>
        <v>-16.629999999999995</v>
      </c>
      <c r="E232" s="7">
        <f t="shared" si="33"/>
        <v>276.55689999999987</v>
      </c>
    </row>
    <row r="233" spans="1:5" x14ac:dyDescent="0.35">
      <c r="A233" s="1">
        <v>38231</v>
      </c>
      <c r="B233">
        <v>105.43</v>
      </c>
      <c r="C233">
        <f t="shared" si="31"/>
        <v>79.58</v>
      </c>
      <c r="D233">
        <f t="shared" si="32"/>
        <v>25.850000000000009</v>
      </c>
      <c r="E233" s="7">
        <f t="shared" si="33"/>
        <v>668.22250000000042</v>
      </c>
    </row>
    <row r="234" spans="1:5" x14ac:dyDescent="0.35">
      <c r="A234" s="1">
        <v>38261</v>
      </c>
      <c r="B234">
        <v>99.18</v>
      </c>
      <c r="C234">
        <f t="shared" si="31"/>
        <v>105.43</v>
      </c>
      <c r="D234">
        <f t="shared" si="32"/>
        <v>-6.25</v>
      </c>
      <c r="E234" s="7">
        <f t="shared" si="33"/>
        <v>39.0625</v>
      </c>
    </row>
    <row r="235" spans="1:5" x14ac:dyDescent="0.35">
      <c r="A235" s="1">
        <v>38292</v>
      </c>
      <c r="B235">
        <v>99.77</v>
      </c>
      <c r="C235">
        <f t="shared" si="31"/>
        <v>99.18</v>
      </c>
      <c r="D235">
        <f t="shared" si="32"/>
        <v>0.5899999999999892</v>
      </c>
      <c r="E235" s="7">
        <f t="shared" si="33"/>
        <v>0.34809999999998725</v>
      </c>
    </row>
    <row r="236" spans="1:5" x14ac:dyDescent="0.35">
      <c r="A236" s="1">
        <v>38322</v>
      </c>
      <c r="B236">
        <v>113.55</v>
      </c>
      <c r="C236">
        <f t="shared" si="31"/>
        <v>99.77</v>
      </c>
      <c r="D236">
        <f t="shared" si="32"/>
        <v>13.780000000000001</v>
      </c>
      <c r="E236" s="7">
        <f t="shared" si="33"/>
        <v>189.88840000000002</v>
      </c>
    </row>
    <row r="237" spans="1:5" x14ac:dyDescent="0.35">
      <c r="A237" s="1">
        <v>38353</v>
      </c>
      <c r="B237">
        <v>91.65</v>
      </c>
      <c r="C237">
        <f t="shared" si="31"/>
        <v>113.55</v>
      </c>
      <c r="D237">
        <f t="shared" si="32"/>
        <v>-21.899999999999991</v>
      </c>
      <c r="E237" s="7">
        <f t="shared" si="33"/>
        <v>479.60999999999962</v>
      </c>
    </row>
    <row r="238" spans="1:5" x14ac:dyDescent="0.35">
      <c r="A238" s="1">
        <v>38384</v>
      </c>
      <c r="B238">
        <v>90.56</v>
      </c>
      <c r="C238">
        <f t="shared" si="31"/>
        <v>91.65</v>
      </c>
      <c r="D238">
        <f t="shared" si="32"/>
        <v>-1.0900000000000034</v>
      </c>
      <c r="E238" s="7">
        <f t="shared" si="33"/>
        <v>1.1881000000000075</v>
      </c>
    </row>
    <row r="239" spans="1:5" x14ac:dyDescent="0.35">
      <c r="A239" s="1">
        <v>38412</v>
      </c>
      <c r="B239">
        <v>105.52</v>
      </c>
      <c r="C239">
        <f t="shared" si="31"/>
        <v>90.56</v>
      </c>
      <c r="D239">
        <f t="shared" si="32"/>
        <v>14.959999999999994</v>
      </c>
      <c r="E239" s="7">
        <f t="shared" si="33"/>
        <v>223.80159999999981</v>
      </c>
    </row>
    <row r="240" spans="1:5" x14ac:dyDescent="0.35">
      <c r="A240" s="1">
        <v>38443</v>
      </c>
      <c r="B240">
        <v>92.18</v>
      </c>
      <c r="C240">
        <f t="shared" si="31"/>
        <v>105.52</v>
      </c>
      <c r="D240">
        <f t="shared" si="32"/>
        <v>-13.339999999999989</v>
      </c>
      <c r="E240" s="7">
        <f t="shared" si="33"/>
        <v>177.95559999999972</v>
      </c>
    </row>
    <row r="241" spans="1:5" x14ac:dyDescent="0.35">
      <c r="A241" s="1">
        <v>38473</v>
      </c>
      <c r="B241">
        <v>91.22</v>
      </c>
      <c r="C241">
        <f t="shared" si="31"/>
        <v>92.18</v>
      </c>
      <c r="D241">
        <f t="shared" si="32"/>
        <v>-0.96000000000000796</v>
      </c>
      <c r="E241" s="7">
        <f t="shared" si="33"/>
        <v>0.9216000000000153</v>
      </c>
    </row>
    <row r="242" spans="1:5" x14ac:dyDescent="0.35">
      <c r="A242" s="1">
        <v>38504</v>
      </c>
      <c r="B242">
        <v>109.04</v>
      </c>
      <c r="C242">
        <f t="shared" si="31"/>
        <v>91.22</v>
      </c>
      <c r="D242">
        <f t="shared" si="32"/>
        <v>17.820000000000007</v>
      </c>
      <c r="E242" s="7">
        <f t="shared" si="33"/>
        <v>317.55240000000026</v>
      </c>
    </row>
    <row r="243" spans="1:5" x14ac:dyDescent="0.35">
      <c r="A243" s="1">
        <v>38534</v>
      </c>
      <c r="B243">
        <v>99.26</v>
      </c>
      <c r="C243">
        <f t="shared" si="31"/>
        <v>109.04</v>
      </c>
      <c r="D243">
        <f t="shared" si="32"/>
        <v>-9.7800000000000011</v>
      </c>
      <c r="E243" s="7">
        <f t="shared" si="33"/>
        <v>95.648400000000024</v>
      </c>
    </row>
    <row r="244" spans="1:5" x14ac:dyDescent="0.35">
      <c r="A244" s="1">
        <v>38565</v>
      </c>
      <c r="B244">
        <v>83.36</v>
      </c>
      <c r="C244">
        <f t="shared" si="31"/>
        <v>99.26</v>
      </c>
      <c r="D244">
        <f t="shared" si="32"/>
        <v>-15.900000000000006</v>
      </c>
      <c r="E244" s="7">
        <f t="shared" si="33"/>
        <v>252.81000000000017</v>
      </c>
    </row>
    <row r="245" spans="1:5" x14ac:dyDescent="0.35">
      <c r="A245" s="1">
        <v>38596</v>
      </c>
      <c r="B245">
        <v>110.8</v>
      </c>
      <c r="C245">
        <f t="shared" si="31"/>
        <v>83.36</v>
      </c>
      <c r="D245">
        <f t="shared" si="32"/>
        <v>27.439999999999998</v>
      </c>
      <c r="E245" s="7">
        <f t="shared" si="33"/>
        <v>752.95359999999982</v>
      </c>
    </row>
    <row r="246" spans="1:5" x14ac:dyDescent="0.35">
      <c r="A246" s="1">
        <v>38626</v>
      </c>
      <c r="B246">
        <v>104.95</v>
      </c>
      <c r="C246">
        <f t="shared" si="31"/>
        <v>110.8</v>
      </c>
      <c r="D246">
        <f t="shared" si="32"/>
        <v>-5.8499999999999943</v>
      </c>
      <c r="E246" s="7">
        <f t="shared" si="33"/>
        <v>34.222499999999933</v>
      </c>
    </row>
    <row r="247" spans="1:5" x14ac:dyDescent="0.35">
      <c r="A247" s="1">
        <v>38657</v>
      </c>
      <c r="B247">
        <v>107.07</v>
      </c>
      <c r="C247">
        <f t="shared" si="31"/>
        <v>104.95</v>
      </c>
      <c r="D247">
        <f t="shared" si="32"/>
        <v>2.1199999999999903</v>
      </c>
      <c r="E247" s="7">
        <f t="shared" si="33"/>
        <v>4.4943999999999589</v>
      </c>
    </row>
    <row r="248" spans="1:5" x14ac:dyDescent="0.35">
      <c r="A248" s="1">
        <v>38687</v>
      </c>
      <c r="B248">
        <v>114.4</v>
      </c>
      <c r="C248">
        <f t="shared" si="31"/>
        <v>107.07</v>
      </c>
      <c r="D248">
        <f t="shared" si="32"/>
        <v>7.3300000000000125</v>
      </c>
      <c r="E248" s="7">
        <f t="shared" si="33"/>
        <v>53.728900000000181</v>
      </c>
    </row>
    <row r="249" spans="1:5" x14ac:dyDescent="0.35">
      <c r="A249" s="1">
        <v>38718</v>
      </c>
      <c r="B249">
        <v>99.16</v>
      </c>
      <c r="C249">
        <f t="shared" si="31"/>
        <v>114.4</v>
      </c>
      <c r="D249">
        <f t="shared" si="32"/>
        <v>-15.240000000000009</v>
      </c>
      <c r="E249" s="7">
        <f t="shared" si="33"/>
        <v>232.25760000000028</v>
      </c>
    </row>
    <row r="250" spans="1:5" x14ac:dyDescent="0.35">
      <c r="A250" s="1">
        <v>38749</v>
      </c>
      <c r="B250">
        <v>99.86</v>
      </c>
      <c r="C250">
        <f t="shared" si="31"/>
        <v>99.16</v>
      </c>
      <c r="D250">
        <f t="shared" si="32"/>
        <v>0.70000000000000284</v>
      </c>
      <c r="E250" s="7">
        <f t="shared" si="33"/>
        <v>0.49000000000000399</v>
      </c>
    </row>
    <row r="251" spans="1:5" x14ac:dyDescent="0.35">
      <c r="A251" s="1">
        <v>38777</v>
      </c>
      <c r="B251">
        <v>116.14</v>
      </c>
      <c r="C251">
        <f t="shared" si="31"/>
        <v>99.86</v>
      </c>
      <c r="D251">
        <f t="shared" si="32"/>
        <v>16.28</v>
      </c>
      <c r="E251" s="7">
        <f t="shared" si="33"/>
        <v>265.03840000000002</v>
      </c>
    </row>
    <row r="252" spans="1:5" x14ac:dyDescent="0.35">
      <c r="A252" s="1">
        <v>38808</v>
      </c>
      <c r="B252">
        <v>103.48</v>
      </c>
      <c r="C252">
        <f t="shared" si="31"/>
        <v>116.14</v>
      </c>
      <c r="D252">
        <f t="shared" si="32"/>
        <v>-12.659999999999997</v>
      </c>
      <c r="E252" s="7">
        <f t="shared" si="33"/>
        <v>160.27559999999991</v>
      </c>
    </row>
    <row r="253" spans="1:5" x14ac:dyDescent="0.35">
      <c r="A253" s="1">
        <v>38838</v>
      </c>
      <c r="B253">
        <v>103.07</v>
      </c>
      <c r="C253">
        <f t="shared" si="31"/>
        <v>103.48</v>
      </c>
      <c r="D253">
        <f t="shared" si="32"/>
        <v>-0.4100000000000108</v>
      </c>
      <c r="E253" s="7">
        <f t="shared" si="33"/>
        <v>0.16810000000000885</v>
      </c>
    </row>
    <row r="254" spans="1:5" x14ac:dyDescent="0.35">
      <c r="A254" s="1">
        <v>38869</v>
      </c>
      <c r="B254">
        <v>119.32</v>
      </c>
      <c r="C254">
        <f t="shared" si="31"/>
        <v>103.07</v>
      </c>
      <c r="D254">
        <f t="shared" si="32"/>
        <v>16.25</v>
      </c>
      <c r="E254" s="7">
        <f t="shared" si="33"/>
        <v>264.0625</v>
      </c>
    </row>
    <row r="255" spans="1:5" x14ac:dyDescent="0.35">
      <c r="A255" s="1">
        <v>38899</v>
      </c>
      <c r="B255">
        <v>107.94</v>
      </c>
      <c r="C255">
        <f t="shared" si="31"/>
        <v>119.32</v>
      </c>
      <c r="D255">
        <f t="shared" si="32"/>
        <v>-11.379999999999995</v>
      </c>
      <c r="E255" s="7">
        <f t="shared" si="33"/>
        <v>129.50439999999989</v>
      </c>
    </row>
    <row r="256" spans="1:5" x14ac:dyDescent="0.35">
      <c r="A256" s="1">
        <v>38930</v>
      </c>
      <c r="B256">
        <v>90.59</v>
      </c>
      <c r="C256">
        <f t="shared" si="31"/>
        <v>107.94</v>
      </c>
      <c r="D256">
        <f t="shared" si="32"/>
        <v>-17.349999999999994</v>
      </c>
      <c r="E256" s="7">
        <f t="shared" si="33"/>
        <v>301.02249999999981</v>
      </c>
    </row>
    <row r="257" spans="1:5" x14ac:dyDescent="0.35">
      <c r="A257" s="1">
        <v>38961</v>
      </c>
      <c r="B257">
        <v>121.8</v>
      </c>
      <c r="C257">
        <f t="shared" si="31"/>
        <v>90.59</v>
      </c>
      <c r="D257">
        <f t="shared" si="32"/>
        <v>31.209999999999994</v>
      </c>
      <c r="E257" s="7">
        <f t="shared" si="33"/>
        <v>974.0640999999996</v>
      </c>
    </row>
    <row r="258" spans="1:5" x14ac:dyDescent="0.35">
      <c r="A258" s="1">
        <v>38991</v>
      </c>
      <c r="B258">
        <v>117.11</v>
      </c>
      <c r="C258">
        <f t="shared" si="31"/>
        <v>121.8</v>
      </c>
      <c r="D258">
        <f t="shared" si="32"/>
        <v>-4.6899999999999977</v>
      </c>
      <c r="E258" s="7">
        <f t="shared" si="33"/>
        <v>21.996099999999977</v>
      </c>
    </row>
    <row r="259" spans="1:5" x14ac:dyDescent="0.35">
      <c r="A259" s="1">
        <v>39022</v>
      </c>
      <c r="B259">
        <v>113.71</v>
      </c>
      <c r="C259">
        <f t="shared" ref="C259:C308" si="34">B258</f>
        <v>117.11</v>
      </c>
      <c r="D259">
        <f t="shared" ref="D259:D308" si="35">B259-C259</f>
        <v>-3.4000000000000057</v>
      </c>
      <c r="E259" s="7">
        <f t="shared" ref="E259:E308" si="36">D259^2</f>
        <v>11.560000000000038</v>
      </c>
    </row>
    <row r="260" spans="1:5" x14ac:dyDescent="0.35">
      <c r="A260" s="1">
        <v>39052</v>
      </c>
      <c r="B260">
        <v>120.37</v>
      </c>
      <c r="C260">
        <f t="shared" si="34"/>
        <v>113.71</v>
      </c>
      <c r="D260">
        <f t="shared" si="35"/>
        <v>6.6600000000000108</v>
      </c>
      <c r="E260" s="7">
        <f t="shared" si="36"/>
        <v>44.355600000000145</v>
      </c>
    </row>
    <row r="261" spans="1:5" x14ac:dyDescent="0.35">
      <c r="A261" s="1">
        <v>39083</v>
      </c>
      <c r="B261">
        <v>103.93</v>
      </c>
      <c r="C261">
        <f t="shared" si="34"/>
        <v>120.37</v>
      </c>
      <c r="D261">
        <f t="shared" si="35"/>
        <v>-16.439999999999998</v>
      </c>
      <c r="E261" s="7">
        <f t="shared" si="36"/>
        <v>270.27359999999993</v>
      </c>
    </row>
    <row r="262" spans="1:5" x14ac:dyDescent="0.35">
      <c r="A262" s="1">
        <v>39114</v>
      </c>
      <c r="B262">
        <v>104.1</v>
      </c>
      <c r="C262">
        <f t="shared" si="34"/>
        <v>103.93</v>
      </c>
      <c r="D262">
        <f t="shared" si="35"/>
        <v>0.16999999999998749</v>
      </c>
      <c r="E262" s="7">
        <f t="shared" si="36"/>
        <v>2.8899999999995749E-2</v>
      </c>
    </row>
    <row r="263" spans="1:5" x14ac:dyDescent="0.35">
      <c r="A263" s="1">
        <v>39142</v>
      </c>
      <c r="B263">
        <v>125.72</v>
      </c>
      <c r="C263">
        <f t="shared" si="34"/>
        <v>104.1</v>
      </c>
      <c r="D263">
        <f t="shared" si="35"/>
        <v>21.620000000000005</v>
      </c>
      <c r="E263" s="7">
        <f t="shared" si="36"/>
        <v>467.42440000000022</v>
      </c>
    </row>
    <row r="264" spans="1:5" x14ac:dyDescent="0.35">
      <c r="A264" s="1">
        <v>39173</v>
      </c>
      <c r="B264">
        <v>104.7</v>
      </c>
      <c r="C264">
        <f t="shared" si="34"/>
        <v>125.72</v>
      </c>
      <c r="D264">
        <f t="shared" si="35"/>
        <v>-21.019999999999996</v>
      </c>
      <c r="E264" s="7">
        <f t="shared" si="36"/>
        <v>441.84039999999982</v>
      </c>
    </row>
    <row r="265" spans="1:5" x14ac:dyDescent="0.35">
      <c r="A265" s="1">
        <v>39203</v>
      </c>
      <c r="B265">
        <v>108.45</v>
      </c>
      <c r="C265">
        <f t="shared" si="34"/>
        <v>104.7</v>
      </c>
      <c r="D265">
        <f t="shared" si="35"/>
        <v>3.75</v>
      </c>
      <c r="E265" s="7">
        <f t="shared" si="36"/>
        <v>14.0625</v>
      </c>
    </row>
    <row r="266" spans="1:5" x14ac:dyDescent="0.35">
      <c r="A266" s="1">
        <v>39234</v>
      </c>
      <c r="B266">
        <v>123.11</v>
      </c>
      <c r="C266">
        <f t="shared" si="34"/>
        <v>108.45</v>
      </c>
      <c r="D266">
        <f t="shared" si="35"/>
        <v>14.659999999999997</v>
      </c>
      <c r="E266" s="7">
        <f t="shared" si="36"/>
        <v>214.9155999999999</v>
      </c>
    </row>
    <row r="267" spans="1:5" x14ac:dyDescent="0.35">
      <c r="A267" s="1">
        <v>39264</v>
      </c>
      <c r="B267">
        <v>108.89</v>
      </c>
      <c r="C267">
        <f t="shared" si="34"/>
        <v>123.11</v>
      </c>
      <c r="D267">
        <f t="shared" si="35"/>
        <v>-14.219999999999999</v>
      </c>
      <c r="E267" s="7">
        <f t="shared" si="36"/>
        <v>202.20839999999995</v>
      </c>
    </row>
    <row r="268" spans="1:5" x14ac:dyDescent="0.35">
      <c r="A268" s="1">
        <v>39295</v>
      </c>
      <c r="B268">
        <v>94.07</v>
      </c>
      <c r="C268">
        <f t="shared" si="34"/>
        <v>108.89</v>
      </c>
      <c r="D268">
        <f t="shared" si="35"/>
        <v>-14.820000000000007</v>
      </c>
      <c r="E268" s="7">
        <f t="shared" si="36"/>
        <v>219.63240000000022</v>
      </c>
    </row>
    <row r="269" spans="1:5" x14ac:dyDescent="0.35">
      <c r="A269" s="1">
        <v>39326</v>
      </c>
      <c r="B269">
        <v>121.88</v>
      </c>
      <c r="C269">
        <f t="shared" si="34"/>
        <v>94.07</v>
      </c>
      <c r="D269">
        <f t="shared" si="35"/>
        <v>27.810000000000002</v>
      </c>
      <c r="E269" s="7">
        <f t="shared" si="36"/>
        <v>773.39610000000016</v>
      </c>
    </row>
    <row r="270" spans="1:5" x14ac:dyDescent="0.35">
      <c r="A270" s="1">
        <v>39356</v>
      </c>
      <c r="B270">
        <v>116.81</v>
      </c>
      <c r="C270">
        <f t="shared" si="34"/>
        <v>121.88</v>
      </c>
      <c r="D270">
        <f t="shared" si="35"/>
        <v>-5.0699999999999932</v>
      </c>
      <c r="E270" s="7">
        <f t="shared" si="36"/>
        <v>25.704899999999931</v>
      </c>
    </row>
    <row r="271" spans="1:5" x14ac:dyDescent="0.35">
      <c r="A271" s="1">
        <v>39387</v>
      </c>
      <c r="B271">
        <v>115.87</v>
      </c>
      <c r="C271">
        <f t="shared" si="34"/>
        <v>116.81</v>
      </c>
      <c r="D271">
        <f t="shared" si="35"/>
        <v>-0.93999999999999773</v>
      </c>
      <c r="E271" s="7">
        <f t="shared" si="36"/>
        <v>0.88359999999999572</v>
      </c>
    </row>
    <row r="272" spans="1:5" x14ac:dyDescent="0.35">
      <c r="A272" s="1">
        <v>39417</v>
      </c>
      <c r="B272">
        <v>127.14</v>
      </c>
      <c r="C272">
        <f t="shared" si="34"/>
        <v>115.87</v>
      </c>
      <c r="D272">
        <f t="shared" si="35"/>
        <v>11.269999999999996</v>
      </c>
      <c r="E272" s="7">
        <f t="shared" si="36"/>
        <v>127.01289999999992</v>
      </c>
    </row>
    <row r="273" spans="1:5" x14ac:dyDescent="0.35">
      <c r="A273" s="1">
        <v>39448</v>
      </c>
      <c r="B273">
        <v>109.45</v>
      </c>
      <c r="C273">
        <f t="shared" si="34"/>
        <v>127.14</v>
      </c>
      <c r="D273">
        <f t="shared" si="35"/>
        <v>-17.689999999999998</v>
      </c>
      <c r="E273" s="7">
        <f t="shared" si="36"/>
        <v>312.9360999999999</v>
      </c>
    </row>
    <row r="274" spans="1:5" x14ac:dyDescent="0.35">
      <c r="A274" s="1">
        <v>39479</v>
      </c>
      <c r="B274">
        <v>105.23</v>
      </c>
      <c r="C274">
        <f t="shared" si="34"/>
        <v>109.45</v>
      </c>
      <c r="D274">
        <f t="shared" si="35"/>
        <v>-4.2199999999999989</v>
      </c>
      <c r="E274" s="7">
        <f t="shared" si="36"/>
        <v>17.808399999999992</v>
      </c>
    </row>
    <row r="275" spans="1:5" x14ac:dyDescent="0.35">
      <c r="A275" s="1">
        <v>39508</v>
      </c>
      <c r="B275">
        <v>121.32</v>
      </c>
      <c r="C275">
        <f t="shared" si="34"/>
        <v>105.23</v>
      </c>
      <c r="D275">
        <f t="shared" si="35"/>
        <v>16.089999999999989</v>
      </c>
      <c r="E275" s="7">
        <f t="shared" si="36"/>
        <v>258.88809999999967</v>
      </c>
    </row>
    <row r="276" spans="1:5" x14ac:dyDescent="0.35">
      <c r="A276" s="1">
        <v>39539</v>
      </c>
      <c r="B276">
        <v>108.78</v>
      </c>
      <c r="C276">
        <f t="shared" si="34"/>
        <v>121.32</v>
      </c>
      <c r="D276">
        <f t="shared" si="35"/>
        <v>-12.539999999999992</v>
      </c>
      <c r="E276" s="7">
        <f t="shared" si="36"/>
        <v>157.2515999999998</v>
      </c>
    </row>
    <row r="277" spans="1:5" x14ac:dyDescent="0.35">
      <c r="A277" s="1">
        <v>39569</v>
      </c>
      <c r="B277">
        <v>103.2</v>
      </c>
      <c r="C277">
        <f t="shared" si="34"/>
        <v>108.78</v>
      </c>
      <c r="D277">
        <f t="shared" si="35"/>
        <v>-5.5799999999999983</v>
      </c>
      <c r="E277" s="7">
        <f t="shared" si="36"/>
        <v>31.136399999999981</v>
      </c>
    </row>
    <row r="278" spans="1:5" x14ac:dyDescent="0.35">
      <c r="A278" s="1">
        <v>39600</v>
      </c>
      <c r="B278">
        <v>117.93</v>
      </c>
      <c r="C278">
        <f t="shared" si="34"/>
        <v>103.2</v>
      </c>
      <c r="D278">
        <f t="shared" si="35"/>
        <v>14.730000000000004</v>
      </c>
      <c r="E278" s="7">
        <f t="shared" si="36"/>
        <v>216.97290000000012</v>
      </c>
    </row>
    <row r="279" spans="1:5" x14ac:dyDescent="0.35">
      <c r="A279" s="1">
        <v>39630</v>
      </c>
      <c r="B279">
        <v>103.76</v>
      </c>
      <c r="C279">
        <f t="shared" si="34"/>
        <v>117.93</v>
      </c>
      <c r="D279">
        <f t="shared" si="35"/>
        <v>-14.170000000000002</v>
      </c>
      <c r="E279" s="7">
        <f t="shared" si="36"/>
        <v>200.78890000000004</v>
      </c>
    </row>
    <row r="280" spans="1:5" x14ac:dyDescent="0.35">
      <c r="A280" s="1">
        <v>39661</v>
      </c>
      <c r="B280">
        <v>89.27</v>
      </c>
      <c r="C280">
        <f t="shared" si="34"/>
        <v>103.76</v>
      </c>
      <c r="D280">
        <f t="shared" si="35"/>
        <v>-14.490000000000009</v>
      </c>
      <c r="E280" s="7">
        <f t="shared" si="36"/>
        <v>209.96010000000027</v>
      </c>
    </row>
    <row r="281" spans="1:5" x14ac:dyDescent="0.35">
      <c r="A281" s="1">
        <v>39692</v>
      </c>
      <c r="B281">
        <v>109.5</v>
      </c>
      <c r="C281">
        <f t="shared" si="34"/>
        <v>89.27</v>
      </c>
      <c r="D281">
        <f t="shared" si="35"/>
        <v>20.230000000000004</v>
      </c>
      <c r="E281" s="7">
        <f t="shared" si="36"/>
        <v>409.25290000000018</v>
      </c>
    </row>
    <row r="282" spans="1:5" x14ac:dyDescent="0.35">
      <c r="A282" s="1">
        <v>39722</v>
      </c>
      <c r="B282">
        <v>104.02</v>
      </c>
      <c r="C282">
        <f t="shared" si="34"/>
        <v>109.5</v>
      </c>
      <c r="D282">
        <f t="shared" si="35"/>
        <v>-5.480000000000004</v>
      </c>
      <c r="E282" s="7">
        <f t="shared" si="36"/>
        <v>30.030400000000043</v>
      </c>
    </row>
    <row r="283" spans="1:5" x14ac:dyDescent="0.35">
      <c r="A283" s="1">
        <v>39753</v>
      </c>
      <c r="B283">
        <v>100.12</v>
      </c>
      <c r="C283">
        <f t="shared" si="34"/>
        <v>104.02</v>
      </c>
      <c r="D283">
        <f t="shared" si="35"/>
        <v>-3.8999999999999915</v>
      </c>
      <c r="E283" s="7">
        <f t="shared" si="36"/>
        <v>15.209999999999933</v>
      </c>
    </row>
    <row r="284" spans="1:5" x14ac:dyDescent="0.35">
      <c r="A284" s="1">
        <v>39783</v>
      </c>
      <c r="B284">
        <v>101.18</v>
      </c>
      <c r="C284">
        <f t="shared" si="34"/>
        <v>100.12</v>
      </c>
      <c r="D284">
        <f t="shared" si="35"/>
        <v>1.0600000000000023</v>
      </c>
      <c r="E284" s="7">
        <f t="shared" si="36"/>
        <v>1.1236000000000048</v>
      </c>
    </row>
    <row r="285" spans="1:5" x14ac:dyDescent="0.35">
      <c r="A285" s="1">
        <v>39814</v>
      </c>
      <c r="B285">
        <v>77.38</v>
      </c>
      <c r="C285">
        <f t="shared" si="34"/>
        <v>101.18</v>
      </c>
      <c r="D285">
        <f t="shared" si="35"/>
        <v>-23.800000000000011</v>
      </c>
      <c r="E285" s="7">
        <f t="shared" si="36"/>
        <v>566.44000000000051</v>
      </c>
    </row>
    <row r="286" spans="1:5" x14ac:dyDescent="0.35">
      <c r="A286" s="1">
        <v>39845</v>
      </c>
      <c r="B286">
        <v>75.19</v>
      </c>
      <c r="C286">
        <f t="shared" si="34"/>
        <v>77.38</v>
      </c>
      <c r="D286">
        <f t="shared" si="35"/>
        <v>-2.1899999999999977</v>
      </c>
      <c r="E286" s="7">
        <f t="shared" si="36"/>
        <v>4.7960999999999903</v>
      </c>
    </row>
    <row r="287" spans="1:5" x14ac:dyDescent="0.35">
      <c r="A287" s="1">
        <v>39873</v>
      </c>
      <c r="B287">
        <v>86.4</v>
      </c>
      <c r="C287">
        <f t="shared" si="34"/>
        <v>75.19</v>
      </c>
      <c r="D287">
        <f t="shared" si="35"/>
        <v>11.210000000000008</v>
      </c>
      <c r="E287" s="7">
        <f t="shared" si="36"/>
        <v>125.66410000000018</v>
      </c>
    </row>
    <row r="288" spans="1:5" x14ac:dyDescent="0.35">
      <c r="A288" s="1">
        <v>39904</v>
      </c>
      <c r="B288">
        <v>74.13</v>
      </c>
      <c r="C288">
        <f t="shared" si="34"/>
        <v>86.4</v>
      </c>
      <c r="D288">
        <f t="shared" si="35"/>
        <v>-12.27000000000001</v>
      </c>
      <c r="E288" s="7">
        <f t="shared" si="36"/>
        <v>150.55290000000025</v>
      </c>
    </row>
    <row r="289" spans="1:5" x14ac:dyDescent="0.35">
      <c r="A289" s="1">
        <v>39934</v>
      </c>
      <c r="B289">
        <v>74.099999999999994</v>
      </c>
      <c r="C289">
        <f t="shared" si="34"/>
        <v>74.13</v>
      </c>
      <c r="D289">
        <f t="shared" si="35"/>
        <v>-3.0000000000001137E-2</v>
      </c>
      <c r="E289" s="7">
        <f t="shared" si="36"/>
        <v>9.0000000000006817E-4</v>
      </c>
    </row>
    <row r="290" spans="1:5" x14ac:dyDescent="0.35">
      <c r="A290" s="1">
        <v>39965</v>
      </c>
      <c r="B290">
        <v>85.61</v>
      </c>
      <c r="C290">
        <f t="shared" si="34"/>
        <v>74.099999999999994</v>
      </c>
      <c r="D290">
        <f t="shared" si="35"/>
        <v>11.510000000000005</v>
      </c>
      <c r="E290" s="7">
        <f t="shared" si="36"/>
        <v>132.48010000000011</v>
      </c>
    </row>
    <row r="291" spans="1:5" x14ac:dyDescent="0.35">
      <c r="A291" s="1">
        <v>39995</v>
      </c>
      <c r="B291">
        <v>79.900000000000006</v>
      </c>
      <c r="C291">
        <f t="shared" si="34"/>
        <v>85.61</v>
      </c>
      <c r="D291">
        <f t="shared" si="35"/>
        <v>-5.7099999999999937</v>
      </c>
      <c r="E291" s="7">
        <f t="shared" si="36"/>
        <v>32.604099999999931</v>
      </c>
    </row>
    <row r="292" spans="1:5" x14ac:dyDescent="0.35">
      <c r="A292" s="1">
        <v>40026</v>
      </c>
      <c r="B292">
        <v>65.36</v>
      </c>
      <c r="C292">
        <f t="shared" si="34"/>
        <v>79.900000000000006</v>
      </c>
      <c r="D292">
        <f t="shared" si="35"/>
        <v>-14.540000000000006</v>
      </c>
      <c r="E292" s="7">
        <f t="shared" si="36"/>
        <v>211.41160000000019</v>
      </c>
    </row>
    <row r="293" spans="1:5" x14ac:dyDescent="0.35">
      <c r="A293" s="1">
        <v>40057</v>
      </c>
      <c r="B293">
        <v>88.09</v>
      </c>
      <c r="C293">
        <f t="shared" si="34"/>
        <v>65.36</v>
      </c>
      <c r="D293">
        <f t="shared" si="35"/>
        <v>22.730000000000004</v>
      </c>
      <c r="E293" s="7">
        <f t="shared" si="36"/>
        <v>516.65290000000016</v>
      </c>
    </row>
    <row r="294" spans="1:5" x14ac:dyDescent="0.35">
      <c r="A294" s="1">
        <v>40087</v>
      </c>
      <c r="B294">
        <v>84.6</v>
      </c>
      <c r="C294">
        <f t="shared" si="34"/>
        <v>88.09</v>
      </c>
      <c r="D294">
        <f t="shared" si="35"/>
        <v>-3.4900000000000091</v>
      </c>
      <c r="E294" s="7">
        <f t="shared" si="36"/>
        <v>12.180100000000063</v>
      </c>
    </row>
    <row r="295" spans="1:5" x14ac:dyDescent="0.35">
      <c r="A295" s="1">
        <v>40118</v>
      </c>
      <c r="B295">
        <v>88.09</v>
      </c>
      <c r="C295">
        <f t="shared" si="34"/>
        <v>84.6</v>
      </c>
      <c r="D295">
        <f t="shared" si="35"/>
        <v>3.4900000000000091</v>
      </c>
      <c r="E295" s="7">
        <f t="shared" si="36"/>
        <v>12.180100000000063</v>
      </c>
    </row>
    <row r="296" spans="1:5" x14ac:dyDescent="0.35">
      <c r="A296" s="1">
        <v>40148</v>
      </c>
      <c r="B296">
        <v>102.52</v>
      </c>
      <c r="C296">
        <f t="shared" si="34"/>
        <v>88.09</v>
      </c>
      <c r="D296">
        <f t="shared" si="35"/>
        <v>14.429999999999993</v>
      </c>
      <c r="E296" s="7">
        <f t="shared" si="36"/>
        <v>208.22489999999979</v>
      </c>
    </row>
    <row r="297" spans="1:5" x14ac:dyDescent="0.35">
      <c r="A297" s="1">
        <v>40179</v>
      </c>
      <c r="B297">
        <v>79.28</v>
      </c>
      <c r="C297">
        <f t="shared" si="34"/>
        <v>102.52</v>
      </c>
      <c r="D297">
        <f t="shared" si="35"/>
        <v>-23.239999999999995</v>
      </c>
      <c r="E297" s="7">
        <f t="shared" si="36"/>
        <v>540.09759999999972</v>
      </c>
    </row>
    <row r="298" spans="1:5" x14ac:dyDescent="0.35">
      <c r="A298" s="1">
        <v>40210</v>
      </c>
      <c r="B298">
        <v>78.739999999999995</v>
      </c>
      <c r="C298">
        <f t="shared" si="34"/>
        <v>79.28</v>
      </c>
      <c r="D298">
        <f t="shared" si="35"/>
        <v>-0.54000000000000625</v>
      </c>
      <c r="E298" s="7">
        <f t="shared" si="36"/>
        <v>0.29160000000000674</v>
      </c>
    </row>
    <row r="299" spans="1:5" x14ac:dyDescent="0.35">
      <c r="A299" s="1">
        <v>40238</v>
      </c>
      <c r="B299">
        <v>94.62</v>
      </c>
      <c r="C299">
        <f t="shared" si="34"/>
        <v>78.739999999999995</v>
      </c>
      <c r="D299">
        <f t="shared" si="35"/>
        <v>15.88000000000001</v>
      </c>
      <c r="E299" s="7">
        <f t="shared" si="36"/>
        <v>252.1744000000003</v>
      </c>
    </row>
    <row r="300" spans="1:5" x14ac:dyDescent="0.35">
      <c r="A300" s="1">
        <v>40269</v>
      </c>
      <c r="B300">
        <v>84.66</v>
      </c>
      <c r="C300">
        <f t="shared" si="34"/>
        <v>94.62</v>
      </c>
      <c r="D300">
        <f t="shared" si="35"/>
        <v>-9.960000000000008</v>
      </c>
      <c r="E300" s="7">
        <f t="shared" si="36"/>
        <v>99.201600000000155</v>
      </c>
    </row>
    <row r="301" spans="1:5" x14ac:dyDescent="0.35">
      <c r="A301" s="1">
        <v>40299</v>
      </c>
      <c r="B301">
        <v>85.2</v>
      </c>
      <c r="C301">
        <f t="shared" si="34"/>
        <v>84.66</v>
      </c>
      <c r="D301">
        <f t="shared" si="35"/>
        <v>0.54000000000000625</v>
      </c>
      <c r="E301" s="7">
        <f t="shared" si="36"/>
        <v>0.29160000000000674</v>
      </c>
    </row>
    <row r="302" spans="1:5" x14ac:dyDescent="0.35">
      <c r="A302" s="1">
        <v>40330</v>
      </c>
      <c r="B302">
        <v>103.94</v>
      </c>
      <c r="C302">
        <f t="shared" si="34"/>
        <v>85.2</v>
      </c>
      <c r="D302">
        <f t="shared" si="35"/>
        <v>18.739999999999995</v>
      </c>
      <c r="E302" s="7">
        <f t="shared" si="36"/>
        <v>351.1875999999998</v>
      </c>
    </row>
    <row r="303" spans="1:5" x14ac:dyDescent="0.35">
      <c r="A303" s="1">
        <v>40360</v>
      </c>
      <c r="B303">
        <v>89.87</v>
      </c>
      <c r="C303">
        <f t="shared" si="34"/>
        <v>103.94</v>
      </c>
      <c r="D303">
        <f t="shared" si="35"/>
        <v>-14.069999999999993</v>
      </c>
      <c r="E303" s="7">
        <f t="shared" si="36"/>
        <v>197.9648999999998</v>
      </c>
    </row>
    <row r="304" spans="1:5" x14ac:dyDescent="0.35">
      <c r="A304" s="1">
        <v>40391</v>
      </c>
      <c r="B304">
        <v>78.14</v>
      </c>
      <c r="C304">
        <f t="shared" si="34"/>
        <v>89.87</v>
      </c>
      <c r="D304">
        <f t="shared" si="35"/>
        <v>-11.730000000000004</v>
      </c>
      <c r="E304" s="7">
        <f t="shared" si="36"/>
        <v>137.5929000000001</v>
      </c>
    </row>
    <row r="305" spans="1:5" x14ac:dyDescent="0.35">
      <c r="A305" s="1">
        <v>40422</v>
      </c>
      <c r="B305">
        <v>96.5</v>
      </c>
      <c r="C305">
        <f t="shared" si="34"/>
        <v>78.14</v>
      </c>
      <c r="D305">
        <f t="shared" si="35"/>
        <v>18.36</v>
      </c>
      <c r="E305" s="7">
        <f t="shared" si="36"/>
        <v>337.08959999999996</v>
      </c>
    </row>
    <row r="306" spans="1:5" x14ac:dyDescent="0.35">
      <c r="A306" s="1">
        <v>40452</v>
      </c>
      <c r="B306">
        <v>94.68</v>
      </c>
      <c r="C306">
        <f t="shared" si="34"/>
        <v>96.5</v>
      </c>
      <c r="D306">
        <f t="shared" si="35"/>
        <v>-1.8199999999999932</v>
      </c>
      <c r="E306" s="7">
        <f t="shared" si="36"/>
        <v>3.3123999999999754</v>
      </c>
    </row>
    <row r="307" spans="1:5" x14ac:dyDescent="0.35">
      <c r="A307" s="1">
        <v>40483</v>
      </c>
      <c r="B307">
        <v>101.77</v>
      </c>
      <c r="C307">
        <f t="shared" si="34"/>
        <v>94.68</v>
      </c>
      <c r="D307">
        <f t="shared" si="35"/>
        <v>7.0899999999999892</v>
      </c>
      <c r="E307" s="7">
        <f t="shared" si="36"/>
        <v>50.268099999999848</v>
      </c>
    </row>
    <row r="308" spans="1:5" x14ac:dyDescent="0.35">
      <c r="A308" s="1">
        <v>40513</v>
      </c>
      <c r="B308">
        <v>103.48</v>
      </c>
      <c r="C308">
        <f t="shared" si="34"/>
        <v>101.77</v>
      </c>
      <c r="D308">
        <f t="shared" si="35"/>
        <v>1.710000000000008</v>
      </c>
      <c r="E308" s="7">
        <f t="shared" si="36"/>
        <v>2.9241000000000272</v>
      </c>
    </row>
  </sheetData>
  <mergeCells count="1">
    <mergeCell ref="C30:F30"/>
  </mergeCells>
  <conditionalFormatting sqref="C5:C8">
    <cfRule type="cellIs" dxfId="3" priority="4" operator="equal">
      <formula>$C$10</formula>
    </cfRule>
  </conditionalFormatting>
  <conditionalFormatting sqref="D5:D8">
    <cfRule type="cellIs" dxfId="2" priority="2" operator="equal">
      <formula>$D$10</formula>
    </cfRule>
  </conditionalFormatting>
  <conditionalFormatting sqref="E5:E8">
    <cfRule type="cellIs" dxfId="1" priority="3" operator="equal">
      <formula>$E$10</formula>
    </cfRule>
  </conditionalFormatting>
  <conditionalFormatting sqref="F5:F8">
    <cfRule type="cellIs" dxfId="0" priority="1" operator="equal">
      <formula>$F$10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1171-0028-4623-B321-6107701B4C37}">
  <dimension ref="A1:AE196"/>
  <sheetViews>
    <sheetView zoomScale="115" zoomScaleNormal="190" workbookViewId="0">
      <pane ySplit="2" topLeftCell="A177" activePane="bottomLeft" state="frozen"/>
      <selection pane="bottomLeft" activeCell="D182" sqref="D182:D193"/>
    </sheetView>
  </sheetViews>
  <sheetFormatPr defaultRowHeight="14.5" x14ac:dyDescent="0.35"/>
  <cols>
    <col min="1" max="1" width="9.90625" bestFit="1" customWidth="1"/>
    <col min="2" max="2" width="11.81640625" bestFit="1" customWidth="1"/>
    <col min="3" max="3" width="11.81640625" customWidth="1"/>
    <col min="28" max="31" width="11.81640625" style="4" customWidth="1"/>
  </cols>
  <sheetData>
    <row r="1" spans="1:31" x14ac:dyDescent="0.35">
      <c r="A1" t="s">
        <v>1</v>
      </c>
      <c r="B1" t="s">
        <v>0</v>
      </c>
      <c r="C1" t="s">
        <v>24</v>
      </c>
      <c r="D1" t="s">
        <v>22</v>
      </c>
      <c r="E1" t="s">
        <v>23</v>
      </c>
      <c r="F1">
        <v>0.2</v>
      </c>
      <c r="AB1" s="4" t="str">
        <f t="shared" ref="AB1:AB32" si="0">A1</f>
        <v>Datum</v>
      </c>
      <c r="AC1" s="4" t="str">
        <f t="shared" ref="AC1:AC32" si="1">B1</f>
        <v>Electrical_EU</v>
      </c>
      <c r="AD1" s="4" t="str">
        <f>D1&amp;"_"&amp;E2</f>
        <v>SES_Fit model</v>
      </c>
      <c r="AE1" s="4" t="str">
        <f>D1&amp;"_"&amp;E182</f>
        <v>SES_Forecast</v>
      </c>
    </row>
    <row r="2" spans="1:31" x14ac:dyDescent="0.35">
      <c r="A2" s="1">
        <v>35065</v>
      </c>
      <c r="B2">
        <v>79.349999999999994</v>
      </c>
      <c r="C2" s="7">
        <f>B2</f>
        <v>79.349999999999994</v>
      </c>
      <c r="D2" s="12"/>
      <c r="E2" t="s">
        <v>4</v>
      </c>
      <c r="AB2" s="5">
        <f t="shared" si="0"/>
        <v>35065</v>
      </c>
      <c r="AC2" s="4">
        <f t="shared" si="1"/>
        <v>79.349999999999994</v>
      </c>
    </row>
    <row r="3" spans="1:31" x14ac:dyDescent="0.35">
      <c r="A3" s="1">
        <v>35096</v>
      </c>
      <c r="B3">
        <v>75.78</v>
      </c>
      <c r="C3" s="7">
        <f>$F$1*B2+(1-$F$1)*C2</f>
        <v>79.349999999999994</v>
      </c>
      <c r="D3" s="12">
        <f>C3</f>
        <v>79.349999999999994</v>
      </c>
      <c r="AB3" s="5">
        <f t="shared" si="0"/>
        <v>35096</v>
      </c>
      <c r="AC3" s="4">
        <f t="shared" si="1"/>
        <v>75.78</v>
      </c>
      <c r="AD3" s="4">
        <f t="shared" ref="AD3:AD16" si="2">D3</f>
        <v>79.349999999999994</v>
      </c>
    </row>
    <row r="4" spans="1:31" x14ac:dyDescent="0.35">
      <c r="A4" s="1">
        <v>35125</v>
      </c>
      <c r="B4">
        <v>86.32</v>
      </c>
      <c r="C4" s="7">
        <f t="shared" ref="C4:C67" si="3">$F$1*B3+(1-$F$1)*C3</f>
        <v>78.635999999999996</v>
      </c>
      <c r="D4" s="12">
        <f t="shared" ref="D4:D67" si="4">C4</f>
        <v>78.635999999999996</v>
      </c>
      <c r="AB4" s="5">
        <f t="shared" si="0"/>
        <v>35125</v>
      </c>
      <c r="AC4" s="4">
        <f t="shared" si="1"/>
        <v>86.32</v>
      </c>
      <c r="AD4" s="4">
        <f t="shared" si="2"/>
        <v>78.635999999999996</v>
      </c>
    </row>
    <row r="5" spans="1:31" x14ac:dyDescent="0.35">
      <c r="A5" s="1">
        <v>35156</v>
      </c>
      <c r="B5">
        <v>72.599999999999994</v>
      </c>
      <c r="C5" s="7">
        <f t="shared" si="3"/>
        <v>80.172799999999995</v>
      </c>
      <c r="D5" s="12">
        <f t="shared" si="4"/>
        <v>80.172799999999995</v>
      </c>
      <c r="AB5" s="5">
        <f t="shared" si="0"/>
        <v>35156</v>
      </c>
      <c r="AC5" s="4">
        <f t="shared" si="1"/>
        <v>72.599999999999994</v>
      </c>
      <c r="AD5" s="4">
        <f t="shared" si="2"/>
        <v>80.172799999999995</v>
      </c>
    </row>
    <row r="6" spans="1:31" x14ac:dyDescent="0.35">
      <c r="A6" s="1">
        <v>35186</v>
      </c>
      <c r="B6">
        <v>74.86</v>
      </c>
      <c r="C6" s="7">
        <f t="shared" si="3"/>
        <v>78.658239999999992</v>
      </c>
      <c r="D6" s="12">
        <f t="shared" si="4"/>
        <v>78.658239999999992</v>
      </c>
      <c r="AB6" s="5">
        <f t="shared" si="0"/>
        <v>35186</v>
      </c>
      <c r="AC6" s="4">
        <f t="shared" si="1"/>
        <v>74.86</v>
      </c>
      <c r="AD6" s="4">
        <f t="shared" si="2"/>
        <v>78.658239999999992</v>
      </c>
    </row>
    <row r="7" spans="1:31" x14ac:dyDescent="0.35">
      <c r="A7" s="1">
        <v>35217</v>
      </c>
      <c r="B7">
        <v>83.81</v>
      </c>
      <c r="C7" s="7">
        <f t="shared" si="3"/>
        <v>77.898592000000008</v>
      </c>
      <c r="D7" s="12">
        <f t="shared" si="4"/>
        <v>77.898592000000008</v>
      </c>
      <c r="AB7" s="5">
        <f t="shared" si="0"/>
        <v>35217</v>
      </c>
      <c r="AC7" s="4">
        <f t="shared" si="1"/>
        <v>83.81</v>
      </c>
      <c r="AD7" s="4">
        <f t="shared" si="2"/>
        <v>77.898592000000008</v>
      </c>
    </row>
    <row r="8" spans="1:31" x14ac:dyDescent="0.35">
      <c r="A8" s="1">
        <v>35247</v>
      </c>
      <c r="B8">
        <v>79.8</v>
      </c>
      <c r="C8" s="7">
        <f t="shared" si="3"/>
        <v>79.080873600000018</v>
      </c>
      <c r="D8" s="12">
        <f t="shared" si="4"/>
        <v>79.080873600000018</v>
      </c>
      <c r="AB8" s="5">
        <f t="shared" si="0"/>
        <v>35247</v>
      </c>
      <c r="AC8" s="4">
        <f t="shared" si="1"/>
        <v>79.8</v>
      </c>
      <c r="AD8" s="4">
        <f t="shared" si="2"/>
        <v>79.080873600000018</v>
      </c>
    </row>
    <row r="9" spans="1:31" x14ac:dyDescent="0.35">
      <c r="A9" s="1">
        <v>35278</v>
      </c>
      <c r="B9">
        <v>62.41</v>
      </c>
      <c r="C9" s="7">
        <f t="shared" si="3"/>
        <v>79.22469888000002</v>
      </c>
      <c r="D9" s="12">
        <f t="shared" si="4"/>
        <v>79.22469888000002</v>
      </c>
      <c r="AB9" s="5">
        <f t="shared" si="0"/>
        <v>35278</v>
      </c>
      <c r="AC9" s="4">
        <f t="shared" si="1"/>
        <v>62.41</v>
      </c>
      <c r="AD9" s="4">
        <f t="shared" si="2"/>
        <v>79.22469888000002</v>
      </c>
    </row>
    <row r="10" spans="1:31" x14ac:dyDescent="0.35">
      <c r="A10" s="1">
        <v>35309</v>
      </c>
      <c r="B10">
        <v>85.41</v>
      </c>
      <c r="C10" s="7">
        <f t="shared" si="3"/>
        <v>75.861759104000015</v>
      </c>
      <c r="D10" s="12">
        <f t="shared" si="4"/>
        <v>75.861759104000015</v>
      </c>
      <c r="AB10" s="5">
        <f t="shared" si="0"/>
        <v>35309</v>
      </c>
      <c r="AC10" s="4">
        <f t="shared" si="1"/>
        <v>85.41</v>
      </c>
      <c r="AD10" s="4">
        <f t="shared" si="2"/>
        <v>75.861759104000015</v>
      </c>
    </row>
    <row r="11" spans="1:31" x14ac:dyDescent="0.35">
      <c r="A11" s="1">
        <v>35339</v>
      </c>
      <c r="B11">
        <v>83.11</v>
      </c>
      <c r="C11" s="7">
        <f t="shared" si="3"/>
        <v>77.771407283200006</v>
      </c>
      <c r="D11" s="12">
        <f t="shared" si="4"/>
        <v>77.771407283200006</v>
      </c>
      <c r="AB11" s="5">
        <f t="shared" si="0"/>
        <v>35339</v>
      </c>
      <c r="AC11" s="4">
        <f t="shared" si="1"/>
        <v>83.11</v>
      </c>
      <c r="AD11" s="4">
        <f t="shared" si="2"/>
        <v>77.771407283200006</v>
      </c>
    </row>
    <row r="12" spans="1:31" x14ac:dyDescent="0.35">
      <c r="A12" s="1">
        <v>35370</v>
      </c>
      <c r="B12">
        <v>84.21</v>
      </c>
      <c r="C12" s="7">
        <f t="shared" si="3"/>
        <v>78.839125826560007</v>
      </c>
      <c r="D12" s="12">
        <f t="shared" si="4"/>
        <v>78.839125826560007</v>
      </c>
      <c r="AB12" s="5">
        <f t="shared" si="0"/>
        <v>35370</v>
      </c>
      <c r="AC12" s="4">
        <f t="shared" si="1"/>
        <v>84.21</v>
      </c>
      <c r="AD12" s="4">
        <f t="shared" si="2"/>
        <v>78.839125826560007</v>
      </c>
    </row>
    <row r="13" spans="1:31" x14ac:dyDescent="0.35">
      <c r="A13" s="1">
        <v>35400</v>
      </c>
      <c r="B13">
        <v>89.7</v>
      </c>
      <c r="C13" s="7">
        <f t="shared" si="3"/>
        <v>79.913300661248002</v>
      </c>
      <c r="D13" s="12">
        <f t="shared" si="4"/>
        <v>79.913300661248002</v>
      </c>
      <c r="AB13" s="5">
        <f t="shared" si="0"/>
        <v>35400</v>
      </c>
      <c r="AC13" s="4">
        <f t="shared" si="1"/>
        <v>89.7</v>
      </c>
      <c r="AD13" s="4">
        <f t="shared" si="2"/>
        <v>79.913300661248002</v>
      </c>
    </row>
    <row r="14" spans="1:31" x14ac:dyDescent="0.35">
      <c r="A14" s="1">
        <v>35431</v>
      </c>
      <c r="B14">
        <v>78.64</v>
      </c>
      <c r="C14" s="7">
        <f t="shared" si="3"/>
        <v>81.870640528998408</v>
      </c>
      <c r="D14" s="12">
        <f t="shared" si="4"/>
        <v>81.870640528998408</v>
      </c>
      <c r="AB14" s="5">
        <f t="shared" si="0"/>
        <v>35431</v>
      </c>
      <c r="AC14" s="4">
        <f t="shared" si="1"/>
        <v>78.64</v>
      </c>
      <c r="AD14" s="4">
        <f t="shared" si="2"/>
        <v>81.870640528998408</v>
      </c>
    </row>
    <row r="15" spans="1:31" x14ac:dyDescent="0.35">
      <c r="A15" s="1">
        <v>35462</v>
      </c>
      <c r="B15">
        <v>77.42</v>
      </c>
      <c r="C15" s="7">
        <f t="shared" si="3"/>
        <v>81.224512423198718</v>
      </c>
      <c r="D15" s="12">
        <f t="shared" si="4"/>
        <v>81.224512423198718</v>
      </c>
      <c r="AB15" s="5">
        <f t="shared" si="0"/>
        <v>35462</v>
      </c>
      <c r="AC15" s="4">
        <f t="shared" si="1"/>
        <v>77.42</v>
      </c>
      <c r="AD15" s="4">
        <f t="shared" si="2"/>
        <v>81.224512423198718</v>
      </c>
    </row>
    <row r="16" spans="1:31" x14ac:dyDescent="0.35">
      <c r="A16" s="1">
        <v>35490</v>
      </c>
      <c r="B16">
        <v>89.86</v>
      </c>
      <c r="C16" s="7">
        <f t="shared" si="3"/>
        <v>80.463609938558989</v>
      </c>
      <c r="D16" s="12">
        <f t="shared" si="4"/>
        <v>80.463609938558989</v>
      </c>
      <c r="AB16" s="5">
        <f t="shared" si="0"/>
        <v>35490</v>
      </c>
      <c r="AC16" s="4">
        <f t="shared" si="1"/>
        <v>89.86</v>
      </c>
      <c r="AD16" s="4">
        <f t="shared" si="2"/>
        <v>80.463609938558989</v>
      </c>
    </row>
    <row r="17" spans="1:30" x14ac:dyDescent="0.35">
      <c r="A17" s="1">
        <v>35521</v>
      </c>
      <c r="B17">
        <v>81.27</v>
      </c>
      <c r="C17" s="7">
        <f t="shared" si="3"/>
        <v>82.342887950847199</v>
      </c>
      <c r="D17" s="12">
        <f t="shared" si="4"/>
        <v>82.342887950847199</v>
      </c>
      <c r="AB17" s="5">
        <f t="shared" si="0"/>
        <v>35521</v>
      </c>
      <c r="AC17" s="4">
        <f t="shared" si="1"/>
        <v>81.27</v>
      </c>
      <c r="AD17" s="4">
        <f t="shared" ref="AD17:AD65" si="5">D17</f>
        <v>82.342887950847199</v>
      </c>
    </row>
    <row r="18" spans="1:30" x14ac:dyDescent="0.35">
      <c r="A18" s="1">
        <v>35551</v>
      </c>
      <c r="B18">
        <v>78.680000000000007</v>
      </c>
      <c r="C18" s="7">
        <f t="shared" si="3"/>
        <v>82.128310360677773</v>
      </c>
      <c r="D18" s="12">
        <f t="shared" si="4"/>
        <v>82.128310360677773</v>
      </c>
      <c r="AB18" s="5">
        <f t="shared" si="0"/>
        <v>35551</v>
      </c>
      <c r="AC18" s="4">
        <f t="shared" si="1"/>
        <v>78.680000000000007</v>
      </c>
      <c r="AD18" s="4">
        <f t="shared" si="5"/>
        <v>82.128310360677773</v>
      </c>
    </row>
    <row r="19" spans="1:30" x14ac:dyDescent="0.35">
      <c r="A19" s="1">
        <v>35582</v>
      </c>
      <c r="B19">
        <v>89.51</v>
      </c>
      <c r="C19" s="7">
        <f t="shared" si="3"/>
        <v>81.438648288542225</v>
      </c>
      <c r="D19" s="12">
        <f t="shared" si="4"/>
        <v>81.438648288542225</v>
      </c>
      <c r="AB19" s="5">
        <f t="shared" si="0"/>
        <v>35582</v>
      </c>
      <c r="AC19" s="4">
        <f t="shared" si="1"/>
        <v>89.51</v>
      </c>
      <c r="AD19" s="4">
        <f t="shared" si="5"/>
        <v>81.438648288542225</v>
      </c>
    </row>
    <row r="20" spans="1:30" x14ac:dyDescent="0.35">
      <c r="A20" s="1">
        <v>35612</v>
      </c>
      <c r="B20">
        <v>83.67</v>
      </c>
      <c r="C20" s="7">
        <f t="shared" si="3"/>
        <v>83.052918630833787</v>
      </c>
      <c r="D20" s="12">
        <f t="shared" si="4"/>
        <v>83.052918630833787</v>
      </c>
      <c r="AB20" s="5">
        <f t="shared" si="0"/>
        <v>35612</v>
      </c>
      <c r="AC20" s="4">
        <f t="shared" si="1"/>
        <v>83.67</v>
      </c>
      <c r="AD20" s="4">
        <f t="shared" si="5"/>
        <v>83.052918630833787</v>
      </c>
    </row>
    <row r="21" spans="1:30" x14ac:dyDescent="0.35">
      <c r="A21" s="1">
        <v>35643</v>
      </c>
      <c r="B21">
        <v>69.8</v>
      </c>
      <c r="C21" s="7">
        <f t="shared" si="3"/>
        <v>83.176334904667044</v>
      </c>
      <c r="D21" s="12">
        <f t="shared" si="4"/>
        <v>83.176334904667044</v>
      </c>
      <c r="AB21" s="5">
        <f t="shared" si="0"/>
        <v>35643</v>
      </c>
      <c r="AC21" s="4">
        <f t="shared" si="1"/>
        <v>69.8</v>
      </c>
      <c r="AD21" s="4">
        <f t="shared" si="5"/>
        <v>83.176334904667044</v>
      </c>
    </row>
    <row r="22" spans="1:30" x14ac:dyDescent="0.35">
      <c r="A22" s="1">
        <v>35674</v>
      </c>
      <c r="B22">
        <v>91.09</v>
      </c>
      <c r="C22" s="7">
        <f t="shared" si="3"/>
        <v>80.501067923733643</v>
      </c>
      <c r="D22" s="12">
        <f t="shared" si="4"/>
        <v>80.501067923733643</v>
      </c>
      <c r="AB22" s="5">
        <f t="shared" si="0"/>
        <v>35674</v>
      </c>
      <c r="AC22" s="4">
        <f t="shared" si="1"/>
        <v>91.09</v>
      </c>
      <c r="AD22" s="4">
        <f t="shared" si="5"/>
        <v>80.501067923733643</v>
      </c>
    </row>
    <row r="23" spans="1:30" x14ac:dyDescent="0.35">
      <c r="A23" s="1">
        <v>35704</v>
      </c>
      <c r="B23">
        <v>89.43</v>
      </c>
      <c r="C23" s="7">
        <f t="shared" si="3"/>
        <v>82.618854338986921</v>
      </c>
      <c r="D23" s="12">
        <f t="shared" si="4"/>
        <v>82.618854338986921</v>
      </c>
      <c r="AB23" s="5">
        <f t="shared" si="0"/>
        <v>35704</v>
      </c>
      <c r="AC23" s="4">
        <f t="shared" si="1"/>
        <v>89.43</v>
      </c>
      <c r="AD23" s="4">
        <f t="shared" si="5"/>
        <v>82.618854338986921</v>
      </c>
    </row>
    <row r="24" spans="1:30" x14ac:dyDescent="0.35">
      <c r="A24" s="1">
        <v>35735</v>
      </c>
      <c r="B24">
        <v>91.04</v>
      </c>
      <c r="C24" s="7">
        <f t="shared" si="3"/>
        <v>83.98108347118955</v>
      </c>
      <c r="D24" s="12">
        <f t="shared" si="4"/>
        <v>83.98108347118955</v>
      </c>
      <c r="AB24" s="5">
        <f t="shared" si="0"/>
        <v>35735</v>
      </c>
      <c r="AC24" s="4">
        <f t="shared" si="1"/>
        <v>91.04</v>
      </c>
      <c r="AD24" s="4">
        <f t="shared" si="5"/>
        <v>83.98108347118955</v>
      </c>
    </row>
    <row r="25" spans="1:30" x14ac:dyDescent="0.35">
      <c r="A25" s="1">
        <v>35765</v>
      </c>
      <c r="B25">
        <v>92.87</v>
      </c>
      <c r="C25" s="7">
        <f t="shared" si="3"/>
        <v>85.392866776951635</v>
      </c>
      <c r="D25" s="12">
        <f t="shared" si="4"/>
        <v>85.392866776951635</v>
      </c>
      <c r="AB25" s="5">
        <f t="shared" si="0"/>
        <v>35765</v>
      </c>
      <c r="AC25" s="4">
        <f t="shared" si="1"/>
        <v>92.87</v>
      </c>
      <c r="AD25" s="4">
        <f t="shared" si="5"/>
        <v>85.392866776951635</v>
      </c>
    </row>
    <row r="26" spans="1:30" x14ac:dyDescent="0.35">
      <c r="A26" s="1">
        <v>35796</v>
      </c>
      <c r="B26">
        <v>81.87</v>
      </c>
      <c r="C26" s="7">
        <f t="shared" si="3"/>
        <v>86.888293421561315</v>
      </c>
      <c r="D26" s="12">
        <f t="shared" si="4"/>
        <v>86.888293421561315</v>
      </c>
      <c r="AB26" s="5">
        <f t="shared" si="0"/>
        <v>35796</v>
      </c>
      <c r="AC26" s="4">
        <f t="shared" si="1"/>
        <v>81.87</v>
      </c>
      <c r="AD26" s="4">
        <f t="shared" si="5"/>
        <v>86.888293421561315</v>
      </c>
    </row>
    <row r="27" spans="1:30" x14ac:dyDescent="0.35">
      <c r="A27" s="1">
        <v>35827</v>
      </c>
      <c r="B27">
        <v>85.36</v>
      </c>
      <c r="C27" s="7">
        <f t="shared" si="3"/>
        <v>85.884634737249058</v>
      </c>
      <c r="D27" s="12">
        <f t="shared" si="4"/>
        <v>85.884634737249058</v>
      </c>
      <c r="AB27" s="5">
        <f t="shared" si="0"/>
        <v>35827</v>
      </c>
      <c r="AC27" s="4">
        <f t="shared" si="1"/>
        <v>85.36</v>
      </c>
      <c r="AD27" s="4">
        <f t="shared" si="5"/>
        <v>85.884634737249058</v>
      </c>
    </row>
    <row r="28" spans="1:30" x14ac:dyDescent="0.35">
      <c r="A28" s="1">
        <v>35855</v>
      </c>
      <c r="B28">
        <v>92.98</v>
      </c>
      <c r="C28" s="7">
        <f t="shared" si="3"/>
        <v>85.779707789799247</v>
      </c>
      <c r="D28" s="12">
        <f t="shared" si="4"/>
        <v>85.779707789799247</v>
      </c>
      <c r="AB28" s="5">
        <f t="shared" si="0"/>
        <v>35855</v>
      </c>
      <c r="AC28" s="4">
        <f t="shared" si="1"/>
        <v>92.98</v>
      </c>
      <c r="AD28" s="4">
        <f t="shared" si="5"/>
        <v>85.779707789799247</v>
      </c>
    </row>
    <row r="29" spans="1:30" x14ac:dyDescent="0.35">
      <c r="A29" s="1">
        <v>35886</v>
      </c>
      <c r="B29">
        <v>81.09</v>
      </c>
      <c r="C29" s="7">
        <f t="shared" si="3"/>
        <v>87.219766231839401</v>
      </c>
      <c r="D29" s="12">
        <f t="shared" si="4"/>
        <v>87.219766231839401</v>
      </c>
      <c r="AB29" s="5">
        <f t="shared" si="0"/>
        <v>35886</v>
      </c>
      <c r="AC29" s="4">
        <f t="shared" si="1"/>
        <v>81.09</v>
      </c>
      <c r="AD29" s="4">
        <f t="shared" si="5"/>
        <v>87.219766231839401</v>
      </c>
    </row>
    <row r="30" spans="1:30" x14ac:dyDescent="0.35">
      <c r="A30" s="1">
        <v>35916</v>
      </c>
      <c r="B30">
        <v>85.64</v>
      </c>
      <c r="C30" s="7">
        <f t="shared" si="3"/>
        <v>85.993812985471521</v>
      </c>
      <c r="D30" s="12">
        <f t="shared" si="4"/>
        <v>85.993812985471521</v>
      </c>
      <c r="AB30" s="5">
        <f t="shared" si="0"/>
        <v>35916</v>
      </c>
      <c r="AC30" s="4">
        <f t="shared" si="1"/>
        <v>85.64</v>
      </c>
      <c r="AD30" s="4">
        <f t="shared" si="5"/>
        <v>85.993812985471521</v>
      </c>
    </row>
    <row r="31" spans="1:30" x14ac:dyDescent="0.35">
      <c r="A31" s="1">
        <v>35947</v>
      </c>
      <c r="B31">
        <v>91.14</v>
      </c>
      <c r="C31" s="7">
        <f t="shared" si="3"/>
        <v>85.92305038837722</v>
      </c>
      <c r="D31" s="12">
        <f t="shared" si="4"/>
        <v>85.92305038837722</v>
      </c>
      <c r="AB31" s="5">
        <f t="shared" si="0"/>
        <v>35947</v>
      </c>
      <c r="AC31" s="4">
        <f t="shared" si="1"/>
        <v>91.14</v>
      </c>
      <c r="AD31" s="4">
        <f t="shared" si="5"/>
        <v>85.92305038837722</v>
      </c>
    </row>
    <row r="32" spans="1:30" x14ac:dyDescent="0.35">
      <c r="A32" s="1">
        <v>35977</v>
      </c>
      <c r="B32">
        <v>83.46</v>
      </c>
      <c r="C32" s="7">
        <f t="shared" si="3"/>
        <v>86.966440310701785</v>
      </c>
      <c r="D32" s="12">
        <f t="shared" si="4"/>
        <v>86.966440310701785</v>
      </c>
      <c r="AB32" s="5">
        <f t="shared" si="0"/>
        <v>35977</v>
      </c>
      <c r="AC32" s="4">
        <f t="shared" si="1"/>
        <v>83.46</v>
      </c>
      <c r="AD32" s="4">
        <f t="shared" si="5"/>
        <v>86.966440310701785</v>
      </c>
    </row>
    <row r="33" spans="1:30" x14ac:dyDescent="0.35">
      <c r="A33" s="1">
        <v>36008</v>
      </c>
      <c r="B33">
        <v>66.37</v>
      </c>
      <c r="C33" s="7">
        <f t="shared" si="3"/>
        <v>86.265152248561435</v>
      </c>
      <c r="D33" s="12">
        <f t="shared" si="4"/>
        <v>86.265152248561435</v>
      </c>
      <c r="AB33" s="5">
        <f t="shared" ref="AB33:AB64" si="6">A33</f>
        <v>36008</v>
      </c>
      <c r="AC33" s="4">
        <f t="shared" ref="AC33:AC64" si="7">B33</f>
        <v>66.37</v>
      </c>
      <c r="AD33" s="4">
        <f t="shared" si="5"/>
        <v>86.265152248561435</v>
      </c>
    </row>
    <row r="34" spans="1:30" x14ac:dyDescent="0.35">
      <c r="A34" s="1">
        <v>36039</v>
      </c>
      <c r="B34">
        <v>93.34</v>
      </c>
      <c r="C34" s="7">
        <f t="shared" si="3"/>
        <v>82.286121798849152</v>
      </c>
      <c r="D34" s="12">
        <f t="shared" si="4"/>
        <v>82.286121798849152</v>
      </c>
      <c r="AB34" s="5">
        <f t="shared" si="6"/>
        <v>36039</v>
      </c>
      <c r="AC34" s="4">
        <f t="shared" si="7"/>
        <v>93.34</v>
      </c>
      <c r="AD34" s="4">
        <f t="shared" si="5"/>
        <v>82.286121798849152</v>
      </c>
    </row>
    <row r="35" spans="1:30" x14ac:dyDescent="0.35">
      <c r="A35" s="1">
        <v>36069</v>
      </c>
      <c r="B35">
        <v>85.93</v>
      </c>
      <c r="C35" s="7">
        <f t="shared" si="3"/>
        <v>84.496897439079333</v>
      </c>
      <c r="D35" s="12">
        <f t="shared" si="4"/>
        <v>84.496897439079333</v>
      </c>
      <c r="AB35" s="5">
        <f t="shared" si="6"/>
        <v>36069</v>
      </c>
      <c r="AC35" s="4">
        <f t="shared" si="7"/>
        <v>85.93</v>
      </c>
      <c r="AD35" s="4">
        <f t="shared" si="5"/>
        <v>84.496897439079333</v>
      </c>
    </row>
    <row r="36" spans="1:30" x14ac:dyDescent="0.35">
      <c r="A36" s="1">
        <v>36100</v>
      </c>
      <c r="B36">
        <v>86.81</v>
      </c>
      <c r="C36" s="7">
        <f t="shared" si="3"/>
        <v>84.783517951263477</v>
      </c>
      <c r="D36" s="12">
        <f t="shared" si="4"/>
        <v>84.783517951263477</v>
      </c>
      <c r="AB36" s="5">
        <f t="shared" si="6"/>
        <v>36100</v>
      </c>
      <c r="AC36" s="4">
        <f t="shared" si="7"/>
        <v>86.81</v>
      </c>
      <c r="AD36" s="4">
        <f t="shared" si="5"/>
        <v>84.783517951263477</v>
      </c>
    </row>
    <row r="37" spans="1:30" x14ac:dyDescent="0.35">
      <c r="A37" s="1">
        <v>36130</v>
      </c>
      <c r="B37">
        <v>93.3</v>
      </c>
      <c r="C37" s="7">
        <f t="shared" si="3"/>
        <v>85.188814361010799</v>
      </c>
      <c r="D37" s="12">
        <f t="shared" si="4"/>
        <v>85.188814361010799</v>
      </c>
      <c r="AB37" s="5">
        <f t="shared" si="6"/>
        <v>36130</v>
      </c>
      <c r="AC37" s="4">
        <f t="shared" si="7"/>
        <v>93.3</v>
      </c>
      <c r="AD37" s="4">
        <f t="shared" si="5"/>
        <v>85.188814361010799</v>
      </c>
    </row>
    <row r="38" spans="1:30" x14ac:dyDescent="0.35">
      <c r="A38" s="1">
        <v>36161</v>
      </c>
      <c r="B38">
        <v>81.59</v>
      </c>
      <c r="C38" s="7">
        <f t="shared" si="3"/>
        <v>86.811051488808644</v>
      </c>
      <c r="D38" s="12">
        <f t="shared" si="4"/>
        <v>86.811051488808644</v>
      </c>
      <c r="AB38" s="5">
        <f t="shared" si="6"/>
        <v>36161</v>
      </c>
      <c r="AC38" s="4">
        <f t="shared" si="7"/>
        <v>81.59</v>
      </c>
      <c r="AD38" s="4">
        <f t="shared" si="5"/>
        <v>86.811051488808644</v>
      </c>
    </row>
    <row r="39" spans="1:30" x14ac:dyDescent="0.35">
      <c r="A39" s="1">
        <v>36192</v>
      </c>
      <c r="B39">
        <v>81.77</v>
      </c>
      <c r="C39" s="7">
        <f t="shared" si="3"/>
        <v>85.766841191046922</v>
      </c>
      <c r="D39" s="12">
        <f t="shared" si="4"/>
        <v>85.766841191046922</v>
      </c>
      <c r="AB39" s="5">
        <f t="shared" si="6"/>
        <v>36192</v>
      </c>
      <c r="AC39" s="4">
        <f t="shared" si="7"/>
        <v>81.77</v>
      </c>
      <c r="AD39" s="4">
        <f t="shared" si="5"/>
        <v>85.766841191046922</v>
      </c>
    </row>
    <row r="40" spans="1:30" x14ac:dyDescent="0.35">
      <c r="A40" s="1">
        <v>36220</v>
      </c>
      <c r="B40">
        <v>91.24</v>
      </c>
      <c r="C40" s="7">
        <f t="shared" si="3"/>
        <v>84.967472952837539</v>
      </c>
      <c r="D40" s="12">
        <f t="shared" si="4"/>
        <v>84.967472952837539</v>
      </c>
      <c r="AB40" s="5">
        <f t="shared" si="6"/>
        <v>36220</v>
      </c>
      <c r="AC40" s="4">
        <f t="shared" si="7"/>
        <v>91.24</v>
      </c>
      <c r="AD40" s="4">
        <f t="shared" si="5"/>
        <v>84.967472952837539</v>
      </c>
    </row>
    <row r="41" spans="1:30" x14ac:dyDescent="0.35">
      <c r="A41" s="1">
        <v>36251</v>
      </c>
      <c r="B41">
        <v>79.45</v>
      </c>
      <c r="C41" s="7">
        <f t="shared" si="3"/>
        <v>86.221978362270036</v>
      </c>
      <c r="D41" s="12">
        <f t="shared" si="4"/>
        <v>86.221978362270036</v>
      </c>
      <c r="AB41" s="5">
        <f t="shared" si="6"/>
        <v>36251</v>
      </c>
      <c r="AC41" s="4">
        <f t="shared" si="7"/>
        <v>79.45</v>
      </c>
      <c r="AD41" s="4">
        <f t="shared" si="5"/>
        <v>86.221978362270036</v>
      </c>
    </row>
    <row r="42" spans="1:30" x14ac:dyDescent="0.35">
      <c r="A42" s="1">
        <v>36281</v>
      </c>
      <c r="B42">
        <v>86.99</v>
      </c>
      <c r="C42" s="7">
        <f t="shared" si="3"/>
        <v>84.867582689816032</v>
      </c>
      <c r="D42" s="12">
        <f t="shared" si="4"/>
        <v>84.867582689816032</v>
      </c>
      <c r="AB42" s="5">
        <f t="shared" si="6"/>
        <v>36281</v>
      </c>
      <c r="AC42" s="4">
        <f t="shared" si="7"/>
        <v>86.99</v>
      </c>
      <c r="AD42" s="4">
        <f t="shared" si="5"/>
        <v>84.867582689816032</v>
      </c>
    </row>
    <row r="43" spans="1:30" x14ac:dyDescent="0.35">
      <c r="A43" s="1">
        <v>36312</v>
      </c>
      <c r="B43">
        <v>96.6</v>
      </c>
      <c r="C43" s="7">
        <f t="shared" si="3"/>
        <v>85.292066151852822</v>
      </c>
      <c r="D43" s="12">
        <f t="shared" si="4"/>
        <v>85.292066151852822</v>
      </c>
      <c r="AB43" s="5">
        <f t="shared" si="6"/>
        <v>36312</v>
      </c>
      <c r="AC43" s="4">
        <f t="shared" si="7"/>
        <v>96.6</v>
      </c>
      <c r="AD43" s="4">
        <f t="shared" si="5"/>
        <v>85.292066151852822</v>
      </c>
    </row>
    <row r="44" spans="1:30" x14ac:dyDescent="0.35">
      <c r="A44" s="1">
        <v>36342</v>
      </c>
      <c r="B44">
        <v>97.99</v>
      </c>
      <c r="C44" s="7">
        <f t="shared" si="3"/>
        <v>87.553652921482268</v>
      </c>
      <c r="D44" s="12">
        <f t="shared" si="4"/>
        <v>87.553652921482268</v>
      </c>
      <c r="AB44" s="5">
        <f t="shared" si="6"/>
        <v>36342</v>
      </c>
      <c r="AC44" s="4">
        <f t="shared" si="7"/>
        <v>97.99</v>
      </c>
      <c r="AD44" s="4">
        <f t="shared" si="5"/>
        <v>87.553652921482268</v>
      </c>
    </row>
    <row r="45" spans="1:30" x14ac:dyDescent="0.35">
      <c r="A45" s="1">
        <v>36373</v>
      </c>
      <c r="B45">
        <v>79.13</v>
      </c>
      <c r="C45" s="7">
        <f t="shared" si="3"/>
        <v>89.640922337185813</v>
      </c>
      <c r="D45" s="12">
        <f t="shared" si="4"/>
        <v>89.640922337185813</v>
      </c>
      <c r="AB45" s="5">
        <f t="shared" si="6"/>
        <v>36373</v>
      </c>
      <c r="AC45" s="4">
        <f t="shared" si="7"/>
        <v>79.13</v>
      </c>
      <c r="AD45" s="4">
        <f t="shared" si="5"/>
        <v>89.640922337185813</v>
      </c>
    </row>
    <row r="46" spans="1:30" x14ac:dyDescent="0.35">
      <c r="A46" s="1">
        <v>36404</v>
      </c>
      <c r="B46">
        <v>103.56</v>
      </c>
      <c r="C46" s="7">
        <f t="shared" si="3"/>
        <v>87.538737869748644</v>
      </c>
      <c r="D46" s="12">
        <f t="shared" si="4"/>
        <v>87.538737869748644</v>
      </c>
      <c r="AB46" s="5">
        <f t="shared" si="6"/>
        <v>36404</v>
      </c>
      <c r="AC46" s="4">
        <f t="shared" si="7"/>
        <v>103.56</v>
      </c>
      <c r="AD46" s="4">
        <f t="shared" si="5"/>
        <v>87.538737869748644</v>
      </c>
    </row>
    <row r="47" spans="1:30" x14ac:dyDescent="0.35">
      <c r="A47" s="1">
        <v>36434</v>
      </c>
      <c r="B47">
        <v>100.89</v>
      </c>
      <c r="C47" s="7">
        <f t="shared" si="3"/>
        <v>90.742990295798919</v>
      </c>
      <c r="D47" s="12">
        <f t="shared" si="4"/>
        <v>90.742990295798919</v>
      </c>
      <c r="AB47" s="5">
        <f t="shared" si="6"/>
        <v>36434</v>
      </c>
      <c r="AC47" s="4">
        <f t="shared" si="7"/>
        <v>100.89</v>
      </c>
      <c r="AD47" s="4">
        <f t="shared" si="5"/>
        <v>90.742990295798919</v>
      </c>
    </row>
    <row r="48" spans="1:30" x14ac:dyDescent="0.35">
      <c r="A48" s="1">
        <v>36465</v>
      </c>
      <c r="B48">
        <v>99.4</v>
      </c>
      <c r="C48" s="7">
        <f t="shared" si="3"/>
        <v>92.772392236639135</v>
      </c>
      <c r="D48" s="12">
        <f t="shared" si="4"/>
        <v>92.772392236639135</v>
      </c>
      <c r="AB48" s="5">
        <f t="shared" si="6"/>
        <v>36465</v>
      </c>
      <c r="AC48" s="4">
        <f t="shared" si="7"/>
        <v>99.4</v>
      </c>
      <c r="AD48" s="4">
        <f t="shared" si="5"/>
        <v>92.772392236639135</v>
      </c>
    </row>
    <row r="49" spans="1:30" x14ac:dyDescent="0.35">
      <c r="A49" s="1">
        <v>36495</v>
      </c>
      <c r="B49">
        <v>111.8</v>
      </c>
      <c r="C49" s="7">
        <f t="shared" si="3"/>
        <v>94.09791378931132</v>
      </c>
      <c r="D49" s="12">
        <f t="shared" si="4"/>
        <v>94.09791378931132</v>
      </c>
      <c r="AB49" s="5">
        <f t="shared" si="6"/>
        <v>36495</v>
      </c>
      <c r="AC49" s="4">
        <f t="shared" si="7"/>
        <v>111.8</v>
      </c>
      <c r="AD49" s="4">
        <f t="shared" si="5"/>
        <v>94.09791378931132</v>
      </c>
    </row>
    <row r="50" spans="1:30" x14ac:dyDescent="0.35">
      <c r="A50" s="1">
        <v>36526</v>
      </c>
      <c r="B50">
        <v>95.3</v>
      </c>
      <c r="C50" s="7">
        <f t="shared" si="3"/>
        <v>97.638331031449056</v>
      </c>
      <c r="D50" s="12">
        <f t="shared" si="4"/>
        <v>97.638331031449056</v>
      </c>
      <c r="AB50" s="5">
        <f t="shared" si="6"/>
        <v>36526</v>
      </c>
      <c r="AC50" s="4">
        <f t="shared" si="7"/>
        <v>95.3</v>
      </c>
      <c r="AD50" s="4">
        <f t="shared" si="5"/>
        <v>97.638331031449056</v>
      </c>
    </row>
    <row r="51" spans="1:30" x14ac:dyDescent="0.35">
      <c r="A51" s="1">
        <v>36557</v>
      </c>
      <c r="B51">
        <v>97.77</v>
      </c>
      <c r="C51" s="7">
        <f t="shared" si="3"/>
        <v>97.17066482515925</v>
      </c>
      <c r="D51" s="12">
        <f t="shared" si="4"/>
        <v>97.17066482515925</v>
      </c>
      <c r="AB51" s="5">
        <f t="shared" si="6"/>
        <v>36557</v>
      </c>
      <c r="AC51" s="4">
        <f t="shared" si="7"/>
        <v>97.77</v>
      </c>
      <c r="AD51" s="4">
        <f t="shared" si="5"/>
        <v>97.17066482515925</v>
      </c>
    </row>
    <row r="52" spans="1:30" x14ac:dyDescent="0.35">
      <c r="A52" s="1">
        <v>36586</v>
      </c>
      <c r="B52">
        <v>116.23</v>
      </c>
      <c r="C52" s="7">
        <f t="shared" si="3"/>
        <v>97.290531860127402</v>
      </c>
      <c r="D52" s="12">
        <f t="shared" si="4"/>
        <v>97.290531860127402</v>
      </c>
      <c r="AB52" s="5">
        <f t="shared" si="6"/>
        <v>36586</v>
      </c>
      <c r="AC52" s="4">
        <f t="shared" si="7"/>
        <v>116.23</v>
      </c>
      <c r="AD52" s="4">
        <f t="shared" si="5"/>
        <v>97.290531860127402</v>
      </c>
    </row>
    <row r="53" spans="1:30" x14ac:dyDescent="0.35">
      <c r="A53" s="1">
        <v>36617</v>
      </c>
      <c r="B53">
        <v>100.98</v>
      </c>
      <c r="C53" s="7">
        <f t="shared" si="3"/>
        <v>101.07842548810194</v>
      </c>
      <c r="D53" s="12">
        <f t="shared" si="4"/>
        <v>101.07842548810194</v>
      </c>
      <c r="AB53" s="5">
        <f t="shared" si="6"/>
        <v>36617</v>
      </c>
      <c r="AC53" s="4">
        <f t="shared" si="7"/>
        <v>100.98</v>
      </c>
      <c r="AD53" s="4">
        <f t="shared" si="5"/>
        <v>101.07842548810194</v>
      </c>
    </row>
    <row r="54" spans="1:30" x14ac:dyDescent="0.35">
      <c r="A54" s="1">
        <v>36647</v>
      </c>
      <c r="B54">
        <v>104.07</v>
      </c>
      <c r="C54" s="7">
        <f t="shared" si="3"/>
        <v>101.05874039048156</v>
      </c>
      <c r="D54" s="12">
        <f t="shared" si="4"/>
        <v>101.05874039048156</v>
      </c>
      <c r="AB54" s="5">
        <f t="shared" si="6"/>
        <v>36647</v>
      </c>
      <c r="AC54" s="4">
        <f t="shared" si="7"/>
        <v>104.07</v>
      </c>
      <c r="AD54" s="4">
        <f t="shared" si="5"/>
        <v>101.05874039048156</v>
      </c>
    </row>
    <row r="55" spans="1:30" x14ac:dyDescent="0.35">
      <c r="A55" s="1">
        <v>36678</v>
      </c>
      <c r="B55">
        <v>114.64</v>
      </c>
      <c r="C55" s="7">
        <f t="shared" si="3"/>
        <v>101.66099231238525</v>
      </c>
      <c r="D55" s="12">
        <f t="shared" si="4"/>
        <v>101.66099231238525</v>
      </c>
      <c r="AB55" s="5">
        <f t="shared" si="6"/>
        <v>36678</v>
      </c>
      <c r="AC55" s="4">
        <f t="shared" si="7"/>
        <v>114.64</v>
      </c>
      <c r="AD55" s="4">
        <f t="shared" si="5"/>
        <v>101.66099231238525</v>
      </c>
    </row>
    <row r="56" spans="1:30" x14ac:dyDescent="0.35">
      <c r="A56" s="1">
        <v>36708</v>
      </c>
      <c r="B56">
        <v>107.62</v>
      </c>
      <c r="C56" s="7">
        <f t="shared" si="3"/>
        <v>104.25679384990821</v>
      </c>
      <c r="D56" s="12">
        <f t="shared" si="4"/>
        <v>104.25679384990821</v>
      </c>
      <c r="AB56" s="5">
        <f t="shared" si="6"/>
        <v>36708</v>
      </c>
      <c r="AC56" s="4">
        <f t="shared" si="7"/>
        <v>107.62</v>
      </c>
      <c r="AD56" s="4">
        <f t="shared" si="5"/>
        <v>104.25679384990821</v>
      </c>
    </row>
    <row r="57" spans="1:30" x14ac:dyDescent="0.35">
      <c r="A57" s="1">
        <v>36739</v>
      </c>
      <c r="B57">
        <v>96.12</v>
      </c>
      <c r="C57" s="7">
        <f t="shared" si="3"/>
        <v>104.92943507992658</v>
      </c>
      <c r="D57" s="12">
        <f t="shared" si="4"/>
        <v>104.92943507992658</v>
      </c>
      <c r="AB57" s="5">
        <f t="shared" si="6"/>
        <v>36739</v>
      </c>
      <c r="AC57" s="4">
        <f t="shared" si="7"/>
        <v>96.12</v>
      </c>
      <c r="AD57" s="4">
        <f t="shared" si="5"/>
        <v>104.92943507992658</v>
      </c>
    </row>
    <row r="58" spans="1:30" x14ac:dyDescent="0.35">
      <c r="A58" s="1">
        <v>36770</v>
      </c>
      <c r="B58">
        <v>123.5</v>
      </c>
      <c r="C58" s="7">
        <f t="shared" si="3"/>
        <v>103.16754806394127</v>
      </c>
      <c r="D58" s="12">
        <f t="shared" si="4"/>
        <v>103.16754806394127</v>
      </c>
      <c r="AB58" s="5">
        <f t="shared" si="6"/>
        <v>36770</v>
      </c>
      <c r="AC58" s="4">
        <f t="shared" si="7"/>
        <v>123.5</v>
      </c>
      <c r="AD58" s="4">
        <f t="shared" si="5"/>
        <v>103.16754806394127</v>
      </c>
    </row>
    <row r="59" spans="1:30" x14ac:dyDescent="0.35">
      <c r="A59" s="1">
        <v>36800</v>
      </c>
      <c r="B59">
        <v>116.12</v>
      </c>
      <c r="C59" s="7">
        <f t="shared" si="3"/>
        <v>107.23403845115303</v>
      </c>
      <c r="D59" s="12">
        <f t="shared" si="4"/>
        <v>107.23403845115303</v>
      </c>
      <c r="AB59" s="5">
        <f t="shared" si="6"/>
        <v>36800</v>
      </c>
      <c r="AC59" s="4">
        <f t="shared" si="7"/>
        <v>116.12</v>
      </c>
      <c r="AD59" s="4">
        <f t="shared" si="5"/>
        <v>107.23403845115303</v>
      </c>
    </row>
    <row r="60" spans="1:30" x14ac:dyDescent="0.35">
      <c r="A60" s="1">
        <v>36831</v>
      </c>
      <c r="B60">
        <v>116.86</v>
      </c>
      <c r="C60" s="7">
        <f t="shared" si="3"/>
        <v>109.01123076092243</v>
      </c>
      <c r="D60" s="12">
        <f t="shared" si="4"/>
        <v>109.01123076092243</v>
      </c>
      <c r="AB60" s="5">
        <f t="shared" si="6"/>
        <v>36831</v>
      </c>
      <c r="AC60" s="4">
        <f t="shared" si="7"/>
        <v>116.86</v>
      </c>
      <c r="AD60" s="4">
        <f t="shared" si="5"/>
        <v>109.01123076092243</v>
      </c>
    </row>
    <row r="61" spans="1:30" x14ac:dyDescent="0.35">
      <c r="A61" s="1">
        <v>36861</v>
      </c>
      <c r="B61">
        <v>128.61000000000001</v>
      </c>
      <c r="C61" s="7">
        <f t="shared" si="3"/>
        <v>110.58098460873795</v>
      </c>
      <c r="D61" s="12">
        <f t="shared" si="4"/>
        <v>110.58098460873795</v>
      </c>
      <c r="AB61" s="5">
        <f t="shared" si="6"/>
        <v>36861</v>
      </c>
      <c r="AC61" s="4">
        <f t="shared" si="7"/>
        <v>128.61000000000001</v>
      </c>
      <c r="AD61" s="4">
        <f t="shared" si="5"/>
        <v>110.58098460873795</v>
      </c>
    </row>
    <row r="62" spans="1:30" x14ac:dyDescent="0.35">
      <c r="A62" s="1">
        <v>36892</v>
      </c>
      <c r="B62">
        <v>100.56</v>
      </c>
      <c r="C62" s="7">
        <f t="shared" si="3"/>
        <v>114.18678768699037</v>
      </c>
      <c r="D62" s="12">
        <f t="shared" si="4"/>
        <v>114.18678768699037</v>
      </c>
      <c r="AB62" s="5">
        <f t="shared" si="6"/>
        <v>36892</v>
      </c>
      <c r="AC62" s="4">
        <f t="shared" si="7"/>
        <v>100.56</v>
      </c>
      <c r="AD62" s="4">
        <f t="shared" si="5"/>
        <v>114.18678768699037</v>
      </c>
    </row>
    <row r="63" spans="1:30" x14ac:dyDescent="0.35">
      <c r="A63" s="1">
        <v>36923</v>
      </c>
      <c r="B63">
        <v>103.05</v>
      </c>
      <c r="C63" s="7">
        <f t="shared" si="3"/>
        <v>111.4614301495923</v>
      </c>
      <c r="D63" s="12">
        <f t="shared" si="4"/>
        <v>111.4614301495923</v>
      </c>
      <c r="AB63" s="5">
        <f t="shared" si="6"/>
        <v>36923</v>
      </c>
      <c r="AC63" s="4">
        <f t="shared" si="7"/>
        <v>103.05</v>
      </c>
      <c r="AD63" s="4">
        <f t="shared" si="5"/>
        <v>111.4614301495923</v>
      </c>
    </row>
    <row r="64" spans="1:30" x14ac:dyDescent="0.35">
      <c r="A64" s="1">
        <v>36951</v>
      </c>
      <c r="B64">
        <v>119.06</v>
      </c>
      <c r="C64" s="7">
        <f t="shared" si="3"/>
        <v>109.77914411967384</v>
      </c>
      <c r="D64" s="12">
        <f t="shared" si="4"/>
        <v>109.77914411967384</v>
      </c>
      <c r="AB64" s="5">
        <f t="shared" si="6"/>
        <v>36951</v>
      </c>
      <c r="AC64" s="4">
        <f t="shared" si="7"/>
        <v>119.06</v>
      </c>
      <c r="AD64" s="4">
        <f t="shared" si="5"/>
        <v>109.77914411967384</v>
      </c>
    </row>
    <row r="65" spans="1:30" x14ac:dyDescent="0.35">
      <c r="A65" s="1">
        <v>36982</v>
      </c>
      <c r="B65">
        <v>92.46</v>
      </c>
      <c r="C65" s="7">
        <f t="shared" si="3"/>
        <v>111.63531529573908</v>
      </c>
      <c r="D65" s="12">
        <f t="shared" si="4"/>
        <v>111.63531529573908</v>
      </c>
      <c r="AB65" s="5">
        <f t="shared" ref="AB65:AB96" si="8">A65</f>
        <v>36982</v>
      </c>
      <c r="AC65" s="4">
        <f t="shared" ref="AC65:AC96" si="9">B65</f>
        <v>92.46</v>
      </c>
      <c r="AD65" s="4">
        <f t="shared" si="5"/>
        <v>111.63531529573908</v>
      </c>
    </row>
    <row r="66" spans="1:30" x14ac:dyDescent="0.35">
      <c r="A66" s="1">
        <v>37012</v>
      </c>
      <c r="B66">
        <v>98.75</v>
      </c>
      <c r="C66" s="7">
        <f t="shared" si="3"/>
        <v>107.80025223659128</v>
      </c>
      <c r="D66" s="12">
        <f t="shared" si="4"/>
        <v>107.80025223659128</v>
      </c>
      <c r="AB66" s="5">
        <f t="shared" si="8"/>
        <v>37012</v>
      </c>
      <c r="AC66" s="4">
        <f t="shared" si="9"/>
        <v>98.75</v>
      </c>
      <c r="AD66" s="4">
        <f t="shared" ref="AD66:AD129" si="10">D66</f>
        <v>107.80025223659128</v>
      </c>
    </row>
    <row r="67" spans="1:30" x14ac:dyDescent="0.35">
      <c r="A67" s="1">
        <v>37043</v>
      </c>
      <c r="B67">
        <v>111.14</v>
      </c>
      <c r="C67" s="7">
        <f t="shared" si="3"/>
        <v>105.99020178927303</v>
      </c>
      <c r="D67" s="12">
        <f t="shared" si="4"/>
        <v>105.99020178927303</v>
      </c>
      <c r="AB67" s="5">
        <f t="shared" si="8"/>
        <v>37043</v>
      </c>
      <c r="AC67" s="4">
        <f t="shared" si="9"/>
        <v>111.14</v>
      </c>
      <c r="AD67" s="4">
        <f t="shared" si="10"/>
        <v>105.99020178927303</v>
      </c>
    </row>
    <row r="68" spans="1:30" x14ac:dyDescent="0.35">
      <c r="A68" s="1">
        <v>37073</v>
      </c>
      <c r="B68">
        <v>96.13</v>
      </c>
      <c r="C68" s="7">
        <f t="shared" ref="C68:C131" si="11">$F$1*B67+(1-$F$1)*C67</f>
        <v>107.02016143141844</v>
      </c>
      <c r="D68" s="12">
        <f t="shared" ref="D68:D131" si="12">C68</f>
        <v>107.02016143141844</v>
      </c>
      <c r="AB68" s="5">
        <f t="shared" si="8"/>
        <v>37073</v>
      </c>
      <c r="AC68" s="4">
        <f t="shared" si="9"/>
        <v>96.13</v>
      </c>
      <c r="AD68" s="4">
        <f t="shared" si="10"/>
        <v>107.02016143141844</v>
      </c>
    </row>
    <row r="69" spans="1:30" x14ac:dyDescent="0.35">
      <c r="A69" s="1">
        <v>37104</v>
      </c>
      <c r="B69">
        <v>79.72</v>
      </c>
      <c r="C69" s="7">
        <f t="shared" si="11"/>
        <v>104.84212914513476</v>
      </c>
      <c r="D69" s="12">
        <f t="shared" si="12"/>
        <v>104.84212914513476</v>
      </c>
      <c r="AB69" s="5">
        <f t="shared" si="8"/>
        <v>37104</v>
      </c>
      <c r="AC69" s="4">
        <f t="shared" si="9"/>
        <v>79.72</v>
      </c>
      <c r="AD69" s="4">
        <f t="shared" si="10"/>
        <v>104.84212914513476</v>
      </c>
    </row>
    <row r="70" spans="1:30" x14ac:dyDescent="0.35">
      <c r="A70" s="1">
        <v>37135</v>
      </c>
      <c r="B70">
        <v>102.07</v>
      </c>
      <c r="C70" s="7">
        <f t="shared" si="11"/>
        <v>99.817703316107824</v>
      </c>
      <c r="D70" s="12">
        <f t="shared" si="12"/>
        <v>99.817703316107824</v>
      </c>
      <c r="AB70" s="5">
        <f t="shared" si="8"/>
        <v>37135</v>
      </c>
      <c r="AC70" s="4">
        <f t="shared" si="9"/>
        <v>102.07</v>
      </c>
      <c r="AD70" s="4">
        <f t="shared" si="10"/>
        <v>99.817703316107824</v>
      </c>
    </row>
    <row r="71" spans="1:30" x14ac:dyDescent="0.35">
      <c r="A71" s="1">
        <v>37165</v>
      </c>
      <c r="B71">
        <v>96.18</v>
      </c>
      <c r="C71" s="7">
        <f t="shared" si="11"/>
        <v>100.26816265288626</v>
      </c>
      <c r="D71" s="12">
        <f t="shared" si="12"/>
        <v>100.26816265288626</v>
      </c>
      <c r="AB71" s="5">
        <f t="shared" si="8"/>
        <v>37165</v>
      </c>
      <c r="AC71" s="4">
        <f t="shared" si="9"/>
        <v>96.18</v>
      </c>
      <c r="AD71" s="4">
        <f t="shared" si="10"/>
        <v>100.26816265288626</v>
      </c>
    </row>
    <row r="72" spans="1:30" x14ac:dyDescent="0.35">
      <c r="A72" s="1">
        <v>37196</v>
      </c>
      <c r="B72">
        <v>101.26</v>
      </c>
      <c r="C72" s="7">
        <f t="shared" si="11"/>
        <v>99.450530122309019</v>
      </c>
      <c r="D72" s="12">
        <f t="shared" si="12"/>
        <v>99.450530122309019</v>
      </c>
      <c r="AB72" s="5">
        <f t="shared" si="8"/>
        <v>37196</v>
      </c>
      <c r="AC72" s="4">
        <f t="shared" si="9"/>
        <v>101.26</v>
      </c>
      <c r="AD72" s="4">
        <f t="shared" si="10"/>
        <v>99.450530122309019</v>
      </c>
    </row>
    <row r="73" spans="1:30" x14ac:dyDescent="0.35">
      <c r="A73" s="1">
        <v>37226</v>
      </c>
      <c r="B73">
        <v>109.85</v>
      </c>
      <c r="C73" s="7">
        <f t="shared" si="11"/>
        <v>99.812424097847213</v>
      </c>
      <c r="D73" s="12">
        <f t="shared" si="12"/>
        <v>99.812424097847213</v>
      </c>
      <c r="AB73" s="5">
        <f t="shared" si="8"/>
        <v>37226</v>
      </c>
      <c r="AC73" s="4">
        <f t="shared" si="9"/>
        <v>109.85</v>
      </c>
      <c r="AD73" s="4">
        <f t="shared" si="10"/>
        <v>99.812424097847213</v>
      </c>
    </row>
    <row r="74" spans="1:30" x14ac:dyDescent="0.35">
      <c r="A74" s="1">
        <v>37257</v>
      </c>
      <c r="B74">
        <v>89.52</v>
      </c>
      <c r="C74" s="7">
        <f t="shared" si="11"/>
        <v>101.81993927827777</v>
      </c>
      <c r="D74" s="12">
        <f t="shared" si="12"/>
        <v>101.81993927827777</v>
      </c>
      <c r="AB74" s="5">
        <f t="shared" si="8"/>
        <v>37257</v>
      </c>
      <c r="AC74" s="4">
        <f t="shared" si="9"/>
        <v>89.52</v>
      </c>
      <c r="AD74" s="4">
        <f t="shared" si="10"/>
        <v>101.81993927827777</v>
      </c>
    </row>
    <row r="75" spans="1:30" x14ac:dyDescent="0.35">
      <c r="A75" s="1">
        <v>37288</v>
      </c>
      <c r="B75">
        <v>89.27</v>
      </c>
      <c r="C75" s="7">
        <f t="shared" si="11"/>
        <v>99.359951422622217</v>
      </c>
      <c r="D75" s="12">
        <f t="shared" si="12"/>
        <v>99.359951422622217</v>
      </c>
      <c r="AB75" s="5">
        <f t="shared" si="8"/>
        <v>37288</v>
      </c>
      <c r="AC75" s="4">
        <f t="shared" si="9"/>
        <v>89.27</v>
      </c>
      <c r="AD75" s="4">
        <f t="shared" si="10"/>
        <v>99.359951422622217</v>
      </c>
    </row>
    <row r="76" spans="1:30" x14ac:dyDescent="0.35">
      <c r="A76" s="1">
        <v>37316</v>
      </c>
      <c r="B76">
        <v>104.35</v>
      </c>
      <c r="C76" s="7">
        <f t="shared" si="11"/>
        <v>97.341961138097773</v>
      </c>
      <c r="D76" s="12">
        <f t="shared" si="12"/>
        <v>97.341961138097773</v>
      </c>
      <c r="AB76" s="5">
        <f t="shared" si="8"/>
        <v>37316</v>
      </c>
      <c r="AC76" s="4">
        <f t="shared" si="9"/>
        <v>104.35</v>
      </c>
      <c r="AD76" s="4">
        <f t="shared" si="10"/>
        <v>97.341961138097773</v>
      </c>
    </row>
    <row r="77" spans="1:30" x14ac:dyDescent="0.35">
      <c r="A77" s="1">
        <v>37347</v>
      </c>
      <c r="B77">
        <v>87.05</v>
      </c>
      <c r="C77" s="7">
        <f t="shared" si="11"/>
        <v>98.743568910478231</v>
      </c>
      <c r="D77" s="12">
        <f t="shared" si="12"/>
        <v>98.743568910478231</v>
      </c>
      <c r="AB77" s="5">
        <f t="shared" si="8"/>
        <v>37347</v>
      </c>
      <c r="AC77" s="4">
        <f t="shared" si="9"/>
        <v>87.05</v>
      </c>
      <c r="AD77" s="4">
        <f t="shared" si="10"/>
        <v>98.743568910478231</v>
      </c>
    </row>
    <row r="78" spans="1:30" x14ac:dyDescent="0.35">
      <c r="A78" s="1">
        <v>37377</v>
      </c>
      <c r="B78">
        <v>89.33</v>
      </c>
      <c r="C78" s="7">
        <f t="shared" si="11"/>
        <v>96.404855128382593</v>
      </c>
      <c r="D78" s="12">
        <f t="shared" si="12"/>
        <v>96.404855128382593</v>
      </c>
      <c r="AB78" s="5">
        <f t="shared" si="8"/>
        <v>37377</v>
      </c>
      <c r="AC78" s="4">
        <f t="shared" si="9"/>
        <v>89.33</v>
      </c>
      <c r="AD78" s="4">
        <f t="shared" si="10"/>
        <v>96.404855128382593</v>
      </c>
    </row>
    <row r="79" spans="1:30" x14ac:dyDescent="0.35">
      <c r="A79" s="1">
        <v>37408</v>
      </c>
      <c r="B79">
        <v>102.2</v>
      </c>
      <c r="C79" s="7">
        <f t="shared" si="11"/>
        <v>94.989884102706085</v>
      </c>
      <c r="D79" s="12">
        <f t="shared" si="12"/>
        <v>94.989884102706085</v>
      </c>
      <c r="AB79" s="5">
        <f t="shared" si="8"/>
        <v>37408</v>
      </c>
      <c r="AC79" s="4">
        <f t="shared" si="9"/>
        <v>102.2</v>
      </c>
      <c r="AD79" s="4">
        <f t="shared" si="10"/>
        <v>94.989884102706085</v>
      </c>
    </row>
    <row r="80" spans="1:30" x14ac:dyDescent="0.35">
      <c r="A80" s="1">
        <v>37438</v>
      </c>
      <c r="B80">
        <v>88.13</v>
      </c>
      <c r="C80" s="7">
        <f t="shared" si="11"/>
        <v>96.431907282164872</v>
      </c>
      <c r="D80" s="12">
        <f t="shared" si="12"/>
        <v>96.431907282164872</v>
      </c>
      <c r="AB80" s="5">
        <f t="shared" si="8"/>
        <v>37438</v>
      </c>
      <c r="AC80" s="4">
        <f t="shared" si="9"/>
        <v>88.13</v>
      </c>
      <c r="AD80" s="4">
        <f t="shared" si="10"/>
        <v>96.431907282164872</v>
      </c>
    </row>
    <row r="81" spans="1:30" x14ac:dyDescent="0.35">
      <c r="A81" s="1">
        <v>37469</v>
      </c>
      <c r="B81">
        <v>75.680000000000007</v>
      </c>
      <c r="C81" s="7">
        <f t="shared" si="11"/>
        <v>94.771525825731914</v>
      </c>
      <c r="D81" s="12">
        <f t="shared" si="12"/>
        <v>94.771525825731914</v>
      </c>
      <c r="AB81" s="5">
        <f t="shared" si="8"/>
        <v>37469</v>
      </c>
      <c r="AC81" s="4">
        <f t="shared" si="9"/>
        <v>75.680000000000007</v>
      </c>
      <c r="AD81" s="4">
        <f t="shared" si="10"/>
        <v>94.771525825731914</v>
      </c>
    </row>
    <row r="82" spans="1:30" x14ac:dyDescent="0.35">
      <c r="A82" s="1">
        <v>37500</v>
      </c>
      <c r="B82">
        <v>99.48</v>
      </c>
      <c r="C82" s="7">
        <f t="shared" si="11"/>
        <v>90.953220660585544</v>
      </c>
      <c r="D82" s="12">
        <f t="shared" si="12"/>
        <v>90.953220660585544</v>
      </c>
      <c r="AB82" s="5">
        <f t="shared" si="8"/>
        <v>37500</v>
      </c>
      <c r="AC82" s="4">
        <f t="shared" si="9"/>
        <v>99.48</v>
      </c>
      <c r="AD82" s="4">
        <f t="shared" si="10"/>
        <v>90.953220660585544</v>
      </c>
    </row>
    <row r="83" spans="1:30" x14ac:dyDescent="0.35">
      <c r="A83" s="1">
        <v>37530</v>
      </c>
      <c r="B83">
        <v>96.4</v>
      </c>
      <c r="C83" s="7">
        <f t="shared" si="11"/>
        <v>92.658576528468444</v>
      </c>
      <c r="D83" s="12">
        <f t="shared" si="12"/>
        <v>92.658576528468444</v>
      </c>
      <c r="AB83" s="5">
        <f t="shared" si="8"/>
        <v>37530</v>
      </c>
      <c r="AC83" s="4">
        <f t="shared" si="9"/>
        <v>96.4</v>
      </c>
      <c r="AD83" s="4">
        <f t="shared" si="10"/>
        <v>92.658576528468444</v>
      </c>
    </row>
    <row r="84" spans="1:30" x14ac:dyDescent="0.35">
      <c r="A84" s="1">
        <v>37561</v>
      </c>
      <c r="B84">
        <v>96.16</v>
      </c>
      <c r="C84" s="7">
        <f t="shared" si="11"/>
        <v>93.406861222774765</v>
      </c>
      <c r="D84" s="12">
        <f t="shared" si="12"/>
        <v>93.406861222774765</v>
      </c>
      <c r="AB84" s="5">
        <f t="shared" si="8"/>
        <v>37561</v>
      </c>
      <c r="AC84" s="4">
        <f t="shared" si="9"/>
        <v>96.16</v>
      </c>
      <c r="AD84" s="4">
        <f t="shared" si="10"/>
        <v>93.406861222774765</v>
      </c>
    </row>
    <row r="85" spans="1:30" x14ac:dyDescent="0.35">
      <c r="A85" s="1">
        <v>37591</v>
      </c>
      <c r="B85">
        <v>101</v>
      </c>
      <c r="C85" s="7">
        <f t="shared" si="11"/>
        <v>93.957488978219814</v>
      </c>
      <c r="D85" s="12">
        <f t="shared" si="12"/>
        <v>93.957488978219814</v>
      </c>
      <c r="AB85" s="5">
        <f t="shared" si="8"/>
        <v>37591</v>
      </c>
      <c r="AC85" s="4">
        <f t="shared" si="9"/>
        <v>101</v>
      </c>
      <c r="AD85" s="4">
        <f t="shared" si="10"/>
        <v>93.957488978219814</v>
      </c>
    </row>
    <row r="86" spans="1:30" x14ac:dyDescent="0.35">
      <c r="A86" s="1">
        <v>37622</v>
      </c>
      <c r="B86">
        <v>89.34</v>
      </c>
      <c r="C86" s="7">
        <f t="shared" si="11"/>
        <v>95.365991182575854</v>
      </c>
      <c r="D86" s="12">
        <f t="shared" si="12"/>
        <v>95.365991182575854</v>
      </c>
      <c r="AB86" s="5">
        <f t="shared" si="8"/>
        <v>37622</v>
      </c>
      <c r="AC86" s="4">
        <f t="shared" si="9"/>
        <v>89.34</v>
      </c>
      <c r="AD86" s="4">
        <f t="shared" si="10"/>
        <v>95.365991182575854</v>
      </c>
    </row>
    <row r="87" spans="1:30" x14ac:dyDescent="0.35">
      <c r="A87" s="1">
        <v>37653</v>
      </c>
      <c r="B87">
        <v>86.91</v>
      </c>
      <c r="C87" s="7">
        <f t="shared" si="11"/>
        <v>94.160792946060695</v>
      </c>
      <c r="D87" s="12">
        <f t="shared" si="12"/>
        <v>94.160792946060695</v>
      </c>
      <c r="AB87" s="5">
        <f t="shared" si="8"/>
        <v>37653</v>
      </c>
      <c r="AC87" s="4">
        <f t="shared" si="9"/>
        <v>86.91</v>
      </c>
      <c r="AD87" s="4">
        <f t="shared" si="10"/>
        <v>94.160792946060695</v>
      </c>
    </row>
    <row r="88" spans="1:30" x14ac:dyDescent="0.35">
      <c r="A88" s="1">
        <v>37681</v>
      </c>
      <c r="B88">
        <v>98.9</v>
      </c>
      <c r="C88" s="7">
        <f t="shared" si="11"/>
        <v>92.710634356848558</v>
      </c>
      <c r="D88" s="12">
        <f t="shared" si="12"/>
        <v>92.710634356848558</v>
      </c>
      <c r="AB88" s="5">
        <f t="shared" si="8"/>
        <v>37681</v>
      </c>
      <c r="AC88" s="4">
        <f t="shared" si="9"/>
        <v>98.9</v>
      </c>
      <c r="AD88" s="4">
        <f t="shared" si="10"/>
        <v>92.710634356848558</v>
      </c>
    </row>
    <row r="89" spans="1:30" x14ac:dyDescent="0.35">
      <c r="A89" s="1">
        <v>37712</v>
      </c>
      <c r="B89">
        <v>85.54</v>
      </c>
      <c r="C89" s="7">
        <f t="shared" si="11"/>
        <v>93.948507485478856</v>
      </c>
      <c r="D89" s="12">
        <f t="shared" si="12"/>
        <v>93.948507485478856</v>
      </c>
      <c r="AB89" s="5">
        <f t="shared" si="8"/>
        <v>37712</v>
      </c>
      <c r="AC89" s="4">
        <f t="shared" si="9"/>
        <v>85.54</v>
      </c>
      <c r="AD89" s="4">
        <f t="shared" si="10"/>
        <v>93.948507485478856</v>
      </c>
    </row>
    <row r="90" spans="1:30" x14ac:dyDescent="0.35">
      <c r="A90" s="1">
        <v>37742</v>
      </c>
      <c r="B90">
        <v>85.25</v>
      </c>
      <c r="C90" s="7">
        <f t="shared" si="11"/>
        <v>92.266805988383098</v>
      </c>
      <c r="D90" s="12">
        <f t="shared" si="12"/>
        <v>92.266805988383098</v>
      </c>
      <c r="AB90" s="5">
        <f t="shared" si="8"/>
        <v>37742</v>
      </c>
      <c r="AC90" s="4">
        <f t="shared" si="9"/>
        <v>85.25</v>
      </c>
      <c r="AD90" s="4">
        <f t="shared" si="10"/>
        <v>92.266805988383098</v>
      </c>
    </row>
    <row r="91" spans="1:30" x14ac:dyDescent="0.35">
      <c r="A91" s="1">
        <v>37773</v>
      </c>
      <c r="B91">
        <v>101.14</v>
      </c>
      <c r="C91" s="7">
        <f t="shared" si="11"/>
        <v>90.863444790706481</v>
      </c>
      <c r="D91" s="12">
        <f t="shared" si="12"/>
        <v>90.863444790706481</v>
      </c>
      <c r="AB91" s="5">
        <f t="shared" si="8"/>
        <v>37773</v>
      </c>
      <c r="AC91" s="4">
        <f t="shared" si="9"/>
        <v>101.14</v>
      </c>
      <c r="AD91" s="4">
        <f t="shared" si="10"/>
        <v>90.863444790706481</v>
      </c>
    </row>
    <row r="92" spans="1:30" x14ac:dyDescent="0.35">
      <c r="A92" s="1">
        <v>37803</v>
      </c>
      <c r="B92">
        <v>91.8</v>
      </c>
      <c r="C92" s="7">
        <f t="shared" si="11"/>
        <v>92.918755832565182</v>
      </c>
      <c r="D92" s="12">
        <f t="shared" si="12"/>
        <v>92.918755832565182</v>
      </c>
      <c r="AB92" s="5">
        <f t="shared" si="8"/>
        <v>37803</v>
      </c>
      <c r="AC92" s="4">
        <f t="shared" si="9"/>
        <v>91.8</v>
      </c>
      <c r="AD92" s="4">
        <f t="shared" si="10"/>
        <v>92.918755832565182</v>
      </c>
    </row>
    <row r="93" spans="1:30" x14ac:dyDescent="0.35">
      <c r="A93" s="1">
        <v>37834</v>
      </c>
      <c r="B93">
        <v>76.98</v>
      </c>
      <c r="C93" s="7">
        <f t="shared" si="11"/>
        <v>92.695004666052142</v>
      </c>
      <c r="D93" s="12">
        <f t="shared" si="12"/>
        <v>92.695004666052142</v>
      </c>
      <c r="AB93" s="5">
        <f t="shared" si="8"/>
        <v>37834</v>
      </c>
      <c r="AC93" s="4">
        <f t="shared" si="9"/>
        <v>76.98</v>
      </c>
      <c r="AD93" s="4">
        <f t="shared" si="10"/>
        <v>92.695004666052142</v>
      </c>
    </row>
    <row r="94" spans="1:30" x14ac:dyDescent="0.35">
      <c r="A94" s="1">
        <v>37865</v>
      </c>
      <c r="B94">
        <v>104.33</v>
      </c>
      <c r="C94" s="7">
        <f t="shared" si="11"/>
        <v>89.552003732841712</v>
      </c>
      <c r="D94" s="12">
        <f t="shared" si="12"/>
        <v>89.552003732841712</v>
      </c>
      <c r="AB94" s="5">
        <f t="shared" si="8"/>
        <v>37865</v>
      </c>
      <c r="AC94" s="4">
        <f t="shared" si="9"/>
        <v>104.33</v>
      </c>
      <c r="AD94" s="4">
        <f t="shared" si="10"/>
        <v>89.552003732841712</v>
      </c>
    </row>
    <row r="95" spans="1:30" x14ac:dyDescent="0.35">
      <c r="A95" s="1">
        <v>37895</v>
      </c>
      <c r="B95">
        <v>99.72</v>
      </c>
      <c r="C95" s="7">
        <f t="shared" si="11"/>
        <v>92.507602986273369</v>
      </c>
      <c r="D95" s="12">
        <f t="shared" si="12"/>
        <v>92.507602986273369</v>
      </c>
      <c r="AB95" s="5">
        <f t="shared" si="8"/>
        <v>37895</v>
      </c>
      <c r="AC95" s="4">
        <f t="shared" si="9"/>
        <v>99.72</v>
      </c>
      <c r="AD95" s="4">
        <f t="shared" si="10"/>
        <v>92.507602986273369</v>
      </c>
    </row>
    <row r="96" spans="1:30" x14ac:dyDescent="0.35">
      <c r="A96" s="1">
        <v>37926</v>
      </c>
      <c r="B96">
        <v>101.06</v>
      </c>
      <c r="C96" s="7">
        <f t="shared" si="11"/>
        <v>93.950082389018704</v>
      </c>
      <c r="D96" s="12">
        <f t="shared" si="12"/>
        <v>93.950082389018704</v>
      </c>
      <c r="AB96" s="5">
        <f t="shared" si="8"/>
        <v>37926</v>
      </c>
      <c r="AC96" s="4">
        <f t="shared" si="9"/>
        <v>101.06</v>
      </c>
      <c r="AD96" s="4">
        <f t="shared" si="10"/>
        <v>93.950082389018704</v>
      </c>
    </row>
    <row r="97" spans="1:30" x14ac:dyDescent="0.35">
      <c r="A97" s="1">
        <v>37956</v>
      </c>
      <c r="B97">
        <v>109</v>
      </c>
      <c r="C97" s="7">
        <f t="shared" si="11"/>
        <v>95.372065911214975</v>
      </c>
      <c r="D97" s="12">
        <f t="shared" si="12"/>
        <v>95.372065911214975</v>
      </c>
      <c r="AB97" s="5">
        <f t="shared" ref="AB97:AB128" si="13">A97</f>
        <v>37956</v>
      </c>
      <c r="AC97" s="4">
        <f t="shared" ref="AC97:AC128" si="14">B97</f>
        <v>109</v>
      </c>
      <c r="AD97" s="4">
        <f t="shared" si="10"/>
        <v>95.372065911214975</v>
      </c>
    </row>
    <row r="98" spans="1:30" x14ac:dyDescent="0.35">
      <c r="A98" s="1">
        <v>37987</v>
      </c>
      <c r="B98">
        <v>89.88</v>
      </c>
      <c r="C98" s="7">
        <f t="shared" si="11"/>
        <v>98.09765272897198</v>
      </c>
      <c r="D98" s="12">
        <f t="shared" si="12"/>
        <v>98.09765272897198</v>
      </c>
      <c r="AB98" s="5">
        <f t="shared" si="13"/>
        <v>37987</v>
      </c>
      <c r="AC98" s="4">
        <f t="shared" si="14"/>
        <v>89.88</v>
      </c>
      <c r="AD98" s="4">
        <f t="shared" si="10"/>
        <v>98.09765272897198</v>
      </c>
    </row>
    <row r="99" spans="1:30" x14ac:dyDescent="0.35">
      <c r="A99" s="1">
        <v>38018</v>
      </c>
      <c r="B99">
        <v>92.27</v>
      </c>
      <c r="C99" s="7">
        <f t="shared" si="11"/>
        <v>96.454122183177589</v>
      </c>
      <c r="D99" s="12">
        <f t="shared" si="12"/>
        <v>96.454122183177589</v>
      </c>
      <c r="AB99" s="5">
        <f t="shared" si="13"/>
        <v>38018</v>
      </c>
      <c r="AC99" s="4">
        <f t="shared" si="14"/>
        <v>92.27</v>
      </c>
      <c r="AD99" s="4">
        <f t="shared" si="10"/>
        <v>96.454122183177589</v>
      </c>
    </row>
    <row r="100" spans="1:30" x14ac:dyDescent="0.35">
      <c r="A100" s="1">
        <v>38047</v>
      </c>
      <c r="B100">
        <v>105.11</v>
      </c>
      <c r="C100" s="7">
        <f t="shared" si="11"/>
        <v>95.617297746542079</v>
      </c>
      <c r="D100" s="12">
        <f t="shared" si="12"/>
        <v>95.617297746542079</v>
      </c>
      <c r="AB100" s="5">
        <f t="shared" si="13"/>
        <v>38047</v>
      </c>
      <c r="AC100" s="4">
        <f t="shared" si="14"/>
        <v>105.11</v>
      </c>
      <c r="AD100" s="4">
        <f t="shared" si="10"/>
        <v>95.617297746542079</v>
      </c>
    </row>
    <row r="101" spans="1:30" x14ac:dyDescent="0.35">
      <c r="A101" s="1">
        <v>38078</v>
      </c>
      <c r="B101">
        <v>91.5</v>
      </c>
      <c r="C101" s="7">
        <f t="shared" si="11"/>
        <v>97.515838197233677</v>
      </c>
      <c r="D101" s="12">
        <f t="shared" si="12"/>
        <v>97.515838197233677</v>
      </c>
      <c r="AB101" s="5">
        <f t="shared" si="13"/>
        <v>38078</v>
      </c>
      <c r="AC101" s="4">
        <f t="shared" si="14"/>
        <v>91.5</v>
      </c>
      <c r="AD101" s="4">
        <f t="shared" si="10"/>
        <v>97.515838197233677</v>
      </c>
    </row>
    <row r="102" spans="1:30" x14ac:dyDescent="0.35">
      <c r="A102" s="1">
        <v>38108</v>
      </c>
      <c r="B102">
        <v>92.56</v>
      </c>
      <c r="C102" s="7">
        <f t="shared" si="11"/>
        <v>96.312670557786944</v>
      </c>
      <c r="D102" s="12">
        <f t="shared" si="12"/>
        <v>96.312670557786944</v>
      </c>
      <c r="AB102" s="5">
        <f t="shared" si="13"/>
        <v>38108</v>
      </c>
      <c r="AC102" s="4">
        <f t="shared" si="14"/>
        <v>92.56</v>
      </c>
      <c r="AD102" s="4">
        <f t="shared" si="10"/>
        <v>96.312670557786944</v>
      </c>
    </row>
    <row r="103" spans="1:30" x14ac:dyDescent="0.35">
      <c r="A103" s="1">
        <v>38139</v>
      </c>
      <c r="B103">
        <v>104.35</v>
      </c>
      <c r="C103" s="7">
        <f t="shared" si="11"/>
        <v>95.562136446229559</v>
      </c>
      <c r="D103" s="12">
        <f t="shared" si="12"/>
        <v>95.562136446229559</v>
      </c>
      <c r="AB103" s="5">
        <f t="shared" si="13"/>
        <v>38139</v>
      </c>
      <c r="AC103" s="4">
        <f t="shared" si="14"/>
        <v>104.35</v>
      </c>
      <c r="AD103" s="4">
        <f t="shared" si="10"/>
        <v>95.562136446229559</v>
      </c>
    </row>
    <row r="104" spans="1:30" x14ac:dyDescent="0.35">
      <c r="A104" s="1">
        <v>38169</v>
      </c>
      <c r="B104">
        <v>96.21</v>
      </c>
      <c r="C104" s="7">
        <f t="shared" si="11"/>
        <v>97.319709156983649</v>
      </c>
      <c r="D104" s="12">
        <f t="shared" si="12"/>
        <v>97.319709156983649</v>
      </c>
      <c r="AB104" s="5">
        <f t="shared" si="13"/>
        <v>38169</v>
      </c>
      <c r="AC104" s="4">
        <f t="shared" si="14"/>
        <v>96.21</v>
      </c>
      <c r="AD104" s="4">
        <f t="shared" si="10"/>
        <v>97.319709156983649</v>
      </c>
    </row>
    <row r="105" spans="1:30" x14ac:dyDescent="0.35">
      <c r="A105" s="1">
        <v>38200</v>
      </c>
      <c r="B105">
        <v>79.58</v>
      </c>
      <c r="C105" s="7">
        <f t="shared" si="11"/>
        <v>97.097767325586929</v>
      </c>
      <c r="D105" s="12">
        <f t="shared" si="12"/>
        <v>97.097767325586929</v>
      </c>
      <c r="AB105" s="5">
        <f t="shared" si="13"/>
        <v>38200</v>
      </c>
      <c r="AC105" s="4">
        <f t="shared" si="14"/>
        <v>79.58</v>
      </c>
      <c r="AD105" s="4">
        <f t="shared" si="10"/>
        <v>97.097767325586929</v>
      </c>
    </row>
    <row r="106" spans="1:30" x14ac:dyDescent="0.35">
      <c r="A106" s="1">
        <v>38231</v>
      </c>
      <c r="B106">
        <v>105.43</v>
      </c>
      <c r="C106" s="7">
        <f t="shared" si="11"/>
        <v>93.594213860469551</v>
      </c>
      <c r="D106" s="12">
        <f t="shared" si="12"/>
        <v>93.594213860469551</v>
      </c>
      <c r="AB106" s="5">
        <f t="shared" si="13"/>
        <v>38231</v>
      </c>
      <c r="AC106" s="4">
        <f t="shared" si="14"/>
        <v>105.43</v>
      </c>
      <c r="AD106" s="4">
        <f t="shared" si="10"/>
        <v>93.594213860469551</v>
      </c>
    </row>
    <row r="107" spans="1:30" x14ac:dyDescent="0.35">
      <c r="A107" s="1">
        <v>38261</v>
      </c>
      <c r="B107">
        <v>99.18</v>
      </c>
      <c r="C107" s="7">
        <f t="shared" si="11"/>
        <v>95.961371088375643</v>
      </c>
      <c r="D107" s="12">
        <f t="shared" si="12"/>
        <v>95.961371088375643</v>
      </c>
      <c r="AB107" s="5">
        <f t="shared" si="13"/>
        <v>38261</v>
      </c>
      <c r="AC107" s="4">
        <f t="shared" si="14"/>
        <v>99.18</v>
      </c>
      <c r="AD107" s="4">
        <f t="shared" si="10"/>
        <v>95.961371088375643</v>
      </c>
    </row>
    <row r="108" spans="1:30" x14ac:dyDescent="0.35">
      <c r="A108" s="1">
        <v>38292</v>
      </c>
      <c r="B108">
        <v>99.77</v>
      </c>
      <c r="C108" s="7">
        <f t="shared" si="11"/>
        <v>96.605096870700521</v>
      </c>
      <c r="D108" s="12">
        <f t="shared" si="12"/>
        <v>96.605096870700521</v>
      </c>
      <c r="AB108" s="5">
        <f t="shared" si="13"/>
        <v>38292</v>
      </c>
      <c r="AC108" s="4">
        <f t="shared" si="14"/>
        <v>99.77</v>
      </c>
      <c r="AD108" s="4">
        <f t="shared" si="10"/>
        <v>96.605096870700521</v>
      </c>
    </row>
    <row r="109" spans="1:30" x14ac:dyDescent="0.35">
      <c r="A109" s="1">
        <v>38322</v>
      </c>
      <c r="B109">
        <v>113.55</v>
      </c>
      <c r="C109" s="7">
        <f t="shared" si="11"/>
        <v>97.238077496560436</v>
      </c>
      <c r="D109" s="12">
        <f t="shared" si="12"/>
        <v>97.238077496560436</v>
      </c>
      <c r="AB109" s="5">
        <f t="shared" si="13"/>
        <v>38322</v>
      </c>
      <c r="AC109" s="4">
        <f t="shared" si="14"/>
        <v>113.55</v>
      </c>
      <c r="AD109" s="4">
        <f t="shared" si="10"/>
        <v>97.238077496560436</v>
      </c>
    </row>
    <row r="110" spans="1:30" x14ac:dyDescent="0.35">
      <c r="A110" s="1">
        <v>38353</v>
      </c>
      <c r="B110">
        <v>91.65</v>
      </c>
      <c r="C110" s="7">
        <f t="shared" si="11"/>
        <v>100.50046199724835</v>
      </c>
      <c r="D110" s="12">
        <f t="shared" si="12"/>
        <v>100.50046199724835</v>
      </c>
      <c r="AB110" s="5">
        <f t="shared" si="13"/>
        <v>38353</v>
      </c>
      <c r="AC110" s="4">
        <f t="shared" si="14"/>
        <v>91.65</v>
      </c>
      <c r="AD110" s="4">
        <f t="shared" si="10"/>
        <v>100.50046199724835</v>
      </c>
    </row>
    <row r="111" spans="1:30" x14ac:dyDescent="0.35">
      <c r="A111" s="1">
        <v>38384</v>
      </c>
      <c r="B111">
        <v>90.56</v>
      </c>
      <c r="C111" s="7">
        <f t="shared" si="11"/>
        <v>98.730369597798685</v>
      </c>
      <c r="D111" s="12">
        <f t="shared" si="12"/>
        <v>98.730369597798685</v>
      </c>
      <c r="AB111" s="5">
        <f t="shared" si="13"/>
        <v>38384</v>
      </c>
      <c r="AC111" s="4">
        <f t="shared" si="14"/>
        <v>90.56</v>
      </c>
      <c r="AD111" s="4">
        <f t="shared" si="10"/>
        <v>98.730369597798685</v>
      </c>
    </row>
    <row r="112" spans="1:30" x14ac:dyDescent="0.35">
      <c r="A112" s="1">
        <v>38412</v>
      </c>
      <c r="B112">
        <v>105.52</v>
      </c>
      <c r="C112" s="7">
        <f t="shared" si="11"/>
        <v>97.09629567823896</v>
      </c>
      <c r="D112" s="12">
        <f t="shared" si="12"/>
        <v>97.09629567823896</v>
      </c>
      <c r="AB112" s="5">
        <f t="shared" si="13"/>
        <v>38412</v>
      </c>
      <c r="AC112" s="4">
        <f t="shared" si="14"/>
        <v>105.52</v>
      </c>
      <c r="AD112" s="4">
        <f t="shared" si="10"/>
        <v>97.09629567823896</v>
      </c>
    </row>
    <row r="113" spans="1:30" x14ac:dyDescent="0.35">
      <c r="A113" s="1">
        <v>38443</v>
      </c>
      <c r="B113">
        <v>92.18</v>
      </c>
      <c r="C113" s="7">
        <f t="shared" si="11"/>
        <v>98.781036542591167</v>
      </c>
      <c r="D113" s="12">
        <f t="shared" si="12"/>
        <v>98.781036542591167</v>
      </c>
      <c r="AB113" s="5">
        <f t="shared" si="13"/>
        <v>38443</v>
      </c>
      <c r="AC113" s="4">
        <f t="shared" si="14"/>
        <v>92.18</v>
      </c>
      <c r="AD113" s="4">
        <f t="shared" si="10"/>
        <v>98.781036542591167</v>
      </c>
    </row>
    <row r="114" spans="1:30" x14ac:dyDescent="0.35">
      <c r="A114" s="1">
        <v>38473</v>
      </c>
      <c r="B114">
        <v>91.22</v>
      </c>
      <c r="C114" s="7">
        <f t="shared" si="11"/>
        <v>97.460829234072946</v>
      </c>
      <c r="D114" s="12">
        <f t="shared" si="12"/>
        <v>97.460829234072946</v>
      </c>
      <c r="AB114" s="5">
        <f t="shared" si="13"/>
        <v>38473</v>
      </c>
      <c r="AC114" s="4">
        <f t="shared" si="14"/>
        <v>91.22</v>
      </c>
      <c r="AD114" s="4">
        <f t="shared" si="10"/>
        <v>97.460829234072946</v>
      </c>
    </row>
    <row r="115" spans="1:30" x14ac:dyDescent="0.35">
      <c r="A115" s="1">
        <v>38504</v>
      </c>
      <c r="B115">
        <v>109.04</v>
      </c>
      <c r="C115" s="7">
        <f t="shared" si="11"/>
        <v>96.21266338725836</v>
      </c>
      <c r="D115" s="12">
        <f t="shared" si="12"/>
        <v>96.21266338725836</v>
      </c>
      <c r="AB115" s="5">
        <f t="shared" si="13"/>
        <v>38504</v>
      </c>
      <c r="AC115" s="4">
        <f t="shared" si="14"/>
        <v>109.04</v>
      </c>
      <c r="AD115" s="4">
        <f t="shared" si="10"/>
        <v>96.21266338725836</v>
      </c>
    </row>
    <row r="116" spans="1:30" x14ac:dyDescent="0.35">
      <c r="A116" s="1">
        <v>38534</v>
      </c>
      <c r="B116">
        <v>99.26</v>
      </c>
      <c r="C116" s="7">
        <f t="shared" si="11"/>
        <v>98.778130709806703</v>
      </c>
      <c r="D116" s="12">
        <f t="shared" si="12"/>
        <v>98.778130709806703</v>
      </c>
      <c r="AB116" s="5">
        <f t="shared" si="13"/>
        <v>38534</v>
      </c>
      <c r="AC116" s="4">
        <f t="shared" si="14"/>
        <v>99.26</v>
      </c>
      <c r="AD116" s="4">
        <f t="shared" si="10"/>
        <v>98.778130709806703</v>
      </c>
    </row>
    <row r="117" spans="1:30" x14ac:dyDescent="0.35">
      <c r="A117" s="1">
        <v>38565</v>
      </c>
      <c r="B117">
        <v>83.36</v>
      </c>
      <c r="C117" s="7">
        <f t="shared" si="11"/>
        <v>98.874504567845378</v>
      </c>
      <c r="D117" s="12">
        <f t="shared" si="12"/>
        <v>98.874504567845378</v>
      </c>
      <c r="AB117" s="5">
        <f t="shared" si="13"/>
        <v>38565</v>
      </c>
      <c r="AC117" s="4">
        <f t="shared" si="14"/>
        <v>83.36</v>
      </c>
      <c r="AD117" s="4">
        <f t="shared" si="10"/>
        <v>98.874504567845378</v>
      </c>
    </row>
    <row r="118" spans="1:30" x14ac:dyDescent="0.35">
      <c r="A118" s="1">
        <v>38596</v>
      </c>
      <c r="B118">
        <v>110.8</v>
      </c>
      <c r="C118" s="7">
        <f t="shared" si="11"/>
        <v>95.771603654276305</v>
      </c>
      <c r="D118" s="12">
        <f t="shared" si="12"/>
        <v>95.771603654276305</v>
      </c>
      <c r="AB118" s="5">
        <f t="shared" si="13"/>
        <v>38596</v>
      </c>
      <c r="AC118" s="4">
        <f t="shared" si="14"/>
        <v>110.8</v>
      </c>
      <c r="AD118" s="4">
        <f t="shared" si="10"/>
        <v>95.771603654276305</v>
      </c>
    </row>
    <row r="119" spans="1:30" x14ac:dyDescent="0.35">
      <c r="A119" s="1">
        <v>38626</v>
      </c>
      <c r="B119">
        <v>104.95</v>
      </c>
      <c r="C119" s="7">
        <f t="shared" si="11"/>
        <v>98.777282923421041</v>
      </c>
      <c r="D119" s="12">
        <f t="shared" si="12"/>
        <v>98.777282923421041</v>
      </c>
      <c r="AB119" s="5">
        <f t="shared" si="13"/>
        <v>38626</v>
      </c>
      <c r="AC119" s="4">
        <f t="shared" si="14"/>
        <v>104.95</v>
      </c>
      <c r="AD119" s="4">
        <f t="shared" si="10"/>
        <v>98.777282923421041</v>
      </c>
    </row>
    <row r="120" spans="1:30" x14ac:dyDescent="0.35">
      <c r="A120" s="1">
        <v>38657</v>
      </c>
      <c r="B120">
        <v>107.07</v>
      </c>
      <c r="C120" s="7">
        <f t="shared" si="11"/>
        <v>100.01182633873685</v>
      </c>
      <c r="D120" s="12">
        <f t="shared" si="12"/>
        <v>100.01182633873685</v>
      </c>
      <c r="AB120" s="5">
        <f t="shared" si="13"/>
        <v>38657</v>
      </c>
      <c r="AC120" s="4">
        <f t="shared" si="14"/>
        <v>107.07</v>
      </c>
      <c r="AD120" s="4">
        <f t="shared" si="10"/>
        <v>100.01182633873685</v>
      </c>
    </row>
    <row r="121" spans="1:30" x14ac:dyDescent="0.35">
      <c r="A121" s="1">
        <v>38687</v>
      </c>
      <c r="B121">
        <v>114.4</v>
      </c>
      <c r="C121" s="7">
        <f t="shared" si="11"/>
        <v>101.42346107098949</v>
      </c>
      <c r="D121" s="12">
        <f t="shared" si="12"/>
        <v>101.42346107098949</v>
      </c>
      <c r="AB121" s="5">
        <f t="shared" si="13"/>
        <v>38687</v>
      </c>
      <c r="AC121" s="4">
        <f t="shared" si="14"/>
        <v>114.4</v>
      </c>
      <c r="AD121" s="4">
        <f t="shared" si="10"/>
        <v>101.42346107098949</v>
      </c>
    </row>
    <row r="122" spans="1:30" x14ac:dyDescent="0.35">
      <c r="A122" s="1">
        <v>38718</v>
      </c>
      <c r="B122">
        <v>99.16</v>
      </c>
      <c r="C122" s="7">
        <f t="shared" si="11"/>
        <v>104.01876885679161</v>
      </c>
      <c r="D122" s="12">
        <f t="shared" si="12"/>
        <v>104.01876885679161</v>
      </c>
      <c r="AB122" s="5">
        <f t="shared" si="13"/>
        <v>38718</v>
      </c>
      <c r="AC122" s="4">
        <f t="shared" si="14"/>
        <v>99.16</v>
      </c>
      <c r="AD122" s="4">
        <f t="shared" si="10"/>
        <v>104.01876885679161</v>
      </c>
    </row>
    <row r="123" spans="1:30" x14ac:dyDescent="0.35">
      <c r="A123" s="1">
        <v>38749</v>
      </c>
      <c r="B123">
        <v>99.86</v>
      </c>
      <c r="C123" s="7">
        <f t="shared" si="11"/>
        <v>103.04701508543329</v>
      </c>
      <c r="D123" s="12">
        <f t="shared" si="12"/>
        <v>103.04701508543329</v>
      </c>
      <c r="AB123" s="5">
        <f t="shared" si="13"/>
        <v>38749</v>
      </c>
      <c r="AC123" s="4">
        <f t="shared" si="14"/>
        <v>99.86</v>
      </c>
      <c r="AD123" s="4">
        <f t="shared" si="10"/>
        <v>103.04701508543329</v>
      </c>
    </row>
    <row r="124" spans="1:30" x14ac:dyDescent="0.35">
      <c r="A124" s="1">
        <v>38777</v>
      </c>
      <c r="B124">
        <v>116.14</v>
      </c>
      <c r="C124" s="7">
        <f t="shared" si="11"/>
        <v>102.40961206834663</v>
      </c>
      <c r="D124" s="12">
        <f t="shared" si="12"/>
        <v>102.40961206834663</v>
      </c>
      <c r="AB124" s="5">
        <f t="shared" si="13"/>
        <v>38777</v>
      </c>
      <c r="AC124" s="4">
        <f t="shared" si="14"/>
        <v>116.14</v>
      </c>
      <c r="AD124" s="4">
        <f t="shared" si="10"/>
        <v>102.40961206834663</v>
      </c>
    </row>
    <row r="125" spans="1:30" x14ac:dyDescent="0.35">
      <c r="A125" s="1">
        <v>38808</v>
      </c>
      <c r="B125">
        <v>103.48</v>
      </c>
      <c r="C125" s="7">
        <f t="shared" si="11"/>
        <v>105.1556896546773</v>
      </c>
      <c r="D125" s="12">
        <f t="shared" si="12"/>
        <v>105.1556896546773</v>
      </c>
      <c r="AB125" s="5">
        <f t="shared" si="13"/>
        <v>38808</v>
      </c>
      <c r="AC125" s="4">
        <f t="shared" si="14"/>
        <v>103.48</v>
      </c>
      <c r="AD125" s="4">
        <f t="shared" si="10"/>
        <v>105.1556896546773</v>
      </c>
    </row>
    <row r="126" spans="1:30" x14ac:dyDescent="0.35">
      <c r="A126" s="1">
        <v>38838</v>
      </c>
      <c r="B126">
        <v>103.07</v>
      </c>
      <c r="C126" s="7">
        <f t="shared" si="11"/>
        <v>104.82055172374184</v>
      </c>
      <c r="D126" s="12">
        <f t="shared" si="12"/>
        <v>104.82055172374184</v>
      </c>
      <c r="AB126" s="5">
        <f t="shared" si="13"/>
        <v>38838</v>
      </c>
      <c r="AC126" s="4">
        <f t="shared" si="14"/>
        <v>103.07</v>
      </c>
      <c r="AD126" s="4">
        <f t="shared" si="10"/>
        <v>104.82055172374184</v>
      </c>
    </row>
    <row r="127" spans="1:30" x14ac:dyDescent="0.35">
      <c r="A127" s="1">
        <v>38869</v>
      </c>
      <c r="B127">
        <v>119.32</v>
      </c>
      <c r="C127" s="7">
        <f t="shared" si="11"/>
        <v>104.47044137899348</v>
      </c>
      <c r="D127" s="12">
        <f t="shared" si="12"/>
        <v>104.47044137899348</v>
      </c>
      <c r="AB127" s="5">
        <f t="shared" si="13"/>
        <v>38869</v>
      </c>
      <c r="AC127" s="4">
        <f t="shared" si="14"/>
        <v>119.32</v>
      </c>
      <c r="AD127" s="4">
        <f t="shared" si="10"/>
        <v>104.47044137899348</v>
      </c>
    </row>
    <row r="128" spans="1:30" x14ac:dyDescent="0.35">
      <c r="A128" s="1">
        <v>38899</v>
      </c>
      <c r="B128">
        <v>107.94</v>
      </c>
      <c r="C128" s="7">
        <f t="shared" si="11"/>
        <v>107.44035310319479</v>
      </c>
      <c r="D128" s="12">
        <f t="shared" si="12"/>
        <v>107.44035310319479</v>
      </c>
      <c r="AB128" s="5">
        <f t="shared" si="13"/>
        <v>38899</v>
      </c>
      <c r="AC128" s="4">
        <f t="shared" si="14"/>
        <v>107.94</v>
      </c>
      <c r="AD128" s="4">
        <f t="shared" si="10"/>
        <v>107.44035310319479</v>
      </c>
    </row>
    <row r="129" spans="1:30" x14ac:dyDescent="0.35">
      <c r="A129" s="1">
        <v>38930</v>
      </c>
      <c r="B129">
        <v>90.59</v>
      </c>
      <c r="C129" s="7">
        <f t="shared" si="11"/>
        <v>107.54028248255585</v>
      </c>
      <c r="D129" s="12">
        <f t="shared" si="12"/>
        <v>107.54028248255585</v>
      </c>
      <c r="AB129" s="5">
        <f t="shared" ref="AB129:AB160" si="15">A129</f>
        <v>38930</v>
      </c>
      <c r="AC129" s="4">
        <f t="shared" ref="AC129:AC160" si="16">B129</f>
        <v>90.59</v>
      </c>
      <c r="AD129" s="4">
        <f t="shared" si="10"/>
        <v>107.54028248255585</v>
      </c>
    </row>
    <row r="130" spans="1:30" x14ac:dyDescent="0.35">
      <c r="A130" s="1">
        <v>38961</v>
      </c>
      <c r="B130">
        <v>121.8</v>
      </c>
      <c r="C130" s="7">
        <f t="shared" si="11"/>
        <v>104.15022598604469</v>
      </c>
      <c r="D130" s="12">
        <f t="shared" si="12"/>
        <v>104.15022598604469</v>
      </c>
      <c r="AB130" s="5">
        <f t="shared" si="15"/>
        <v>38961</v>
      </c>
      <c r="AC130" s="4">
        <f t="shared" si="16"/>
        <v>121.8</v>
      </c>
      <c r="AD130" s="4">
        <f t="shared" ref="AD130:AD181" si="17">D130</f>
        <v>104.15022598604469</v>
      </c>
    </row>
    <row r="131" spans="1:30" x14ac:dyDescent="0.35">
      <c r="A131" s="1">
        <v>38991</v>
      </c>
      <c r="B131">
        <v>117.11</v>
      </c>
      <c r="C131" s="7">
        <f t="shared" si="11"/>
        <v>107.68018078883576</v>
      </c>
      <c r="D131" s="12">
        <f t="shared" si="12"/>
        <v>107.68018078883576</v>
      </c>
      <c r="AB131" s="5">
        <f t="shared" si="15"/>
        <v>38991</v>
      </c>
      <c r="AC131" s="4">
        <f t="shared" si="16"/>
        <v>117.11</v>
      </c>
      <c r="AD131" s="4">
        <f t="shared" si="17"/>
        <v>107.68018078883576</v>
      </c>
    </row>
    <row r="132" spans="1:30" x14ac:dyDescent="0.35">
      <c r="A132" s="1">
        <v>39022</v>
      </c>
      <c r="B132">
        <v>113.71</v>
      </c>
      <c r="C132" s="7">
        <f t="shared" ref="C132:C182" si="18">$F$1*B131+(1-$F$1)*C131</f>
        <v>109.56614463106861</v>
      </c>
      <c r="D132" s="12">
        <f t="shared" ref="D132:D182" si="19">C132</f>
        <v>109.56614463106861</v>
      </c>
      <c r="AB132" s="5">
        <f t="shared" si="15"/>
        <v>39022</v>
      </c>
      <c r="AC132" s="4">
        <f t="shared" si="16"/>
        <v>113.71</v>
      </c>
      <c r="AD132" s="4">
        <f t="shared" si="17"/>
        <v>109.56614463106861</v>
      </c>
    </row>
    <row r="133" spans="1:30" x14ac:dyDescent="0.35">
      <c r="A133" s="1">
        <v>39052</v>
      </c>
      <c r="B133">
        <v>120.37</v>
      </c>
      <c r="C133" s="7">
        <f t="shared" si="18"/>
        <v>110.3949157048549</v>
      </c>
      <c r="D133" s="12">
        <f t="shared" si="19"/>
        <v>110.3949157048549</v>
      </c>
      <c r="AB133" s="5">
        <f t="shared" si="15"/>
        <v>39052</v>
      </c>
      <c r="AC133" s="4">
        <f t="shared" si="16"/>
        <v>120.37</v>
      </c>
      <c r="AD133" s="4">
        <f t="shared" si="17"/>
        <v>110.3949157048549</v>
      </c>
    </row>
    <row r="134" spans="1:30" x14ac:dyDescent="0.35">
      <c r="A134" s="1">
        <v>39083</v>
      </c>
      <c r="B134">
        <v>103.93</v>
      </c>
      <c r="C134" s="7">
        <f t="shared" si="18"/>
        <v>112.38993256388392</v>
      </c>
      <c r="D134" s="12">
        <f t="shared" si="19"/>
        <v>112.38993256388392</v>
      </c>
      <c r="AB134" s="5">
        <f t="shared" si="15"/>
        <v>39083</v>
      </c>
      <c r="AC134" s="4">
        <f t="shared" si="16"/>
        <v>103.93</v>
      </c>
      <c r="AD134" s="4">
        <f t="shared" si="17"/>
        <v>112.38993256388392</v>
      </c>
    </row>
    <row r="135" spans="1:30" x14ac:dyDescent="0.35">
      <c r="A135" s="1">
        <v>39114</v>
      </c>
      <c r="B135">
        <v>104.1</v>
      </c>
      <c r="C135" s="7">
        <f t="shared" si="18"/>
        <v>110.69794605110714</v>
      </c>
      <c r="D135" s="12">
        <f t="shared" si="19"/>
        <v>110.69794605110714</v>
      </c>
      <c r="AB135" s="5">
        <f t="shared" si="15"/>
        <v>39114</v>
      </c>
      <c r="AC135" s="4">
        <f t="shared" si="16"/>
        <v>104.1</v>
      </c>
      <c r="AD135" s="4">
        <f t="shared" si="17"/>
        <v>110.69794605110714</v>
      </c>
    </row>
    <row r="136" spans="1:30" x14ac:dyDescent="0.35">
      <c r="A136" s="1">
        <v>39142</v>
      </c>
      <c r="B136">
        <v>125.72</v>
      </c>
      <c r="C136" s="7">
        <f t="shared" si="18"/>
        <v>109.37835684088571</v>
      </c>
      <c r="D136" s="12">
        <f t="shared" si="19"/>
        <v>109.37835684088571</v>
      </c>
      <c r="AB136" s="5">
        <f t="shared" si="15"/>
        <v>39142</v>
      </c>
      <c r="AC136" s="4">
        <f t="shared" si="16"/>
        <v>125.72</v>
      </c>
      <c r="AD136" s="4">
        <f t="shared" si="17"/>
        <v>109.37835684088571</v>
      </c>
    </row>
    <row r="137" spans="1:30" x14ac:dyDescent="0.35">
      <c r="A137" s="1">
        <v>39173</v>
      </c>
      <c r="B137">
        <v>104.7</v>
      </c>
      <c r="C137" s="7">
        <f t="shared" si="18"/>
        <v>112.64668547270858</v>
      </c>
      <c r="D137" s="12">
        <f t="shared" si="19"/>
        <v>112.64668547270858</v>
      </c>
      <c r="AB137" s="5">
        <f t="shared" si="15"/>
        <v>39173</v>
      </c>
      <c r="AC137" s="4">
        <f t="shared" si="16"/>
        <v>104.7</v>
      </c>
      <c r="AD137" s="4">
        <f t="shared" si="17"/>
        <v>112.64668547270858</v>
      </c>
    </row>
    <row r="138" spans="1:30" x14ac:dyDescent="0.35">
      <c r="A138" s="1">
        <v>39203</v>
      </c>
      <c r="B138">
        <v>108.45</v>
      </c>
      <c r="C138" s="7">
        <f t="shared" si="18"/>
        <v>111.05734837816686</v>
      </c>
      <c r="D138" s="12">
        <f t="shared" si="19"/>
        <v>111.05734837816686</v>
      </c>
      <c r="AB138" s="5">
        <f t="shared" si="15"/>
        <v>39203</v>
      </c>
      <c r="AC138" s="4">
        <f t="shared" si="16"/>
        <v>108.45</v>
      </c>
      <c r="AD138" s="4">
        <f t="shared" si="17"/>
        <v>111.05734837816686</v>
      </c>
    </row>
    <row r="139" spans="1:30" x14ac:dyDescent="0.35">
      <c r="A139" s="1">
        <v>39234</v>
      </c>
      <c r="B139">
        <v>123.11</v>
      </c>
      <c r="C139" s="7">
        <f t="shared" si="18"/>
        <v>110.53587870253349</v>
      </c>
      <c r="D139" s="12">
        <f t="shared" si="19"/>
        <v>110.53587870253349</v>
      </c>
      <c r="AB139" s="5">
        <f t="shared" si="15"/>
        <v>39234</v>
      </c>
      <c r="AC139" s="4">
        <f t="shared" si="16"/>
        <v>123.11</v>
      </c>
      <c r="AD139" s="4">
        <f t="shared" si="17"/>
        <v>110.53587870253349</v>
      </c>
    </row>
    <row r="140" spans="1:30" x14ac:dyDescent="0.35">
      <c r="A140" s="1">
        <v>39264</v>
      </c>
      <c r="B140">
        <v>108.89</v>
      </c>
      <c r="C140" s="7">
        <f t="shared" si="18"/>
        <v>113.0507029620268</v>
      </c>
      <c r="D140" s="12">
        <f t="shared" si="19"/>
        <v>113.0507029620268</v>
      </c>
      <c r="AB140" s="5">
        <f t="shared" si="15"/>
        <v>39264</v>
      </c>
      <c r="AC140" s="4">
        <f t="shared" si="16"/>
        <v>108.89</v>
      </c>
      <c r="AD140" s="4">
        <f t="shared" si="17"/>
        <v>113.0507029620268</v>
      </c>
    </row>
    <row r="141" spans="1:30" x14ac:dyDescent="0.35">
      <c r="A141" s="1">
        <v>39295</v>
      </c>
      <c r="B141">
        <v>94.07</v>
      </c>
      <c r="C141" s="7">
        <f t="shared" si="18"/>
        <v>112.21856236962145</v>
      </c>
      <c r="D141" s="12">
        <f t="shared" si="19"/>
        <v>112.21856236962145</v>
      </c>
      <c r="AB141" s="5">
        <f t="shared" si="15"/>
        <v>39295</v>
      </c>
      <c r="AC141" s="4">
        <f t="shared" si="16"/>
        <v>94.07</v>
      </c>
      <c r="AD141" s="4">
        <f t="shared" si="17"/>
        <v>112.21856236962145</v>
      </c>
    </row>
    <row r="142" spans="1:30" x14ac:dyDescent="0.35">
      <c r="A142" s="1">
        <v>39326</v>
      </c>
      <c r="B142">
        <v>121.88</v>
      </c>
      <c r="C142" s="7">
        <f t="shared" si="18"/>
        <v>108.58884989569717</v>
      </c>
      <c r="D142" s="12">
        <f t="shared" si="19"/>
        <v>108.58884989569717</v>
      </c>
      <c r="AB142" s="5">
        <f t="shared" si="15"/>
        <v>39326</v>
      </c>
      <c r="AC142" s="4">
        <f t="shared" si="16"/>
        <v>121.88</v>
      </c>
      <c r="AD142" s="4">
        <f t="shared" si="17"/>
        <v>108.58884989569717</v>
      </c>
    </row>
    <row r="143" spans="1:30" x14ac:dyDescent="0.35">
      <c r="A143" s="1">
        <v>39356</v>
      </c>
      <c r="B143">
        <v>116.81</v>
      </c>
      <c r="C143" s="7">
        <f t="shared" si="18"/>
        <v>111.24707991655774</v>
      </c>
      <c r="D143" s="12">
        <f t="shared" si="19"/>
        <v>111.24707991655774</v>
      </c>
      <c r="AB143" s="5">
        <f t="shared" si="15"/>
        <v>39356</v>
      </c>
      <c r="AC143" s="4">
        <f t="shared" si="16"/>
        <v>116.81</v>
      </c>
      <c r="AD143" s="4">
        <f t="shared" si="17"/>
        <v>111.24707991655774</v>
      </c>
    </row>
    <row r="144" spans="1:30" x14ac:dyDescent="0.35">
      <c r="A144" s="1">
        <v>39387</v>
      </c>
      <c r="B144">
        <v>115.87</v>
      </c>
      <c r="C144" s="7">
        <f t="shared" si="18"/>
        <v>112.3596639332462</v>
      </c>
      <c r="D144" s="12">
        <f t="shared" si="19"/>
        <v>112.3596639332462</v>
      </c>
      <c r="AB144" s="5">
        <f t="shared" si="15"/>
        <v>39387</v>
      </c>
      <c r="AC144" s="4">
        <f t="shared" si="16"/>
        <v>115.87</v>
      </c>
      <c r="AD144" s="4">
        <f t="shared" si="17"/>
        <v>112.3596639332462</v>
      </c>
    </row>
    <row r="145" spans="1:30" x14ac:dyDescent="0.35">
      <c r="A145" s="1">
        <v>39417</v>
      </c>
      <c r="B145">
        <v>127.14</v>
      </c>
      <c r="C145" s="7">
        <f t="shared" si="18"/>
        <v>113.06173114659697</v>
      </c>
      <c r="D145" s="12">
        <f t="shared" si="19"/>
        <v>113.06173114659697</v>
      </c>
      <c r="AB145" s="5">
        <f t="shared" si="15"/>
        <v>39417</v>
      </c>
      <c r="AC145" s="4">
        <f t="shared" si="16"/>
        <v>127.14</v>
      </c>
      <c r="AD145" s="4">
        <f t="shared" si="17"/>
        <v>113.06173114659697</v>
      </c>
    </row>
    <row r="146" spans="1:30" x14ac:dyDescent="0.35">
      <c r="A146" s="1">
        <v>39448</v>
      </c>
      <c r="B146">
        <v>109.45</v>
      </c>
      <c r="C146" s="7">
        <f t="shared" si="18"/>
        <v>115.87738491727758</v>
      </c>
      <c r="D146" s="12">
        <f t="shared" si="19"/>
        <v>115.87738491727758</v>
      </c>
      <c r="AB146" s="5">
        <f t="shared" si="15"/>
        <v>39448</v>
      </c>
      <c r="AC146" s="4">
        <f t="shared" si="16"/>
        <v>109.45</v>
      </c>
      <c r="AD146" s="4">
        <f t="shared" si="17"/>
        <v>115.87738491727758</v>
      </c>
    </row>
    <row r="147" spans="1:30" x14ac:dyDescent="0.35">
      <c r="A147" s="1">
        <v>39479</v>
      </c>
      <c r="B147">
        <v>105.23</v>
      </c>
      <c r="C147" s="7">
        <f t="shared" si="18"/>
        <v>114.59190793382207</v>
      </c>
      <c r="D147" s="12">
        <f t="shared" si="19"/>
        <v>114.59190793382207</v>
      </c>
      <c r="AB147" s="5">
        <f t="shared" si="15"/>
        <v>39479</v>
      </c>
      <c r="AC147" s="4">
        <f t="shared" si="16"/>
        <v>105.23</v>
      </c>
      <c r="AD147" s="4">
        <f t="shared" si="17"/>
        <v>114.59190793382207</v>
      </c>
    </row>
    <row r="148" spans="1:30" x14ac:dyDescent="0.35">
      <c r="A148" s="1">
        <v>39508</v>
      </c>
      <c r="B148">
        <v>121.32</v>
      </c>
      <c r="C148" s="7">
        <f t="shared" si="18"/>
        <v>112.71952634705767</v>
      </c>
      <c r="D148" s="12">
        <f t="shared" si="19"/>
        <v>112.71952634705767</v>
      </c>
      <c r="AB148" s="5">
        <f t="shared" si="15"/>
        <v>39508</v>
      </c>
      <c r="AC148" s="4">
        <f t="shared" si="16"/>
        <v>121.32</v>
      </c>
      <c r="AD148" s="4">
        <f t="shared" si="17"/>
        <v>112.71952634705767</v>
      </c>
    </row>
    <row r="149" spans="1:30" x14ac:dyDescent="0.35">
      <c r="A149" s="1">
        <v>39539</v>
      </c>
      <c r="B149">
        <v>108.78</v>
      </c>
      <c r="C149" s="7">
        <f t="shared" si="18"/>
        <v>114.43962107764614</v>
      </c>
      <c r="D149" s="12">
        <f t="shared" si="19"/>
        <v>114.43962107764614</v>
      </c>
      <c r="AB149" s="5">
        <f t="shared" si="15"/>
        <v>39539</v>
      </c>
      <c r="AC149" s="4">
        <f t="shared" si="16"/>
        <v>108.78</v>
      </c>
      <c r="AD149" s="4">
        <f t="shared" si="17"/>
        <v>114.43962107764614</v>
      </c>
    </row>
    <row r="150" spans="1:30" x14ac:dyDescent="0.35">
      <c r="A150" s="1">
        <v>39569</v>
      </c>
      <c r="B150">
        <v>103.2</v>
      </c>
      <c r="C150" s="7">
        <f t="shared" si="18"/>
        <v>113.30769686211691</v>
      </c>
      <c r="D150" s="12">
        <f t="shared" si="19"/>
        <v>113.30769686211691</v>
      </c>
      <c r="AB150" s="5">
        <f t="shared" si="15"/>
        <v>39569</v>
      </c>
      <c r="AC150" s="4">
        <f t="shared" si="16"/>
        <v>103.2</v>
      </c>
      <c r="AD150" s="4">
        <f t="shared" si="17"/>
        <v>113.30769686211691</v>
      </c>
    </row>
    <row r="151" spans="1:30" x14ac:dyDescent="0.35">
      <c r="A151" s="1">
        <v>39600</v>
      </c>
      <c r="B151">
        <v>117.93</v>
      </c>
      <c r="C151" s="7">
        <f t="shared" si="18"/>
        <v>111.28615748969354</v>
      </c>
      <c r="D151" s="12">
        <f t="shared" si="19"/>
        <v>111.28615748969354</v>
      </c>
      <c r="AB151" s="5">
        <f t="shared" si="15"/>
        <v>39600</v>
      </c>
      <c r="AC151" s="4">
        <f t="shared" si="16"/>
        <v>117.93</v>
      </c>
      <c r="AD151" s="4">
        <f t="shared" si="17"/>
        <v>111.28615748969354</v>
      </c>
    </row>
    <row r="152" spans="1:30" x14ac:dyDescent="0.35">
      <c r="A152" s="1">
        <v>39630</v>
      </c>
      <c r="B152">
        <v>103.76</v>
      </c>
      <c r="C152" s="7">
        <f t="shared" si="18"/>
        <v>112.61492599175483</v>
      </c>
      <c r="D152" s="12">
        <f t="shared" si="19"/>
        <v>112.61492599175483</v>
      </c>
      <c r="AB152" s="5">
        <f t="shared" si="15"/>
        <v>39630</v>
      </c>
      <c r="AC152" s="4">
        <f t="shared" si="16"/>
        <v>103.76</v>
      </c>
      <c r="AD152" s="4">
        <f t="shared" si="17"/>
        <v>112.61492599175483</v>
      </c>
    </row>
    <row r="153" spans="1:30" x14ac:dyDescent="0.35">
      <c r="A153" s="1">
        <v>39661</v>
      </c>
      <c r="B153">
        <v>89.27</v>
      </c>
      <c r="C153" s="7">
        <f t="shared" si="18"/>
        <v>110.84394079340387</v>
      </c>
      <c r="D153" s="12">
        <f t="shared" si="19"/>
        <v>110.84394079340387</v>
      </c>
      <c r="AB153" s="5">
        <f t="shared" si="15"/>
        <v>39661</v>
      </c>
      <c r="AC153" s="4">
        <f t="shared" si="16"/>
        <v>89.27</v>
      </c>
      <c r="AD153" s="4">
        <f t="shared" si="17"/>
        <v>110.84394079340387</v>
      </c>
    </row>
    <row r="154" spans="1:30" x14ac:dyDescent="0.35">
      <c r="A154" s="1">
        <v>39692</v>
      </c>
      <c r="B154">
        <v>109.5</v>
      </c>
      <c r="C154" s="7">
        <f t="shared" si="18"/>
        <v>106.5291526347231</v>
      </c>
      <c r="D154" s="12">
        <f t="shared" si="19"/>
        <v>106.5291526347231</v>
      </c>
      <c r="AB154" s="5">
        <f t="shared" si="15"/>
        <v>39692</v>
      </c>
      <c r="AC154" s="4">
        <f t="shared" si="16"/>
        <v>109.5</v>
      </c>
      <c r="AD154" s="4">
        <f t="shared" si="17"/>
        <v>106.5291526347231</v>
      </c>
    </row>
    <row r="155" spans="1:30" x14ac:dyDescent="0.35">
      <c r="A155" s="1">
        <v>39722</v>
      </c>
      <c r="B155">
        <v>104.02</v>
      </c>
      <c r="C155" s="7">
        <f t="shared" si="18"/>
        <v>107.12332210777849</v>
      </c>
      <c r="D155" s="12">
        <f t="shared" si="19"/>
        <v>107.12332210777849</v>
      </c>
      <c r="AB155" s="5">
        <f t="shared" si="15"/>
        <v>39722</v>
      </c>
      <c r="AC155" s="4">
        <f t="shared" si="16"/>
        <v>104.02</v>
      </c>
      <c r="AD155" s="4">
        <f t="shared" si="17"/>
        <v>107.12332210777849</v>
      </c>
    </row>
    <row r="156" spans="1:30" x14ac:dyDescent="0.35">
      <c r="A156" s="1">
        <v>39753</v>
      </c>
      <c r="B156">
        <v>100.12</v>
      </c>
      <c r="C156" s="7">
        <f t="shared" si="18"/>
        <v>106.5026576862228</v>
      </c>
      <c r="D156" s="12">
        <f t="shared" si="19"/>
        <v>106.5026576862228</v>
      </c>
      <c r="AB156" s="5">
        <f t="shared" si="15"/>
        <v>39753</v>
      </c>
      <c r="AC156" s="4">
        <f t="shared" si="16"/>
        <v>100.12</v>
      </c>
      <c r="AD156" s="4">
        <f t="shared" si="17"/>
        <v>106.5026576862228</v>
      </c>
    </row>
    <row r="157" spans="1:30" x14ac:dyDescent="0.35">
      <c r="A157" s="1">
        <v>39783</v>
      </c>
      <c r="B157">
        <v>101.18</v>
      </c>
      <c r="C157" s="7">
        <f t="shared" si="18"/>
        <v>105.22612614897825</v>
      </c>
      <c r="D157" s="12">
        <f t="shared" si="19"/>
        <v>105.22612614897825</v>
      </c>
      <c r="AB157" s="5">
        <f t="shared" si="15"/>
        <v>39783</v>
      </c>
      <c r="AC157" s="4">
        <f t="shared" si="16"/>
        <v>101.18</v>
      </c>
      <c r="AD157" s="4">
        <f t="shared" si="17"/>
        <v>105.22612614897825</v>
      </c>
    </row>
    <row r="158" spans="1:30" x14ac:dyDescent="0.35">
      <c r="A158" s="1">
        <v>39814</v>
      </c>
      <c r="B158">
        <v>77.38</v>
      </c>
      <c r="C158" s="7">
        <f t="shared" si="18"/>
        <v>104.41690091918261</v>
      </c>
      <c r="D158" s="12">
        <f t="shared" si="19"/>
        <v>104.41690091918261</v>
      </c>
      <c r="AB158" s="5">
        <f t="shared" si="15"/>
        <v>39814</v>
      </c>
      <c r="AC158" s="4">
        <f t="shared" si="16"/>
        <v>77.38</v>
      </c>
      <c r="AD158" s="4">
        <f t="shared" si="17"/>
        <v>104.41690091918261</v>
      </c>
    </row>
    <row r="159" spans="1:30" x14ac:dyDescent="0.35">
      <c r="A159" s="1">
        <v>39845</v>
      </c>
      <c r="B159">
        <v>75.19</v>
      </c>
      <c r="C159" s="7">
        <f t="shared" si="18"/>
        <v>99.009520735346086</v>
      </c>
      <c r="D159" s="12">
        <f t="shared" si="19"/>
        <v>99.009520735346086</v>
      </c>
      <c r="AB159" s="5">
        <f t="shared" si="15"/>
        <v>39845</v>
      </c>
      <c r="AC159" s="4">
        <f t="shared" si="16"/>
        <v>75.19</v>
      </c>
      <c r="AD159" s="4">
        <f t="shared" si="17"/>
        <v>99.009520735346086</v>
      </c>
    </row>
    <row r="160" spans="1:30" x14ac:dyDescent="0.35">
      <c r="A160" s="1">
        <v>39873</v>
      </c>
      <c r="B160">
        <v>86.4</v>
      </c>
      <c r="C160" s="7">
        <f t="shared" si="18"/>
        <v>94.245616588276874</v>
      </c>
      <c r="D160" s="12">
        <f t="shared" si="19"/>
        <v>94.245616588276874</v>
      </c>
      <c r="AB160" s="5">
        <f t="shared" si="15"/>
        <v>39873</v>
      </c>
      <c r="AC160" s="4">
        <f t="shared" si="16"/>
        <v>86.4</v>
      </c>
      <c r="AD160" s="4">
        <f t="shared" si="17"/>
        <v>94.245616588276874</v>
      </c>
    </row>
    <row r="161" spans="1:30" x14ac:dyDescent="0.35">
      <c r="A161" s="1">
        <v>39904</v>
      </c>
      <c r="B161">
        <v>74.13</v>
      </c>
      <c r="C161" s="7">
        <f t="shared" si="18"/>
        <v>92.676493270621506</v>
      </c>
      <c r="D161" s="12">
        <f t="shared" si="19"/>
        <v>92.676493270621506</v>
      </c>
      <c r="AB161" s="5">
        <f t="shared" ref="AB161:AB181" si="20">A161</f>
        <v>39904</v>
      </c>
      <c r="AC161" s="4">
        <f t="shared" ref="AC161:AC181" si="21">B161</f>
        <v>74.13</v>
      </c>
      <c r="AD161" s="4">
        <f t="shared" si="17"/>
        <v>92.676493270621506</v>
      </c>
    </row>
    <row r="162" spans="1:30" x14ac:dyDescent="0.35">
      <c r="A162" s="1">
        <v>39934</v>
      </c>
      <c r="B162">
        <v>74.099999999999994</v>
      </c>
      <c r="C162" s="7">
        <f t="shared" si="18"/>
        <v>88.96719461649721</v>
      </c>
      <c r="D162" s="12">
        <f t="shared" si="19"/>
        <v>88.96719461649721</v>
      </c>
      <c r="AB162" s="5">
        <f t="shared" si="20"/>
        <v>39934</v>
      </c>
      <c r="AC162" s="4">
        <f t="shared" si="21"/>
        <v>74.099999999999994</v>
      </c>
      <c r="AD162" s="4">
        <f t="shared" si="17"/>
        <v>88.96719461649721</v>
      </c>
    </row>
    <row r="163" spans="1:30" x14ac:dyDescent="0.35">
      <c r="A163" s="1">
        <v>39965</v>
      </c>
      <c r="B163">
        <v>85.61</v>
      </c>
      <c r="C163" s="7">
        <f t="shared" si="18"/>
        <v>85.993755693197784</v>
      </c>
      <c r="D163" s="12">
        <f t="shared" si="19"/>
        <v>85.993755693197784</v>
      </c>
      <c r="AB163" s="5">
        <f t="shared" si="20"/>
        <v>39965</v>
      </c>
      <c r="AC163" s="4">
        <f t="shared" si="21"/>
        <v>85.61</v>
      </c>
      <c r="AD163" s="4">
        <f t="shared" si="17"/>
        <v>85.993755693197784</v>
      </c>
    </row>
    <row r="164" spans="1:30" x14ac:dyDescent="0.35">
      <c r="A164" s="1">
        <v>39995</v>
      </c>
      <c r="B164">
        <v>79.900000000000006</v>
      </c>
      <c r="C164" s="7">
        <f t="shared" si="18"/>
        <v>85.917004554558233</v>
      </c>
      <c r="D164" s="12">
        <f t="shared" si="19"/>
        <v>85.917004554558233</v>
      </c>
      <c r="AB164" s="5">
        <f t="shared" si="20"/>
        <v>39995</v>
      </c>
      <c r="AC164" s="4">
        <f t="shared" si="21"/>
        <v>79.900000000000006</v>
      </c>
      <c r="AD164" s="4">
        <f t="shared" si="17"/>
        <v>85.917004554558233</v>
      </c>
    </row>
    <row r="165" spans="1:30" x14ac:dyDescent="0.35">
      <c r="A165" s="1">
        <v>40026</v>
      </c>
      <c r="B165">
        <v>65.36</v>
      </c>
      <c r="C165" s="7">
        <f t="shared" si="18"/>
        <v>84.713603643646593</v>
      </c>
      <c r="D165" s="12">
        <f t="shared" si="19"/>
        <v>84.713603643646593</v>
      </c>
      <c r="AB165" s="5">
        <f t="shared" si="20"/>
        <v>40026</v>
      </c>
      <c r="AC165" s="4">
        <f t="shared" si="21"/>
        <v>65.36</v>
      </c>
      <c r="AD165" s="4">
        <f t="shared" si="17"/>
        <v>84.713603643646593</v>
      </c>
    </row>
    <row r="166" spans="1:30" x14ac:dyDescent="0.35">
      <c r="A166" s="1">
        <v>40057</v>
      </c>
      <c r="B166">
        <v>88.09</v>
      </c>
      <c r="C166" s="7">
        <f t="shared" si="18"/>
        <v>80.842882914917283</v>
      </c>
      <c r="D166" s="12">
        <f t="shared" si="19"/>
        <v>80.842882914917283</v>
      </c>
      <c r="AB166" s="5">
        <f t="shared" si="20"/>
        <v>40057</v>
      </c>
      <c r="AC166" s="4">
        <f t="shared" si="21"/>
        <v>88.09</v>
      </c>
      <c r="AD166" s="4">
        <f t="shared" si="17"/>
        <v>80.842882914917283</v>
      </c>
    </row>
    <row r="167" spans="1:30" x14ac:dyDescent="0.35">
      <c r="A167" s="1">
        <v>40087</v>
      </c>
      <c r="B167">
        <v>84.6</v>
      </c>
      <c r="C167" s="7">
        <f t="shared" si="18"/>
        <v>82.292306331933844</v>
      </c>
      <c r="D167" s="12">
        <f t="shared" si="19"/>
        <v>82.292306331933844</v>
      </c>
      <c r="AB167" s="5">
        <f t="shared" si="20"/>
        <v>40087</v>
      </c>
      <c r="AC167" s="4">
        <f t="shared" si="21"/>
        <v>84.6</v>
      </c>
      <c r="AD167" s="4">
        <f t="shared" si="17"/>
        <v>82.292306331933844</v>
      </c>
    </row>
    <row r="168" spans="1:30" x14ac:dyDescent="0.35">
      <c r="A168" s="1">
        <v>40118</v>
      </c>
      <c r="B168">
        <v>88.09</v>
      </c>
      <c r="C168" s="7">
        <f t="shared" si="18"/>
        <v>82.753845065547083</v>
      </c>
      <c r="D168" s="12">
        <f t="shared" si="19"/>
        <v>82.753845065547083</v>
      </c>
      <c r="AB168" s="5">
        <f t="shared" si="20"/>
        <v>40118</v>
      </c>
      <c r="AC168" s="4">
        <f t="shared" si="21"/>
        <v>88.09</v>
      </c>
      <c r="AD168" s="4">
        <f t="shared" si="17"/>
        <v>82.753845065547083</v>
      </c>
    </row>
    <row r="169" spans="1:30" x14ac:dyDescent="0.35">
      <c r="A169" s="1">
        <v>40148</v>
      </c>
      <c r="B169">
        <v>102.52</v>
      </c>
      <c r="C169" s="7">
        <f t="shared" si="18"/>
        <v>83.821076052437661</v>
      </c>
      <c r="D169" s="12">
        <f t="shared" si="19"/>
        <v>83.821076052437661</v>
      </c>
      <c r="AB169" s="5">
        <f t="shared" si="20"/>
        <v>40148</v>
      </c>
      <c r="AC169" s="4">
        <f t="shared" si="21"/>
        <v>102.52</v>
      </c>
      <c r="AD169" s="4">
        <f t="shared" si="17"/>
        <v>83.821076052437661</v>
      </c>
    </row>
    <row r="170" spans="1:30" x14ac:dyDescent="0.35">
      <c r="A170" s="1">
        <v>40179</v>
      </c>
      <c r="B170">
        <v>79.28</v>
      </c>
      <c r="C170" s="7">
        <f t="shared" si="18"/>
        <v>87.560860841950131</v>
      </c>
      <c r="D170" s="12">
        <f t="shared" si="19"/>
        <v>87.560860841950131</v>
      </c>
      <c r="AB170" s="5">
        <f t="shared" si="20"/>
        <v>40179</v>
      </c>
      <c r="AC170" s="4">
        <f t="shared" si="21"/>
        <v>79.28</v>
      </c>
      <c r="AD170" s="4">
        <f t="shared" si="17"/>
        <v>87.560860841950131</v>
      </c>
    </row>
    <row r="171" spans="1:30" x14ac:dyDescent="0.35">
      <c r="A171" s="1">
        <v>40210</v>
      </c>
      <c r="B171">
        <v>78.739999999999995</v>
      </c>
      <c r="C171" s="7">
        <f t="shared" si="18"/>
        <v>85.904688673560116</v>
      </c>
      <c r="D171" s="12">
        <f t="shared" si="19"/>
        <v>85.904688673560116</v>
      </c>
      <c r="AB171" s="5">
        <f t="shared" si="20"/>
        <v>40210</v>
      </c>
      <c r="AC171" s="4">
        <f t="shared" si="21"/>
        <v>78.739999999999995</v>
      </c>
      <c r="AD171" s="4">
        <f t="shared" si="17"/>
        <v>85.904688673560116</v>
      </c>
    </row>
    <row r="172" spans="1:30" x14ac:dyDescent="0.35">
      <c r="A172" s="1">
        <v>40238</v>
      </c>
      <c r="B172">
        <v>94.62</v>
      </c>
      <c r="C172" s="7">
        <f t="shared" si="18"/>
        <v>84.471750938848103</v>
      </c>
      <c r="D172" s="12">
        <f t="shared" si="19"/>
        <v>84.471750938848103</v>
      </c>
      <c r="AB172" s="5">
        <f t="shared" si="20"/>
        <v>40238</v>
      </c>
      <c r="AC172" s="4">
        <f t="shared" si="21"/>
        <v>94.62</v>
      </c>
      <c r="AD172" s="4">
        <f t="shared" si="17"/>
        <v>84.471750938848103</v>
      </c>
    </row>
    <row r="173" spans="1:30" x14ac:dyDescent="0.35">
      <c r="A173" s="1">
        <v>40269</v>
      </c>
      <c r="B173">
        <v>84.66</v>
      </c>
      <c r="C173" s="7">
        <f t="shared" si="18"/>
        <v>86.501400751078492</v>
      </c>
      <c r="D173" s="12">
        <f t="shared" si="19"/>
        <v>86.501400751078492</v>
      </c>
      <c r="AB173" s="5">
        <f t="shared" si="20"/>
        <v>40269</v>
      </c>
      <c r="AC173" s="4">
        <f t="shared" si="21"/>
        <v>84.66</v>
      </c>
      <c r="AD173" s="4">
        <f t="shared" si="17"/>
        <v>86.501400751078492</v>
      </c>
    </row>
    <row r="174" spans="1:30" x14ac:dyDescent="0.35">
      <c r="A174" s="1">
        <v>40299</v>
      </c>
      <c r="B174">
        <v>85.2</v>
      </c>
      <c r="C174" s="7">
        <f t="shared" si="18"/>
        <v>86.133120600862796</v>
      </c>
      <c r="D174" s="12">
        <f t="shared" si="19"/>
        <v>86.133120600862796</v>
      </c>
      <c r="AB174" s="5">
        <f t="shared" si="20"/>
        <v>40299</v>
      </c>
      <c r="AC174" s="4">
        <f t="shared" si="21"/>
        <v>85.2</v>
      </c>
      <c r="AD174" s="4">
        <f t="shared" si="17"/>
        <v>86.133120600862796</v>
      </c>
    </row>
    <row r="175" spans="1:30" x14ac:dyDescent="0.35">
      <c r="A175" s="1">
        <v>40330</v>
      </c>
      <c r="B175">
        <v>103.94</v>
      </c>
      <c r="C175" s="7">
        <f t="shared" si="18"/>
        <v>85.946496480690243</v>
      </c>
      <c r="D175" s="12">
        <f t="shared" si="19"/>
        <v>85.946496480690243</v>
      </c>
      <c r="AB175" s="5">
        <f t="shared" si="20"/>
        <v>40330</v>
      </c>
      <c r="AC175" s="4">
        <f t="shared" si="21"/>
        <v>103.94</v>
      </c>
      <c r="AD175" s="4">
        <f t="shared" si="17"/>
        <v>85.946496480690243</v>
      </c>
    </row>
    <row r="176" spans="1:30" x14ac:dyDescent="0.35">
      <c r="A176" s="1">
        <v>40360</v>
      </c>
      <c r="B176">
        <v>89.87</v>
      </c>
      <c r="C176" s="7">
        <f t="shared" si="18"/>
        <v>89.545197184552194</v>
      </c>
      <c r="D176" s="12">
        <f t="shared" si="19"/>
        <v>89.545197184552194</v>
      </c>
      <c r="AB176" s="5">
        <f t="shared" si="20"/>
        <v>40360</v>
      </c>
      <c r="AC176" s="4">
        <f t="shared" si="21"/>
        <v>89.87</v>
      </c>
      <c r="AD176" s="4">
        <f t="shared" si="17"/>
        <v>89.545197184552194</v>
      </c>
    </row>
    <row r="177" spans="1:31" x14ac:dyDescent="0.35">
      <c r="A177" s="1">
        <v>40391</v>
      </c>
      <c r="B177">
        <v>78.14</v>
      </c>
      <c r="C177" s="7">
        <f t="shared" si="18"/>
        <v>89.610157747641765</v>
      </c>
      <c r="D177" s="12">
        <f t="shared" si="19"/>
        <v>89.610157747641765</v>
      </c>
      <c r="AB177" s="5">
        <f t="shared" si="20"/>
        <v>40391</v>
      </c>
      <c r="AC177" s="4">
        <f t="shared" si="21"/>
        <v>78.14</v>
      </c>
      <c r="AD177" s="4">
        <f t="shared" si="17"/>
        <v>89.610157747641765</v>
      </c>
    </row>
    <row r="178" spans="1:31" x14ac:dyDescent="0.35">
      <c r="A178" s="1">
        <v>40422</v>
      </c>
      <c r="B178">
        <v>96.5</v>
      </c>
      <c r="C178" s="7">
        <f t="shared" si="18"/>
        <v>87.316126198113409</v>
      </c>
      <c r="D178" s="12">
        <f t="shared" si="19"/>
        <v>87.316126198113409</v>
      </c>
      <c r="AB178" s="5">
        <f t="shared" si="20"/>
        <v>40422</v>
      </c>
      <c r="AC178" s="4">
        <f t="shared" si="21"/>
        <v>96.5</v>
      </c>
      <c r="AD178" s="4">
        <f t="shared" si="17"/>
        <v>87.316126198113409</v>
      </c>
    </row>
    <row r="179" spans="1:31" x14ac:dyDescent="0.35">
      <c r="A179" s="1">
        <v>40452</v>
      </c>
      <c r="B179">
        <v>94.68</v>
      </c>
      <c r="C179" s="7">
        <f t="shared" si="18"/>
        <v>89.152900958490733</v>
      </c>
      <c r="D179" s="12">
        <f t="shared" si="19"/>
        <v>89.152900958490733</v>
      </c>
      <c r="AB179" s="5">
        <f t="shared" si="20"/>
        <v>40452</v>
      </c>
      <c r="AC179" s="4">
        <f t="shared" si="21"/>
        <v>94.68</v>
      </c>
      <c r="AD179" s="4">
        <f t="shared" si="17"/>
        <v>89.152900958490733</v>
      </c>
    </row>
    <row r="180" spans="1:31" x14ac:dyDescent="0.35">
      <c r="A180" s="1">
        <v>40483</v>
      </c>
      <c r="B180">
        <v>101.77</v>
      </c>
      <c r="C180" s="7">
        <f t="shared" si="18"/>
        <v>90.258320766792593</v>
      </c>
      <c r="D180" s="12">
        <f t="shared" si="19"/>
        <v>90.258320766792593</v>
      </c>
      <c r="AB180" s="5">
        <f t="shared" si="20"/>
        <v>40483</v>
      </c>
      <c r="AC180" s="4">
        <f t="shared" si="21"/>
        <v>101.77</v>
      </c>
      <c r="AD180" s="4">
        <f t="shared" si="17"/>
        <v>90.258320766792593</v>
      </c>
    </row>
    <row r="181" spans="1:31" x14ac:dyDescent="0.35">
      <c r="A181" s="1">
        <v>40513</v>
      </c>
      <c r="B181">
        <v>103.48</v>
      </c>
      <c r="C181" s="7">
        <f t="shared" si="18"/>
        <v>92.560656613434077</v>
      </c>
      <c r="D181" s="12">
        <f t="shared" si="19"/>
        <v>92.560656613434077</v>
      </c>
      <c r="AB181" s="5">
        <f t="shared" si="20"/>
        <v>40513</v>
      </c>
      <c r="AC181" s="4">
        <f t="shared" si="21"/>
        <v>103.48</v>
      </c>
      <c r="AD181" s="4">
        <f t="shared" si="17"/>
        <v>92.560656613434077</v>
      </c>
    </row>
    <row r="182" spans="1:31" x14ac:dyDescent="0.35">
      <c r="A182" s="1">
        <v>40544</v>
      </c>
      <c r="B182" s="2"/>
      <c r="C182" s="7">
        <f t="shared" si="18"/>
        <v>94.744525290747262</v>
      </c>
      <c r="D182" s="14"/>
      <c r="E182" t="s">
        <v>3</v>
      </c>
      <c r="AB182" s="5">
        <f t="shared" ref="AB182:AB193" si="22">A182</f>
        <v>40544</v>
      </c>
      <c r="AE182" s="4">
        <f t="shared" ref="AE182:AE193" si="23">D182</f>
        <v>0</v>
      </c>
    </row>
    <row r="183" spans="1:31" x14ac:dyDescent="0.35">
      <c r="A183" s="1">
        <v>40575</v>
      </c>
      <c r="B183" s="2"/>
      <c r="C183" s="7"/>
      <c r="D183" s="14"/>
      <c r="AB183" s="5">
        <f t="shared" si="22"/>
        <v>40575</v>
      </c>
      <c r="AE183" s="4">
        <f t="shared" si="23"/>
        <v>0</v>
      </c>
    </row>
    <row r="184" spans="1:31" x14ac:dyDescent="0.35">
      <c r="A184" s="1">
        <v>40603</v>
      </c>
      <c r="B184" s="2"/>
      <c r="C184" s="7"/>
      <c r="D184" s="14"/>
      <c r="AB184" s="5">
        <f t="shared" si="22"/>
        <v>40603</v>
      </c>
      <c r="AE184" s="4">
        <f t="shared" si="23"/>
        <v>0</v>
      </c>
    </row>
    <row r="185" spans="1:31" x14ac:dyDescent="0.35">
      <c r="A185" s="1">
        <v>40634</v>
      </c>
      <c r="B185" s="2"/>
      <c r="C185" s="7"/>
      <c r="D185" s="14"/>
      <c r="AB185" s="5">
        <f t="shared" si="22"/>
        <v>40634</v>
      </c>
      <c r="AE185" s="4">
        <f t="shared" si="23"/>
        <v>0</v>
      </c>
    </row>
    <row r="186" spans="1:31" x14ac:dyDescent="0.35">
      <c r="A186" s="1">
        <v>40664</v>
      </c>
      <c r="B186" s="2"/>
      <c r="C186" s="7"/>
      <c r="D186" s="14"/>
      <c r="AB186" s="5">
        <f t="shared" si="22"/>
        <v>40664</v>
      </c>
      <c r="AE186" s="4">
        <f t="shared" si="23"/>
        <v>0</v>
      </c>
    </row>
    <row r="187" spans="1:31" x14ac:dyDescent="0.35">
      <c r="A187" s="1">
        <v>40695</v>
      </c>
      <c r="B187" s="2"/>
      <c r="C187" s="7"/>
      <c r="D187" s="14"/>
      <c r="AB187" s="5">
        <f t="shared" si="22"/>
        <v>40695</v>
      </c>
      <c r="AE187" s="4">
        <f t="shared" si="23"/>
        <v>0</v>
      </c>
    </row>
    <row r="188" spans="1:31" x14ac:dyDescent="0.35">
      <c r="A188" s="1">
        <v>40725</v>
      </c>
      <c r="B188" s="2"/>
      <c r="C188" s="7"/>
      <c r="D188" s="14"/>
      <c r="AB188" s="5">
        <f t="shared" si="22"/>
        <v>40725</v>
      </c>
      <c r="AE188" s="4">
        <f t="shared" si="23"/>
        <v>0</v>
      </c>
    </row>
    <row r="189" spans="1:31" x14ac:dyDescent="0.35">
      <c r="A189" s="1">
        <v>40756</v>
      </c>
      <c r="B189" s="2"/>
      <c r="C189" s="7"/>
      <c r="D189" s="14"/>
      <c r="AB189" s="5">
        <f t="shared" si="22"/>
        <v>40756</v>
      </c>
      <c r="AE189" s="4">
        <f t="shared" si="23"/>
        <v>0</v>
      </c>
    </row>
    <row r="190" spans="1:31" x14ac:dyDescent="0.35">
      <c r="A190" s="1">
        <v>40787</v>
      </c>
      <c r="B190" s="2"/>
      <c r="C190" s="7"/>
      <c r="D190" s="14"/>
      <c r="AB190" s="5">
        <f t="shared" si="22"/>
        <v>40787</v>
      </c>
      <c r="AE190" s="4">
        <f t="shared" si="23"/>
        <v>0</v>
      </c>
    </row>
    <row r="191" spans="1:31" x14ac:dyDescent="0.35">
      <c r="A191" s="1">
        <v>40817</v>
      </c>
      <c r="B191" s="2"/>
      <c r="C191" s="7"/>
      <c r="D191" s="14"/>
      <c r="AB191" s="5">
        <f t="shared" si="22"/>
        <v>40817</v>
      </c>
      <c r="AE191" s="4">
        <f t="shared" si="23"/>
        <v>0</v>
      </c>
    </row>
    <row r="192" spans="1:31" x14ac:dyDescent="0.35">
      <c r="A192" s="1">
        <v>40848</v>
      </c>
      <c r="B192" s="2"/>
      <c r="C192" s="7"/>
      <c r="D192" s="14"/>
      <c r="AB192" s="5">
        <f t="shared" si="22"/>
        <v>40848</v>
      </c>
      <c r="AE192" s="4">
        <f t="shared" si="23"/>
        <v>0</v>
      </c>
    </row>
    <row r="193" spans="1:31" x14ac:dyDescent="0.35">
      <c r="A193" s="1">
        <v>40878</v>
      </c>
      <c r="B193" s="2"/>
      <c r="C193" s="7"/>
      <c r="D193" s="14"/>
      <c r="AB193" s="5">
        <f t="shared" si="22"/>
        <v>40878</v>
      </c>
      <c r="AE193" s="4">
        <f t="shared" si="23"/>
        <v>0</v>
      </c>
    </row>
    <row r="194" spans="1:31" x14ac:dyDescent="0.35">
      <c r="A194" s="1"/>
    </row>
    <row r="195" spans="1:31" x14ac:dyDescent="0.35">
      <c r="A195" s="1"/>
    </row>
    <row r="196" spans="1:31" x14ac:dyDescent="0.35">
      <c r="A196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D5E2-D22C-410C-B175-475E7D2F704B}">
  <dimension ref="A1:AG196"/>
  <sheetViews>
    <sheetView zoomScale="96" zoomScaleNormal="96" workbookViewId="0">
      <pane ySplit="6" topLeftCell="A172" activePane="bottomLeft" state="frozen"/>
      <selection pane="bottomLeft" activeCell="F182" sqref="F182"/>
    </sheetView>
  </sheetViews>
  <sheetFormatPr defaultRowHeight="14.5" x14ac:dyDescent="0.35"/>
  <cols>
    <col min="1" max="1" width="10" bestFit="1" customWidth="1"/>
    <col min="2" max="2" width="11.81640625" bestFit="1" customWidth="1"/>
    <col min="3" max="4" width="11.81640625" customWidth="1"/>
    <col min="5" max="5" width="15.1796875" bestFit="1" customWidth="1"/>
    <col min="30" max="33" width="11.81640625" style="4" customWidth="1"/>
  </cols>
  <sheetData>
    <row r="1" spans="1:33" x14ac:dyDescent="0.35">
      <c r="A1" t="s">
        <v>1</v>
      </c>
      <c r="B1" t="s">
        <v>0</v>
      </c>
      <c r="C1" t="s">
        <v>24</v>
      </c>
      <c r="D1" t="s">
        <v>25</v>
      </c>
      <c r="E1" t="s">
        <v>89</v>
      </c>
      <c r="F1" t="s">
        <v>28</v>
      </c>
      <c r="AD1" s="4" t="str">
        <f t="shared" ref="AD1:AD32" si="0">A1</f>
        <v>Datum</v>
      </c>
      <c r="AE1" s="4" t="str">
        <f t="shared" ref="AE1:AE32" si="1">B1</f>
        <v>Electrical_EU</v>
      </c>
      <c r="AF1" s="4" t="str">
        <f>F1&amp;"_"&amp;G2</f>
        <v>Holt_Fit model</v>
      </c>
      <c r="AG1" s="4" t="str">
        <f>F1&amp;"_"&amp;G182</f>
        <v>Holt_Forecast</v>
      </c>
    </row>
    <row r="2" spans="1:33" x14ac:dyDescent="0.35">
      <c r="A2" s="1">
        <v>35065</v>
      </c>
      <c r="B2">
        <v>79.349999999999994</v>
      </c>
      <c r="C2">
        <f>B2</f>
        <v>79.349999999999994</v>
      </c>
      <c r="F2" s="12">
        <f>C2+D2</f>
        <v>79.349999999999994</v>
      </c>
      <c r="G2" t="s">
        <v>4</v>
      </c>
      <c r="AD2" s="5">
        <f t="shared" si="0"/>
        <v>35065</v>
      </c>
      <c r="AE2" s="4">
        <f t="shared" si="1"/>
        <v>79.349999999999994</v>
      </c>
      <c r="AF2" s="4">
        <f>F2</f>
        <v>79.349999999999994</v>
      </c>
    </row>
    <row r="3" spans="1:33" x14ac:dyDescent="0.35">
      <c r="A3" s="1">
        <v>35096</v>
      </c>
      <c r="B3">
        <v>75.78</v>
      </c>
      <c r="C3" s="7">
        <f>$I$4*B2+(1-$I$4)*C2</f>
        <v>79.349999999999994</v>
      </c>
      <c r="D3" s="7"/>
      <c r="E3" s="7"/>
      <c r="F3" s="12">
        <f t="shared" ref="F3:F66" si="2">C3+D3</f>
        <v>79.349999999999994</v>
      </c>
      <c r="H3" s="13" t="s">
        <v>26</v>
      </c>
      <c r="I3" s="13"/>
      <c r="AD3" s="5">
        <f t="shared" si="0"/>
        <v>35096</v>
      </c>
      <c r="AE3" s="4">
        <f t="shared" si="1"/>
        <v>75.78</v>
      </c>
      <c r="AF3" s="4">
        <f t="shared" ref="AF3:AF16" si="3">F3</f>
        <v>79.349999999999994</v>
      </c>
    </row>
    <row r="4" spans="1:33" x14ac:dyDescent="0.35">
      <c r="A4" s="1">
        <v>35125</v>
      </c>
      <c r="B4">
        <v>86.32</v>
      </c>
      <c r="C4" s="7">
        <f t="shared" ref="C4:C67" si="4">$I$4*B3+(1-$I$4)*C3</f>
        <v>78.635999999999996</v>
      </c>
      <c r="D4" s="7">
        <f>C4-C3</f>
        <v>-0.71399999999999864</v>
      </c>
      <c r="E4" s="7"/>
      <c r="F4" s="12">
        <f t="shared" si="2"/>
        <v>77.921999999999997</v>
      </c>
      <c r="H4" s="13" t="s">
        <v>23</v>
      </c>
      <c r="I4" s="13">
        <v>0.2</v>
      </c>
      <c r="AD4" s="5">
        <f t="shared" si="0"/>
        <v>35125</v>
      </c>
      <c r="AE4" s="4">
        <f t="shared" si="1"/>
        <v>86.32</v>
      </c>
      <c r="AF4" s="4">
        <f t="shared" si="3"/>
        <v>77.921999999999997</v>
      </c>
    </row>
    <row r="5" spans="1:33" x14ac:dyDescent="0.35">
      <c r="A5" s="1">
        <v>35156</v>
      </c>
      <c r="B5">
        <v>72.599999999999994</v>
      </c>
      <c r="C5" s="7">
        <f t="shared" si="4"/>
        <v>80.172799999999995</v>
      </c>
      <c r="D5" s="7">
        <f>$I$5*(C5-C4)+(1-$I$5)*D4</f>
        <v>-0.26383999999999902</v>
      </c>
      <c r="E5" s="7"/>
      <c r="F5" s="12">
        <f t="shared" si="2"/>
        <v>79.908959999999993</v>
      </c>
      <c r="H5" s="13" t="s">
        <v>27</v>
      </c>
      <c r="I5" s="13">
        <v>0.2</v>
      </c>
      <c r="AD5" s="5">
        <f t="shared" si="0"/>
        <v>35156</v>
      </c>
      <c r="AE5" s="4">
        <f t="shared" si="1"/>
        <v>72.599999999999994</v>
      </c>
      <c r="AF5" s="4">
        <f t="shared" si="3"/>
        <v>79.908959999999993</v>
      </c>
    </row>
    <row r="6" spans="1:33" x14ac:dyDescent="0.35">
      <c r="A6" s="1">
        <v>35186</v>
      </c>
      <c r="B6">
        <v>74.86</v>
      </c>
      <c r="C6" s="7">
        <f t="shared" si="4"/>
        <v>78.658239999999992</v>
      </c>
      <c r="D6" s="7">
        <f t="shared" ref="D6:D69" si="5">$I$5*(C6-C5)+(1-$I$5)*D5</f>
        <v>-0.51398399999999989</v>
      </c>
      <c r="E6" s="7"/>
      <c r="F6" s="12">
        <f t="shared" si="2"/>
        <v>78.144255999999999</v>
      </c>
      <c r="AD6" s="5">
        <f t="shared" si="0"/>
        <v>35186</v>
      </c>
      <c r="AE6" s="4">
        <f t="shared" si="1"/>
        <v>74.86</v>
      </c>
      <c r="AF6" s="4">
        <f t="shared" si="3"/>
        <v>78.144255999999999</v>
      </c>
    </row>
    <row r="7" spans="1:33" x14ac:dyDescent="0.35">
      <c r="A7" s="1">
        <v>35217</v>
      </c>
      <c r="B7">
        <v>83.81</v>
      </c>
      <c r="C7" s="7">
        <f t="shared" si="4"/>
        <v>77.898592000000008</v>
      </c>
      <c r="D7" s="7">
        <f t="shared" si="5"/>
        <v>-0.56311679999999686</v>
      </c>
      <c r="E7" s="7"/>
      <c r="F7" s="12">
        <f t="shared" si="2"/>
        <v>77.335475200000005</v>
      </c>
      <c r="AD7" s="5">
        <f t="shared" si="0"/>
        <v>35217</v>
      </c>
      <c r="AE7" s="4">
        <f t="shared" si="1"/>
        <v>83.81</v>
      </c>
      <c r="AF7" s="4">
        <f t="shared" si="3"/>
        <v>77.335475200000005</v>
      </c>
    </row>
    <row r="8" spans="1:33" x14ac:dyDescent="0.35">
      <c r="A8" s="1">
        <v>35247</v>
      </c>
      <c r="B8">
        <v>79.8</v>
      </c>
      <c r="C8" s="7">
        <f t="shared" si="4"/>
        <v>79.080873600000018</v>
      </c>
      <c r="D8" s="7">
        <f t="shared" si="5"/>
        <v>-0.21403711999999547</v>
      </c>
      <c r="E8" s="7"/>
      <c r="F8" s="12">
        <f t="shared" si="2"/>
        <v>78.866836480000018</v>
      </c>
      <c r="AD8" s="5">
        <f t="shared" si="0"/>
        <v>35247</v>
      </c>
      <c r="AE8" s="4">
        <f t="shared" si="1"/>
        <v>79.8</v>
      </c>
      <c r="AF8" s="4">
        <f t="shared" si="3"/>
        <v>78.866836480000018</v>
      </c>
    </row>
    <row r="9" spans="1:33" x14ac:dyDescent="0.35">
      <c r="A9" s="1">
        <v>35278</v>
      </c>
      <c r="B9">
        <v>62.41</v>
      </c>
      <c r="C9" s="7">
        <f t="shared" si="4"/>
        <v>79.22469888000002</v>
      </c>
      <c r="D9" s="7">
        <f t="shared" si="5"/>
        <v>-0.14246463999999609</v>
      </c>
      <c r="E9" s="7"/>
      <c r="F9" s="12">
        <f t="shared" si="2"/>
        <v>79.08223424000002</v>
      </c>
      <c r="AD9" s="5">
        <f t="shared" si="0"/>
        <v>35278</v>
      </c>
      <c r="AE9" s="4">
        <f t="shared" si="1"/>
        <v>62.41</v>
      </c>
      <c r="AF9" s="4">
        <f t="shared" si="3"/>
        <v>79.08223424000002</v>
      </c>
    </row>
    <row r="10" spans="1:33" x14ac:dyDescent="0.35">
      <c r="A10" s="1">
        <v>35309</v>
      </c>
      <c r="B10">
        <v>85.41</v>
      </c>
      <c r="C10" s="7">
        <f t="shared" si="4"/>
        <v>75.861759104000015</v>
      </c>
      <c r="D10" s="7">
        <f t="shared" si="5"/>
        <v>-0.78655966719999781</v>
      </c>
      <c r="E10" s="7"/>
      <c r="F10" s="12">
        <f t="shared" si="2"/>
        <v>75.07519943680002</v>
      </c>
      <c r="AD10" s="5">
        <f t="shared" si="0"/>
        <v>35309</v>
      </c>
      <c r="AE10" s="4">
        <f t="shared" si="1"/>
        <v>85.41</v>
      </c>
      <c r="AF10" s="4">
        <f t="shared" si="3"/>
        <v>75.07519943680002</v>
      </c>
    </row>
    <row r="11" spans="1:33" x14ac:dyDescent="0.35">
      <c r="A11" s="1">
        <v>35339</v>
      </c>
      <c r="B11">
        <v>83.11</v>
      </c>
      <c r="C11" s="7">
        <f t="shared" si="4"/>
        <v>77.771407283200006</v>
      </c>
      <c r="D11" s="7">
        <f t="shared" si="5"/>
        <v>-0.24731809792000015</v>
      </c>
      <c r="E11" s="7"/>
      <c r="F11" s="12">
        <f t="shared" si="2"/>
        <v>77.524089185280005</v>
      </c>
      <c r="AD11" s="5">
        <f t="shared" si="0"/>
        <v>35339</v>
      </c>
      <c r="AE11" s="4">
        <f t="shared" si="1"/>
        <v>83.11</v>
      </c>
      <c r="AF11" s="4">
        <f t="shared" si="3"/>
        <v>77.524089185280005</v>
      </c>
    </row>
    <row r="12" spans="1:33" x14ac:dyDescent="0.35">
      <c r="A12" s="1">
        <v>35370</v>
      </c>
      <c r="B12">
        <v>84.21</v>
      </c>
      <c r="C12" s="7">
        <f t="shared" si="4"/>
        <v>78.839125826560007</v>
      </c>
      <c r="D12" s="7">
        <f t="shared" si="5"/>
        <v>1.5689230336000226E-2</v>
      </c>
      <c r="E12" s="7"/>
      <c r="F12" s="12">
        <f t="shared" si="2"/>
        <v>78.854815056896001</v>
      </c>
      <c r="AD12" s="5">
        <f t="shared" si="0"/>
        <v>35370</v>
      </c>
      <c r="AE12" s="4">
        <f t="shared" si="1"/>
        <v>84.21</v>
      </c>
      <c r="AF12" s="4">
        <f t="shared" si="3"/>
        <v>78.854815056896001</v>
      </c>
    </row>
    <row r="13" spans="1:33" x14ac:dyDescent="0.35">
      <c r="A13" s="1">
        <v>35400</v>
      </c>
      <c r="B13">
        <v>89.7</v>
      </c>
      <c r="C13" s="7">
        <f t="shared" si="4"/>
        <v>79.913300661248002</v>
      </c>
      <c r="D13" s="7">
        <f t="shared" si="5"/>
        <v>0.22738635120639908</v>
      </c>
      <c r="E13" s="7"/>
      <c r="F13" s="12">
        <f t="shared" si="2"/>
        <v>80.140687012454407</v>
      </c>
      <c r="AD13" s="5">
        <f t="shared" si="0"/>
        <v>35400</v>
      </c>
      <c r="AE13" s="4">
        <f t="shared" si="1"/>
        <v>89.7</v>
      </c>
      <c r="AF13" s="4">
        <f t="shared" si="3"/>
        <v>80.140687012454407</v>
      </c>
    </row>
    <row r="14" spans="1:33" x14ac:dyDescent="0.35">
      <c r="A14" s="1">
        <v>35431</v>
      </c>
      <c r="B14">
        <v>78.64</v>
      </c>
      <c r="C14" s="7">
        <f t="shared" si="4"/>
        <v>81.870640528998408</v>
      </c>
      <c r="D14" s="7">
        <f t="shared" si="5"/>
        <v>0.57337705451520049</v>
      </c>
      <c r="E14" s="7"/>
      <c r="F14" s="12">
        <f t="shared" si="2"/>
        <v>82.444017583513613</v>
      </c>
      <c r="AD14" s="5">
        <f t="shared" si="0"/>
        <v>35431</v>
      </c>
      <c r="AE14" s="4">
        <f t="shared" si="1"/>
        <v>78.64</v>
      </c>
      <c r="AF14" s="4">
        <f t="shared" si="3"/>
        <v>82.444017583513613</v>
      </c>
    </row>
    <row r="15" spans="1:33" x14ac:dyDescent="0.35">
      <c r="A15" s="1">
        <v>35462</v>
      </c>
      <c r="B15">
        <v>77.42</v>
      </c>
      <c r="C15" s="7">
        <f t="shared" si="4"/>
        <v>81.224512423198718</v>
      </c>
      <c r="D15" s="7">
        <f t="shared" si="5"/>
        <v>0.32947602245222241</v>
      </c>
      <c r="E15" s="7"/>
      <c r="F15" s="12">
        <f t="shared" si="2"/>
        <v>81.553988445650944</v>
      </c>
      <c r="AD15" s="5">
        <f t="shared" si="0"/>
        <v>35462</v>
      </c>
      <c r="AE15" s="4">
        <f t="shared" si="1"/>
        <v>77.42</v>
      </c>
      <c r="AF15" s="4">
        <f t="shared" si="3"/>
        <v>81.553988445650944</v>
      </c>
    </row>
    <row r="16" spans="1:33" x14ac:dyDescent="0.35">
      <c r="A16" s="1">
        <v>35490</v>
      </c>
      <c r="B16">
        <v>89.86</v>
      </c>
      <c r="C16" s="7">
        <f t="shared" si="4"/>
        <v>80.463609938558989</v>
      </c>
      <c r="D16" s="7">
        <f t="shared" si="5"/>
        <v>0.11140032103383216</v>
      </c>
      <c r="E16" s="7"/>
      <c r="F16" s="12">
        <f t="shared" si="2"/>
        <v>80.575010259592815</v>
      </c>
      <c r="AD16" s="5">
        <f t="shared" si="0"/>
        <v>35490</v>
      </c>
      <c r="AE16" s="4">
        <f t="shared" si="1"/>
        <v>89.86</v>
      </c>
      <c r="AF16" s="4">
        <f t="shared" si="3"/>
        <v>80.575010259592815</v>
      </c>
    </row>
    <row r="17" spans="1:32" x14ac:dyDescent="0.35">
      <c r="A17" s="1">
        <v>35521</v>
      </c>
      <c r="B17">
        <v>81.27</v>
      </c>
      <c r="C17" s="7">
        <f t="shared" si="4"/>
        <v>82.342887950847199</v>
      </c>
      <c r="D17" s="7">
        <f t="shared" si="5"/>
        <v>0.46497585928470786</v>
      </c>
      <c r="E17" s="7"/>
      <c r="F17" s="12">
        <f t="shared" si="2"/>
        <v>82.807863810131906</v>
      </c>
      <c r="AD17" s="5">
        <f t="shared" si="0"/>
        <v>35521</v>
      </c>
      <c r="AE17" s="4">
        <f t="shared" si="1"/>
        <v>81.27</v>
      </c>
      <c r="AF17" s="4">
        <f t="shared" ref="AF17:AF65" si="6">F17</f>
        <v>82.807863810131906</v>
      </c>
    </row>
    <row r="18" spans="1:32" x14ac:dyDescent="0.35">
      <c r="A18" s="1">
        <v>35551</v>
      </c>
      <c r="B18">
        <v>78.680000000000007</v>
      </c>
      <c r="C18" s="7">
        <f t="shared" si="4"/>
        <v>82.128310360677773</v>
      </c>
      <c r="D18" s="7">
        <f t="shared" si="5"/>
        <v>0.32906516939388097</v>
      </c>
      <c r="E18" s="7"/>
      <c r="F18" s="12">
        <f t="shared" si="2"/>
        <v>82.457375530071658</v>
      </c>
      <c r="AD18" s="5">
        <f t="shared" si="0"/>
        <v>35551</v>
      </c>
      <c r="AE18" s="4">
        <f t="shared" si="1"/>
        <v>78.680000000000007</v>
      </c>
      <c r="AF18" s="4">
        <f t="shared" si="6"/>
        <v>82.457375530071658</v>
      </c>
    </row>
    <row r="19" spans="1:32" x14ac:dyDescent="0.35">
      <c r="A19" s="1">
        <v>35582</v>
      </c>
      <c r="B19">
        <v>89.51</v>
      </c>
      <c r="C19" s="7">
        <f t="shared" si="4"/>
        <v>81.438648288542225</v>
      </c>
      <c r="D19" s="7">
        <f t="shared" si="5"/>
        <v>0.12531972108799527</v>
      </c>
      <c r="E19" s="7"/>
      <c r="F19" s="12">
        <f t="shared" si="2"/>
        <v>81.563968009630216</v>
      </c>
      <c r="AD19" s="5">
        <f t="shared" si="0"/>
        <v>35582</v>
      </c>
      <c r="AE19" s="4">
        <f t="shared" si="1"/>
        <v>89.51</v>
      </c>
      <c r="AF19" s="4">
        <f t="shared" si="6"/>
        <v>81.563968009630216</v>
      </c>
    </row>
    <row r="20" spans="1:32" x14ac:dyDescent="0.35">
      <c r="A20" s="1">
        <v>35612</v>
      </c>
      <c r="B20">
        <v>83.67</v>
      </c>
      <c r="C20" s="7">
        <f t="shared" si="4"/>
        <v>83.052918630833787</v>
      </c>
      <c r="D20" s="7">
        <f t="shared" si="5"/>
        <v>0.42310984532870854</v>
      </c>
      <c r="E20" s="7"/>
      <c r="F20" s="12">
        <f t="shared" si="2"/>
        <v>83.476028476162497</v>
      </c>
      <c r="AD20" s="5">
        <f t="shared" si="0"/>
        <v>35612</v>
      </c>
      <c r="AE20" s="4">
        <f t="shared" si="1"/>
        <v>83.67</v>
      </c>
      <c r="AF20" s="4">
        <f t="shared" si="6"/>
        <v>83.476028476162497</v>
      </c>
    </row>
    <row r="21" spans="1:32" x14ac:dyDescent="0.35">
      <c r="A21" s="1">
        <v>35643</v>
      </c>
      <c r="B21">
        <v>69.8</v>
      </c>
      <c r="C21" s="7">
        <f t="shared" si="4"/>
        <v>83.176334904667044</v>
      </c>
      <c r="D21" s="7">
        <f t="shared" si="5"/>
        <v>0.36317113102961829</v>
      </c>
      <c r="E21" s="7"/>
      <c r="F21" s="12">
        <f t="shared" si="2"/>
        <v>83.539506035696661</v>
      </c>
      <c r="AD21" s="5">
        <f t="shared" si="0"/>
        <v>35643</v>
      </c>
      <c r="AE21" s="4">
        <f t="shared" si="1"/>
        <v>69.8</v>
      </c>
      <c r="AF21" s="4">
        <f t="shared" si="6"/>
        <v>83.539506035696661</v>
      </c>
    </row>
    <row r="22" spans="1:32" x14ac:dyDescent="0.35">
      <c r="A22" s="1">
        <v>35674</v>
      </c>
      <c r="B22">
        <v>91.09</v>
      </c>
      <c r="C22" s="7">
        <f t="shared" si="4"/>
        <v>80.501067923733643</v>
      </c>
      <c r="D22" s="7">
        <f t="shared" si="5"/>
        <v>-0.24451649136298559</v>
      </c>
      <c r="E22" s="7"/>
      <c r="F22" s="12">
        <f t="shared" si="2"/>
        <v>80.256551432370657</v>
      </c>
      <c r="AD22" s="5">
        <f t="shared" si="0"/>
        <v>35674</v>
      </c>
      <c r="AE22" s="4">
        <f t="shared" si="1"/>
        <v>91.09</v>
      </c>
      <c r="AF22" s="4">
        <f t="shared" si="6"/>
        <v>80.256551432370657</v>
      </c>
    </row>
    <row r="23" spans="1:32" x14ac:dyDescent="0.35">
      <c r="A23" s="1">
        <v>35704</v>
      </c>
      <c r="B23">
        <v>89.43</v>
      </c>
      <c r="C23" s="7">
        <f t="shared" si="4"/>
        <v>82.618854338986921</v>
      </c>
      <c r="D23" s="7">
        <f t="shared" si="5"/>
        <v>0.22794408996026705</v>
      </c>
      <c r="E23" s="7"/>
      <c r="F23" s="12">
        <f t="shared" si="2"/>
        <v>82.846798428947181</v>
      </c>
      <c r="AD23" s="5">
        <f t="shared" si="0"/>
        <v>35704</v>
      </c>
      <c r="AE23" s="4">
        <f t="shared" si="1"/>
        <v>89.43</v>
      </c>
      <c r="AF23" s="4">
        <f t="shared" si="6"/>
        <v>82.846798428947181</v>
      </c>
    </row>
    <row r="24" spans="1:32" x14ac:dyDescent="0.35">
      <c r="A24" s="1">
        <v>35735</v>
      </c>
      <c r="B24">
        <v>91.04</v>
      </c>
      <c r="C24" s="7">
        <f t="shared" si="4"/>
        <v>83.98108347118955</v>
      </c>
      <c r="D24" s="7">
        <f t="shared" si="5"/>
        <v>0.45480109840873939</v>
      </c>
      <c r="E24" s="7"/>
      <c r="F24" s="12">
        <f t="shared" si="2"/>
        <v>84.435884569598286</v>
      </c>
      <c r="AD24" s="5">
        <f t="shared" si="0"/>
        <v>35735</v>
      </c>
      <c r="AE24" s="4">
        <f t="shared" si="1"/>
        <v>91.04</v>
      </c>
      <c r="AF24" s="4">
        <f t="shared" si="6"/>
        <v>84.435884569598286</v>
      </c>
    </row>
    <row r="25" spans="1:32" x14ac:dyDescent="0.35">
      <c r="A25" s="1">
        <v>35765</v>
      </c>
      <c r="B25">
        <v>92.87</v>
      </c>
      <c r="C25" s="7">
        <f t="shared" si="4"/>
        <v>85.392866776951635</v>
      </c>
      <c r="D25" s="7">
        <f t="shared" si="5"/>
        <v>0.64619753987940864</v>
      </c>
      <c r="E25" s="7"/>
      <c r="F25" s="12">
        <f t="shared" si="2"/>
        <v>86.039064316831045</v>
      </c>
      <c r="AD25" s="5">
        <f t="shared" si="0"/>
        <v>35765</v>
      </c>
      <c r="AE25" s="4">
        <f t="shared" si="1"/>
        <v>92.87</v>
      </c>
      <c r="AF25" s="4">
        <f t="shared" si="6"/>
        <v>86.039064316831045</v>
      </c>
    </row>
    <row r="26" spans="1:32" x14ac:dyDescent="0.35">
      <c r="A26" s="1">
        <v>35796</v>
      </c>
      <c r="B26">
        <v>81.87</v>
      </c>
      <c r="C26" s="7">
        <f t="shared" si="4"/>
        <v>86.888293421561315</v>
      </c>
      <c r="D26" s="7">
        <f t="shared" si="5"/>
        <v>0.81604336082546292</v>
      </c>
      <c r="E26" s="7"/>
      <c r="F26" s="12">
        <f t="shared" si="2"/>
        <v>87.704336782386775</v>
      </c>
      <c r="AD26" s="5">
        <f t="shared" si="0"/>
        <v>35796</v>
      </c>
      <c r="AE26" s="4">
        <f t="shared" si="1"/>
        <v>81.87</v>
      </c>
      <c r="AF26" s="4">
        <f t="shared" si="6"/>
        <v>87.704336782386775</v>
      </c>
    </row>
    <row r="27" spans="1:32" x14ac:dyDescent="0.35">
      <c r="A27" s="1">
        <v>35827</v>
      </c>
      <c r="B27">
        <v>85.36</v>
      </c>
      <c r="C27" s="7">
        <f t="shared" si="4"/>
        <v>85.884634737249058</v>
      </c>
      <c r="D27" s="7">
        <f t="shared" si="5"/>
        <v>0.45210295179791915</v>
      </c>
      <c r="E27" s="7"/>
      <c r="F27" s="12">
        <f t="shared" si="2"/>
        <v>86.336737689046984</v>
      </c>
      <c r="AD27" s="5">
        <f t="shared" si="0"/>
        <v>35827</v>
      </c>
      <c r="AE27" s="4">
        <f t="shared" si="1"/>
        <v>85.36</v>
      </c>
      <c r="AF27" s="4">
        <f t="shared" si="6"/>
        <v>86.336737689046984</v>
      </c>
    </row>
    <row r="28" spans="1:32" x14ac:dyDescent="0.35">
      <c r="A28" s="1">
        <v>35855</v>
      </c>
      <c r="B28">
        <v>92.98</v>
      </c>
      <c r="C28" s="7">
        <f t="shared" si="4"/>
        <v>85.779707789799247</v>
      </c>
      <c r="D28" s="7">
        <f t="shared" si="5"/>
        <v>0.34069697194837295</v>
      </c>
      <c r="E28" s="7"/>
      <c r="F28" s="12">
        <f t="shared" si="2"/>
        <v>86.120404761747622</v>
      </c>
      <c r="AD28" s="5">
        <f t="shared" si="0"/>
        <v>35855</v>
      </c>
      <c r="AE28" s="4">
        <f t="shared" si="1"/>
        <v>92.98</v>
      </c>
      <c r="AF28" s="4">
        <f t="shared" si="6"/>
        <v>86.120404761747622</v>
      </c>
    </row>
    <row r="29" spans="1:32" x14ac:dyDescent="0.35">
      <c r="A29" s="1">
        <v>35886</v>
      </c>
      <c r="B29">
        <v>81.09</v>
      </c>
      <c r="C29" s="7">
        <f t="shared" si="4"/>
        <v>87.219766231839401</v>
      </c>
      <c r="D29" s="7">
        <f t="shared" si="5"/>
        <v>0.56056926596672918</v>
      </c>
      <c r="E29" s="7"/>
      <c r="F29" s="12">
        <f t="shared" si="2"/>
        <v>87.780335497806135</v>
      </c>
      <c r="AD29" s="5">
        <f t="shared" si="0"/>
        <v>35886</v>
      </c>
      <c r="AE29" s="4">
        <f t="shared" si="1"/>
        <v>81.09</v>
      </c>
      <c r="AF29" s="4">
        <f t="shared" si="6"/>
        <v>87.780335497806135</v>
      </c>
    </row>
    <row r="30" spans="1:32" x14ac:dyDescent="0.35">
      <c r="A30" s="1">
        <v>35916</v>
      </c>
      <c r="B30">
        <v>85.64</v>
      </c>
      <c r="C30" s="7">
        <f t="shared" si="4"/>
        <v>85.993812985471521</v>
      </c>
      <c r="D30" s="7">
        <f t="shared" si="5"/>
        <v>0.20326476349980743</v>
      </c>
      <c r="E30" s="7"/>
      <c r="F30" s="12">
        <f t="shared" si="2"/>
        <v>86.197077748971324</v>
      </c>
      <c r="AD30" s="5">
        <f t="shared" si="0"/>
        <v>35916</v>
      </c>
      <c r="AE30" s="4">
        <f t="shared" si="1"/>
        <v>85.64</v>
      </c>
      <c r="AF30" s="4">
        <f t="shared" si="6"/>
        <v>86.197077748971324</v>
      </c>
    </row>
    <row r="31" spans="1:32" x14ac:dyDescent="0.35">
      <c r="A31" s="1">
        <v>35947</v>
      </c>
      <c r="B31">
        <v>91.14</v>
      </c>
      <c r="C31" s="7">
        <f t="shared" si="4"/>
        <v>85.92305038837722</v>
      </c>
      <c r="D31" s="7">
        <f t="shared" si="5"/>
        <v>0.14845929138098571</v>
      </c>
      <c r="E31" s="7"/>
      <c r="F31" s="12">
        <f t="shared" si="2"/>
        <v>86.071509679758208</v>
      </c>
      <c r="AD31" s="5">
        <f t="shared" si="0"/>
        <v>35947</v>
      </c>
      <c r="AE31" s="4">
        <f t="shared" si="1"/>
        <v>91.14</v>
      </c>
      <c r="AF31" s="4">
        <f t="shared" si="6"/>
        <v>86.071509679758208</v>
      </c>
    </row>
    <row r="32" spans="1:32" x14ac:dyDescent="0.35">
      <c r="A32" s="1">
        <v>35977</v>
      </c>
      <c r="B32">
        <v>83.46</v>
      </c>
      <c r="C32" s="7">
        <f t="shared" si="4"/>
        <v>86.966440310701785</v>
      </c>
      <c r="D32" s="7">
        <f t="shared" si="5"/>
        <v>0.32744541756970147</v>
      </c>
      <c r="E32" s="7"/>
      <c r="F32" s="12">
        <f t="shared" si="2"/>
        <v>87.293885728271491</v>
      </c>
      <c r="AD32" s="5">
        <f t="shared" si="0"/>
        <v>35977</v>
      </c>
      <c r="AE32" s="4">
        <f t="shared" si="1"/>
        <v>83.46</v>
      </c>
      <c r="AF32" s="4">
        <f t="shared" si="6"/>
        <v>87.293885728271491</v>
      </c>
    </row>
    <row r="33" spans="1:32" x14ac:dyDescent="0.35">
      <c r="A33" s="1">
        <v>36008</v>
      </c>
      <c r="B33">
        <v>66.37</v>
      </c>
      <c r="C33" s="7">
        <f t="shared" si="4"/>
        <v>86.265152248561435</v>
      </c>
      <c r="D33" s="7">
        <f t="shared" si="5"/>
        <v>0.12169872162769124</v>
      </c>
      <c r="E33" s="7"/>
      <c r="F33" s="12">
        <f t="shared" si="2"/>
        <v>86.38685097018913</v>
      </c>
      <c r="AD33" s="5">
        <f t="shared" ref="AD33:AD64" si="7">A33</f>
        <v>36008</v>
      </c>
      <c r="AE33" s="4">
        <f t="shared" ref="AE33:AE64" si="8">B33</f>
        <v>66.37</v>
      </c>
      <c r="AF33" s="4">
        <f t="shared" si="6"/>
        <v>86.38685097018913</v>
      </c>
    </row>
    <row r="34" spans="1:32" x14ac:dyDescent="0.35">
      <c r="A34" s="1">
        <v>36039</v>
      </c>
      <c r="B34">
        <v>93.34</v>
      </c>
      <c r="C34" s="7">
        <f t="shared" si="4"/>
        <v>82.286121798849152</v>
      </c>
      <c r="D34" s="7">
        <f t="shared" si="5"/>
        <v>-0.69844711264030368</v>
      </c>
      <c r="E34" s="7"/>
      <c r="F34" s="12">
        <f t="shared" si="2"/>
        <v>81.587674686208842</v>
      </c>
      <c r="AD34" s="5">
        <f t="shared" si="7"/>
        <v>36039</v>
      </c>
      <c r="AE34" s="4">
        <f t="shared" si="8"/>
        <v>93.34</v>
      </c>
      <c r="AF34" s="4">
        <f t="shared" si="6"/>
        <v>81.587674686208842</v>
      </c>
    </row>
    <row r="35" spans="1:32" x14ac:dyDescent="0.35">
      <c r="A35" s="1">
        <v>36069</v>
      </c>
      <c r="B35">
        <v>85.93</v>
      </c>
      <c r="C35" s="7">
        <f t="shared" si="4"/>
        <v>84.496897439079333</v>
      </c>
      <c r="D35" s="7">
        <f t="shared" si="5"/>
        <v>-0.11660256206620662</v>
      </c>
      <c r="E35" s="7"/>
      <c r="F35" s="12">
        <f t="shared" si="2"/>
        <v>84.380294877013128</v>
      </c>
      <c r="AD35" s="5">
        <f t="shared" si="7"/>
        <v>36069</v>
      </c>
      <c r="AE35" s="4">
        <f t="shared" si="8"/>
        <v>85.93</v>
      </c>
      <c r="AF35" s="4">
        <f t="shared" si="6"/>
        <v>84.380294877013128</v>
      </c>
    </row>
    <row r="36" spans="1:32" x14ac:dyDescent="0.35">
      <c r="A36" s="1">
        <v>36100</v>
      </c>
      <c r="B36">
        <v>86.81</v>
      </c>
      <c r="C36" s="7">
        <f t="shared" si="4"/>
        <v>84.783517951263477</v>
      </c>
      <c r="D36" s="7">
        <f t="shared" si="5"/>
        <v>-3.5957947216136654E-2</v>
      </c>
      <c r="E36" s="7"/>
      <c r="F36" s="12">
        <f t="shared" si="2"/>
        <v>84.747560004047344</v>
      </c>
      <c r="AD36" s="5">
        <f t="shared" si="7"/>
        <v>36100</v>
      </c>
      <c r="AE36" s="4">
        <f t="shared" si="8"/>
        <v>86.81</v>
      </c>
      <c r="AF36" s="4">
        <f t="shared" si="6"/>
        <v>84.747560004047344</v>
      </c>
    </row>
    <row r="37" spans="1:32" x14ac:dyDescent="0.35">
      <c r="A37" s="1">
        <v>36130</v>
      </c>
      <c r="B37">
        <v>93.3</v>
      </c>
      <c r="C37" s="7">
        <f t="shared" si="4"/>
        <v>85.188814361010799</v>
      </c>
      <c r="D37" s="7">
        <f t="shared" si="5"/>
        <v>5.2292924176555108E-2</v>
      </c>
      <c r="E37" s="7"/>
      <c r="F37" s="12">
        <f t="shared" si="2"/>
        <v>85.241107285187354</v>
      </c>
      <c r="AD37" s="5">
        <f t="shared" si="7"/>
        <v>36130</v>
      </c>
      <c r="AE37" s="4">
        <f t="shared" si="8"/>
        <v>93.3</v>
      </c>
      <c r="AF37" s="4">
        <f t="shared" si="6"/>
        <v>85.241107285187354</v>
      </c>
    </row>
    <row r="38" spans="1:32" x14ac:dyDescent="0.35">
      <c r="A38" s="1">
        <v>36161</v>
      </c>
      <c r="B38">
        <v>81.59</v>
      </c>
      <c r="C38" s="7">
        <f t="shared" si="4"/>
        <v>86.811051488808644</v>
      </c>
      <c r="D38" s="7">
        <f t="shared" si="5"/>
        <v>0.36628176490081316</v>
      </c>
      <c r="E38" s="7"/>
      <c r="F38" s="12">
        <f t="shared" si="2"/>
        <v>87.177333253709463</v>
      </c>
      <c r="AD38" s="5">
        <f t="shared" si="7"/>
        <v>36161</v>
      </c>
      <c r="AE38" s="4">
        <f t="shared" si="8"/>
        <v>81.59</v>
      </c>
      <c r="AF38" s="4">
        <f t="shared" si="6"/>
        <v>87.177333253709463</v>
      </c>
    </row>
    <row r="39" spans="1:32" x14ac:dyDescent="0.35">
      <c r="A39" s="1">
        <v>36192</v>
      </c>
      <c r="B39">
        <v>81.77</v>
      </c>
      <c r="C39" s="7">
        <f t="shared" si="4"/>
        <v>85.766841191046922</v>
      </c>
      <c r="D39" s="7">
        <f t="shared" si="5"/>
        <v>8.4183352368306014E-2</v>
      </c>
      <c r="E39" s="7"/>
      <c r="F39" s="12">
        <f t="shared" si="2"/>
        <v>85.851024543415221</v>
      </c>
      <c r="AD39" s="5">
        <f t="shared" si="7"/>
        <v>36192</v>
      </c>
      <c r="AE39" s="4">
        <f t="shared" si="8"/>
        <v>81.77</v>
      </c>
      <c r="AF39" s="4">
        <f t="shared" si="6"/>
        <v>85.851024543415221</v>
      </c>
    </row>
    <row r="40" spans="1:32" x14ac:dyDescent="0.35">
      <c r="A40" s="1">
        <v>36220</v>
      </c>
      <c r="B40">
        <v>91.24</v>
      </c>
      <c r="C40" s="7">
        <f t="shared" si="4"/>
        <v>84.967472952837539</v>
      </c>
      <c r="D40" s="7">
        <f t="shared" si="5"/>
        <v>-9.2526965747231668E-2</v>
      </c>
      <c r="E40" s="7"/>
      <c r="F40" s="12">
        <f t="shared" si="2"/>
        <v>84.874945987090314</v>
      </c>
      <c r="AD40" s="5">
        <f t="shared" si="7"/>
        <v>36220</v>
      </c>
      <c r="AE40" s="4">
        <f t="shared" si="8"/>
        <v>91.24</v>
      </c>
      <c r="AF40" s="4">
        <f t="shared" si="6"/>
        <v>84.874945987090314</v>
      </c>
    </row>
    <row r="41" spans="1:32" x14ac:dyDescent="0.35">
      <c r="A41" s="1">
        <v>36251</v>
      </c>
      <c r="B41">
        <v>79.45</v>
      </c>
      <c r="C41" s="7">
        <f t="shared" si="4"/>
        <v>86.221978362270036</v>
      </c>
      <c r="D41" s="7">
        <f t="shared" si="5"/>
        <v>0.17687950928871399</v>
      </c>
      <c r="E41" s="7"/>
      <c r="F41" s="12">
        <f t="shared" si="2"/>
        <v>86.398857871558747</v>
      </c>
      <c r="AD41" s="5">
        <f t="shared" si="7"/>
        <v>36251</v>
      </c>
      <c r="AE41" s="4">
        <f t="shared" si="8"/>
        <v>79.45</v>
      </c>
      <c r="AF41" s="4">
        <f t="shared" si="6"/>
        <v>86.398857871558747</v>
      </c>
    </row>
    <row r="42" spans="1:32" x14ac:dyDescent="0.35">
      <c r="A42" s="1">
        <v>36281</v>
      </c>
      <c r="B42">
        <v>86.99</v>
      </c>
      <c r="C42" s="7">
        <f t="shared" si="4"/>
        <v>84.867582689816032</v>
      </c>
      <c r="D42" s="7">
        <f t="shared" si="5"/>
        <v>-0.12937552705982955</v>
      </c>
      <c r="E42" s="7"/>
      <c r="F42" s="12">
        <f t="shared" si="2"/>
        <v>84.738207162756197</v>
      </c>
      <c r="AD42" s="5">
        <f t="shared" si="7"/>
        <v>36281</v>
      </c>
      <c r="AE42" s="4">
        <f t="shared" si="8"/>
        <v>86.99</v>
      </c>
      <c r="AF42" s="4">
        <f t="shared" si="6"/>
        <v>84.738207162756197</v>
      </c>
    </row>
    <row r="43" spans="1:32" x14ac:dyDescent="0.35">
      <c r="A43" s="1">
        <v>36312</v>
      </c>
      <c r="B43">
        <v>96.6</v>
      </c>
      <c r="C43" s="7">
        <f t="shared" si="4"/>
        <v>85.292066151852822</v>
      </c>
      <c r="D43" s="7">
        <f t="shared" si="5"/>
        <v>-1.8603729240505712E-2</v>
      </c>
      <c r="E43" s="7"/>
      <c r="F43" s="12">
        <f t="shared" si="2"/>
        <v>85.273462422612312</v>
      </c>
      <c r="AD43" s="5">
        <f t="shared" si="7"/>
        <v>36312</v>
      </c>
      <c r="AE43" s="4">
        <f t="shared" si="8"/>
        <v>96.6</v>
      </c>
      <c r="AF43" s="4">
        <f t="shared" si="6"/>
        <v>85.273462422612312</v>
      </c>
    </row>
    <row r="44" spans="1:32" x14ac:dyDescent="0.35">
      <c r="A44" s="1">
        <v>36342</v>
      </c>
      <c r="B44">
        <v>97.99</v>
      </c>
      <c r="C44" s="7">
        <f t="shared" si="4"/>
        <v>87.553652921482268</v>
      </c>
      <c r="D44" s="7">
        <f t="shared" si="5"/>
        <v>0.43743437053348461</v>
      </c>
      <c r="E44" s="7"/>
      <c r="F44" s="12">
        <f t="shared" si="2"/>
        <v>87.991087292015749</v>
      </c>
      <c r="AD44" s="5">
        <f t="shared" si="7"/>
        <v>36342</v>
      </c>
      <c r="AE44" s="4">
        <f t="shared" si="8"/>
        <v>97.99</v>
      </c>
      <c r="AF44" s="4">
        <f t="shared" si="6"/>
        <v>87.991087292015749</v>
      </c>
    </row>
    <row r="45" spans="1:32" x14ac:dyDescent="0.35">
      <c r="A45" s="1">
        <v>36373</v>
      </c>
      <c r="B45">
        <v>79.13</v>
      </c>
      <c r="C45" s="7">
        <f t="shared" si="4"/>
        <v>89.640922337185813</v>
      </c>
      <c r="D45" s="7">
        <f t="shared" si="5"/>
        <v>0.76740137956749677</v>
      </c>
      <c r="E45" s="7"/>
      <c r="F45" s="12">
        <f t="shared" si="2"/>
        <v>90.408323716753316</v>
      </c>
      <c r="AD45" s="5">
        <f t="shared" si="7"/>
        <v>36373</v>
      </c>
      <c r="AE45" s="4">
        <f t="shared" si="8"/>
        <v>79.13</v>
      </c>
      <c r="AF45" s="4">
        <f t="shared" si="6"/>
        <v>90.408323716753316</v>
      </c>
    </row>
    <row r="46" spans="1:32" x14ac:dyDescent="0.35">
      <c r="A46" s="1">
        <v>36404</v>
      </c>
      <c r="B46">
        <v>103.56</v>
      </c>
      <c r="C46" s="7">
        <f t="shared" si="4"/>
        <v>87.538737869748644</v>
      </c>
      <c r="D46" s="7">
        <f t="shared" si="5"/>
        <v>0.19348421016656359</v>
      </c>
      <c r="E46" s="7"/>
      <c r="F46" s="12">
        <f t="shared" si="2"/>
        <v>87.732222079915203</v>
      </c>
      <c r="AD46" s="5">
        <f t="shared" si="7"/>
        <v>36404</v>
      </c>
      <c r="AE46" s="4">
        <f t="shared" si="8"/>
        <v>103.56</v>
      </c>
      <c r="AF46" s="4">
        <f t="shared" si="6"/>
        <v>87.732222079915203</v>
      </c>
    </row>
    <row r="47" spans="1:32" x14ac:dyDescent="0.35">
      <c r="A47" s="1">
        <v>36434</v>
      </c>
      <c r="B47">
        <v>100.89</v>
      </c>
      <c r="C47" s="7">
        <f t="shared" si="4"/>
        <v>90.742990295798919</v>
      </c>
      <c r="D47" s="7">
        <f t="shared" si="5"/>
        <v>0.79563785334330583</v>
      </c>
      <c r="E47" s="7"/>
      <c r="F47" s="12">
        <f t="shared" si="2"/>
        <v>91.538628149142227</v>
      </c>
      <c r="AD47" s="5">
        <f t="shared" si="7"/>
        <v>36434</v>
      </c>
      <c r="AE47" s="4">
        <f t="shared" si="8"/>
        <v>100.89</v>
      </c>
      <c r="AF47" s="4">
        <f t="shared" si="6"/>
        <v>91.538628149142227</v>
      </c>
    </row>
    <row r="48" spans="1:32" x14ac:dyDescent="0.35">
      <c r="A48" s="1">
        <v>36465</v>
      </c>
      <c r="B48">
        <v>99.4</v>
      </c>
      <c r="C48" s="7">
        <f t="shared" si="4"/>
        <v>92.772392236639135</v>
      </c>
      <c r="D48" s="7">
        <f t="shared" si="5"/>
        <v>1.042390670842688</v>
      </c>
      <c r="E48" s="7"/>
      <c r="F48" s="12">
        <f t="shared" si="2"/>
        <v>93.814782907481828</v>
      </c>
      <c r="AD48" s="5">
        <f t="shared" si="7"/>
        <v>36465</v>
      </c>
      <c r="AE48" s="4">
        <f t="shared" si="8"/>
        <v>99.4</v>
      </c>
      <c r="AF48" s="4">
        <f t="shared" si="6"/>
        <v>93.814782907481828</v>
      </c>
    </row>
    <row r="49" spans="1:32" x14ac:dyDescent="0.35">
      <c r="A49" s="1">
        <v>36495</v>
      </c>
      <c r="B49">
        <v>111.8</v>
      </c>
      <c r="C49" s="7">
        <f t="shared" si="4"/>
        <v>94.09791378931132</v>
      </c>
      <c r="D49" s="7">
        <f t="shared" si="5"/>
        <v>1.0990168472085875</v>
      </c>
      <c r="E49" s="7"/>
      <c r="F49" s="12">
        <f t="shared" si="2"/>
        <v>95.196930636519909</v>
      </c>
      <c r="AD49" s="5">
        <f t="shared" si="7"/>
        <v>36495</v>
      </c>
      <c r="AE49" s="4">
        <f t="shared" si="8"/>
        <v>111.8</v>
      </c>
      <c r="AF49" s="4">
        <f t="shared" si="6"/>
        <v>95.196930636519909</v>
      </c>
    </row>
    <row r="50" spans="1:32" x14ac:dyDescent="0.35">
      <c r="A50" s="1">
        <v>36526</v>
      </c>
      <c r="B50">
        <v>95.3</v>
      </c>
      <c r="C50" s="7">
        <f t="shared" si="4"/>
        <v>97.638331031449056</v>
      </c>
      <c r="D50" s="7">
        <f t="shared" si="5"/>
        <v>1.5872969261944172</v>
      </c>
      <c r="E50" s="7"/>
      <c r="F50" s="12">
        <f t="shared" si="2"/>
        <v>99.225627957643468</v>
      </c>
      <c r="AD50" s="5">
        <f t="shared" si="7"/>
        <v>36526</v>
      </c>
      <c r="AE50" s="4">
        <f t="shared" si="8"/>
        <v>95.3</v>
      </c>
      <c r="AF50" s="4">
        <f t="shared" si="6"/>
        <v>99.225627957643468</v>
      </c>
    </row>
    <row r="51" spans="1:32" x14ac:dyDescent="0.35">
      <c r="A51" s="1">
        <v>36557</v>
      </c>
      <c r="B51">
        <v>97.77</v>
      </c>
      <c r="C51" s="7">
        <f t="shared" si="4"/>
        <v>97.17066482515925</v>
      </c>
      <c r="D51" s="7">
        <f t="shared" si="5"/>
        <v>1.1763042996975726</v>
      </c>
      <c r="E51" s="7"/>
      <c r="F51" s="12">
        <f t="shared" si="2"/>
        <v>98.346969124856827</v>
      </c>
      <c r="AD51" s="5">
        <f t="shared" si="7"/>
        <v>36557</v>
      </c>
      <c r="AE51" s="4">
        <f t="shared" si="8"/>
        <v>97.77</v>
      </c>
      <c r="AF51" s="4">
        <f t="shared" si="6"/>
        <v>98.346969124856827</v>
      </c>
    </row>
    <row r="52" spans="1:32" x14ac:dyDescent="0.35">
      <c r="A52" s="1">
        <v>36586</v>
      </c>
      <c r="B52">
        <v>116.23</v>
      </c>
      <c r="C52" s="7">
        <f t="shared" si="4"/>
        <v>97.290531860127402</v>
      </c>
      <c r="D52" s="7">
        <f t="shared" si="5"/>
        <v>0.96501684675168842</v>
      </c>
      <c r="E52" s="7"/>
      <c r="F52" s="12">
        <f t="shared" si="2"/>
        <v>98.255548706879097</v>
      </c>
      <c r="AD52" s="5">
        <f t="shared" si="7"/>
        <v>36586</v>
      </c>
      <c r="AE52" s="4">
        <f t="shared" si="8"/>
        <v>116.23</v>
      </c>
      <c r="AF52" s="4">
        <f t="shared" si="6"/>
        <v>98.255548706879097</v>
      </c>
    </row>
    <row r="53" spans="1:32" x14ac:dyDescent="0.35">
      <c r="A53" s="1">
        <v>36617</v>
      </c>
      <c r="B53">
        <v>100.98</v>
      </c>
      <c r="C53" s="7">
        <f t="shared" si="4"/>
        <v>101.07842548810194</v>
      </c>
      <c r="D53" s="7">
        <f t="shared" si="5"/>
        <v>1.529592202996259</v>
      </c>
      <c r="E53" s="7"/>
      <c r="F53" s="12">
        <f t="shared" si="2"/>
        <v>102.6080176910982</v>
      </c>
      <c r="AD53" s="5">
        <f t="shared" si="7"/>
        <v>36617</v>
      </c>
      <c r="AE53" s="4">
        <f t="shared" si="8"/>
        <v>100.98</v>
      </c>
      <c r="AF53" s="4">
        <f t="shared" si="6"/>
        <v>102.6080176910982</v>
      </c>
    </row>
    <row r="54" spans="1:32" x14ac:dyDescent="0.35">
      <c r="A54" s="1">
        <v>36647</v>
      </c>
      <c r="B54">
        <v>104.07</v>
      </c>
      <c r="C54" s="7">
        <f t="shared" si="4"/>
        <v>101.05874039048156</v>
      </c>
      <c r="D54" s="7">
        <f t="shared" si="5"/>
        <v>1.2197367428729309</v>
      </c>
      <c r="E54" s="7"/>
      <c r="F54" s="12">
        <f t="shared" si="2"/>
        <v>102.27847713335449</v>
      </c>
      <c r="AD54" s="5">
        <f t="shared" si="7"/>
        <v>36647</v>
      </c>
      <c r="AE54" s="4">
        <f t="shared" si="8"/>
        <v>104.07</v>
      </c>
      <c r="AF54" s="4">
        <f t="shared" si="6"/>
        <v>102.27847713335449</v>
      </c>
    </row>
    <row r="55" spans="1:32" x14ac:dyDescent="0.35">
      <c r="A55" s="1">
        <v>36678</v>
      </c>
      <c r="B55">
        <v>114.64</v>
      </c>
      <c r="C55" s="7">
        <f t="shared" si="4"/>
        <v>101.66099231238525</v>
      </c>
      <c r="D55" s="7">
        <f t="shared" si="5"/>
        <v>1.0962397786790821</v>
      </c>
      <c r="E55" s="7"/>
      <c r="F55" s="12">
        <f t="shared" si="2"/>
        <v>102.75723209106432</v>
      </c>
      <c r="AD55" s="5">
        <f t="shared" si="7"/>
        <v>36678</v>
      </c>
      <c r="AE55" s="4">
        <f t="shared" si="8"/>
        <v>114.64</v>
      </c>
      <c r="AF55" s="4">
        <f t="shared" si="6"/>
        <v>102.75723209106432</v>
      </c>
    </row>
    <row r="56" spans="1:32" x14ac:dyDescent="0.35">
      <c r="A56" s="1">
        <v>36708</v>
      </c>
      <c r="B56">
        <v>107.62</v>
      </c>
      <c r="C56" s="7">
        <f t="shared" si="4"/>
        <v>104.25679384990821</v>
      </c>
      <c r="D56" s="7">
        <f t="shared" si="5"/>
        <v>1.3961521304478577</v>
      </c>
      <c r="E56" s="7"/>
      <c r="F56" s="12">
        <f t="shared" si="2"/>
        <v>105.65294598035607</v>
      </c>
      <c r="AD56" s="5">
        <f t="shared" si="7"/>
        <v>36708</v>
      </c>
      <c r="AE56" s="4">
        <f t="shared" si="8"/>
        <v>107.62</v>
      </c>
      <c r="AF56" s="4">
        <f t="shared" si="6"/>
        <v>105.65294598035607</v>
      </c>
    </row>
    <row r="57" spans="1:32" x14ac:dyDescent="0.35">
      <c r="A57" s="1">
        <v>36739</v>
      </c>
      <c r="B57">
        <v>96.12</v>
      </c>
      <c r="C57" s="7">
        <f t="shared" si="4"/>
        <v>104.92943507992658</v>
      </c>
      <c r="D57" s="7">
        <f t="shared" si="5"/>
        <v>1.2514499503619605</v>
      </c>
      <c r="E57" s="7"/>
      <c r="F57" s="12">
        <f t="shared" si="2"/>
        <v>106.18088503028854</v>
      </c>
      <c r="AD57" s="5">
        <f t="shared" si="7"/>
        <v>36739</v>
      </c>
      <c r="AE57" s="4">
        <f t="shared" si="8"/>
        <v>96.12</v>
      </c>
      <c r="AF57" s="4">
        <f t="shared" si="6"/>
        <v>106.18088503028854</v>
      </c>
    </row>
    <row r="58" spans="1:32" x14ac:dyDescent="0.35">
      <c r="A58" s="1">
        <v>36770</v>
      </c>
      <c r="B58">
        <v>123.5</v>
      </c>
      <c r="C58" s="7">
        <f t="shared" si="4"/>
        <v>103.16754806394127</v>
      </c>
      <c r="D58" s="7">
        <f t="shared" si="5"/>
        <v>0.64878255709250665</v>
      </c>
      <c r="E58" s="7"/>
      <c r="F58" s="12">
        <f t="shared" si="2"/>
        <v>103.81633062103377</v>
      </c>
      <c r="AD58" s="5">
        <f t="shared" si="7"/>
        <v>36770</v>
      </c>
      <c r="AE58" s="4">
        <f t="shared" si="8"/>
        <v>123.5</v>
      </c>
      <c r="AF58" s="4">
        <f t="shared" si="6"/>
        <v>103.81633062103377</v>
      </c>
    </row>
    <row r="59" spans="1:32" x14ac:dyDescent="0.35">
      <c r="A59" s="1">
        <v>36800</v>
      </c>
      <c r="B59">
        <v>116.12</v>
      </c>
      <c r="C59" s="7">
        <f t="shared" si="4"/>
        <v>107.23403845115303</v>
      </c>
      <c r="D59" s="7">
        <f t="shared" si="5"/>
        <v>1.332324123116357</v>
      </c>
      <c r="E59" s="7"/>
      <c r="F59" s="12">
        <f t="shared" si="2"/>
        <v>108.56636257426938</v>
      </c>
      <c r="AD59" s="5">
        <f t="shared" si="7"/>
        <v>36800</v>
      </c>
      <c r="AE59" s="4">
        <f t="shared" si="8"/>
        <v>116.12</v>
      </c>
      <c r="AF59" s="4">
        <f t="shared" si="6"/>
        <v>108.56636257426938</v>
      </c>
    </row>
    <row r="60" spans="1:32" x14ac:dyDescent="0.35">
      <c r="A60" s="1">
        <v>36831</v>
      </c>
      <c r="B60">
        <v>116.86</v>
      </c>
      <c r="C60" s="7">
        <f t="shared" si="4"/>
        <v>109.01123076092243</v>
      </c>
      <c r="D60" s="7">
        <f t="shared" si="5"/>
        <v>1.4212977604469665</v>
      </c>
      <c r="E60" s="7"/>
      <c r="F60" s="12">
        <f t="shared" si="2"/>
        <v>110.43252852136939</v>
      </c>
      <c r="AD60" s="5">
        <f t="shared" si="7"/>
        <v>36831</v>
      </c>
      <c r="AE60" s="4">
        <f t="shared" si="8"/>
        <v>116.86</v>
      </c>
      <c r="AF60" s="4">
        <f t="shared" si="6"/>
        <v>110.43252852136939</v>
      </c>
    </row>
    <row r="61" spans="1:32" x14ac:dyDescent="0.35">
      <c r="A61" s="1">
        <v>36861</v>
      </c>
      <c r="B61">
        <v>128.61000000000001</v>
      </c>
      <c r="C61" s="7">
        <f t="shared" si="4"/>
        <v>110.58098460873795</v>
      </c>
      <c r="D61" s="7">
        <f t="shared" si="5"/>
        <v>1.450988977920677</v>
      </c>
      <c r="E61" s="7"/>
      <c r="F61" s="12">
        <f t="shared" si="2"/>
        <v>112.03197358665862</v>
      </c>
      <c r="AD61" s="5">
        <f t="shared" si="7"/>
        <v>36861</v>
      </c>
      <c r="AE61" s="4">
        <f t="shared" si="8"/>
        <v>128.61000000000001</v>
      </c>
      <c r="AF61" s="4">
        <f t="shared" si="6"/>
        <v>112.03197358665862</v>
      </c>
    </row>
    <row r="62" spans="1:32" x14ac:dyDescent="0.35">
      <c r="A62" s="1">
        <v>36892</v>
      </c>
      <c r="B62">
        <v>100.56</v>
      </c>
      <c r="C62" s="7">
        <f t="shared" si="4"/>
        <v>114.18678768699037</v>
      </c>
      <c r="D62" s="7">
        <f t="shared" si="5"/>
        <v>1.8819517979870262</v>
      </c>
      <c r="E62" s="7"/>
      <c r="F62" s="12">
        <f t="shared" si="2"/>
        <v>116.0687394849774</v>
      </c>
      <c r="AD62" s="5">
        <f t="shared" si="7"/>
        <v>36892</v>
      </c>
      <c r="AE62" s="4">
        <f t="shared" si="8"/>
        <v>100.56</v>
      </c>
      <c r="AF62" s="4">
        <f t="shared" si="6"/>
        <v>116.0687394849774</v>
      </c>
    </row>
    <row r="63" spans="1:32" x14ac:dyDescent="0.35">
      <c r="A63" s="1">
        <v>36923</v>
      </c>
      <c r="B63">
        <v>103.05</v>
      </c>
      <c r="C63" s="7">
        <f t="shared" si="4"/>
        <v>111.4614301495923</v>
      </c>
      <c r="D63" s="7">
        <f t="shared" si="5"/>
        <v>0.96048993091000734</v>
      </c>
      <c r="E63" s="7"/>
      <c r="F63" s="12">
        <f t="shared" si="2"/>
        <v>112.4219200805023</v>
      </c>
      <c r="AD63" s="5">
        <f t="shared" si="7"/>
        <v>36923</v>
      </c>
      <c r="AE63" s="4">
        <f t="shared" si="8"/>
        <v>103.05</v>
      </c>
      <c r="AF63" s="4">
        <f t="shared" si="6"/>
        <v>112.4219200805023</v>
      </c>
    </row>
    <row r="64" spans="1:32" x14ac:dyDescent="0.35">
      <c r="A64" s="1">
        <v>36951</v>
      </c>
      <c r="B64">
        <v>119.06</v>
      </c>
      <c r="C64" s="7">
        <f t="shared" si="4"/>
        <v>109.77914411967384</v>
      </c>
      <c r="D64" s="7">
        <f t="shared" si="5"/>
        <v>0.43193473874431421</v>
      </c>
      <c r="E64" s="7"/>
      <c r="F64" s="12">
        <f t="shared" si="2"/>
        <v>110.21107885841816</v>
      </c>
      <c r="AD64" s="5">
        <f t="shared" si="7"/>
        <v>36951</v>
      </c>
      <c r="AE64" s="4">
        <f t="shared" si="8"/>
        <v>119.06</v>
      </c>
      <c r="AF64" s="4">
        <f t="shared" si="6"/>
        <v>110.21107885841816</v>
      </c>
    </row>
    <row r="65" spans="1:32" x14ac:dyDescent="0.35">
      <c r="A65" s="1">
        <v>36982</v>
      </c>
      <c r="B65">
        <v>92.46</v>
      </c>
      <c r="C65" s="7">
        <f t="shared" si="4"/>
        <v>111.63531529573908</v>
      </c>
      <c r="D65" s="7">
        <f t="shared" si="5"/>
        <v>0.71678202620849774</v>
      </c>
      <c r="E65" s="7"/>
      <c r="F65" s="12">
        <f t="shared" si="2"/>
        <v>112.35209732194757</v>
      </c>
      <c r="AD65" s="5">
        <f t="shared" ref="AD65:AD96" si="9">A65</f>
        <v>36982</v>
      </c>
      <c r="AE65" s="4">
        <f t="shared" ref="AE65:AE96" si="10">B65</f>
        <v>92.46</v>
      </c>
      <c r="AF65" s="4">
        <f t="shared" si="6"/>
        <v>112.35209732194757</v>
      </c>
    </row>
    <row r="66" spans="1:32" x14ac:dyDescent="0.35">
      <c r="A66" s="1">
        <v>37012</v>
      </c>
      <c r="B66">
        <v>98.75</v>
      </c>
      <c r="C66" s="7">
        <f t="shared" si="4"/>
        <v>107.80025223659128</v>
      </c>
      <c r="D66" s="7">
        <f t="shared" si="5"/>
        <v>-0.19358699086276177</v>
      </c>
      <c r="E66" s="7"/>
      <c r="F66" s="12">
        <f t="shared" si="2"/>
        <v>107.60666524572852</v>
      </c>
      <c r="AD66" s="5">
        <f t="shared" si="9"/>
        <v>37012</v>
      </c>
      <c r="AE66" s="4">
        <f t="shared" si="10"/>
        <v>98.75</v>
      </c>
      <c r="AF66" s="4">
        <f t="shared" ref="AF66:AF129" si="11">F66</f>
        <v>107.60666524572852</v>
      </c>
    </row>
    <row r="67" spans="1:32" x14ac:dyDescent="0.35">
      <c r="A67" s="1">
        <v>37043</v>
      </c>
      <c r="B67">
        <v>111.14</v>
      </c>
      <c r="C67" s="7">
        <f t="shared" si="4"/>
        <v>105.99020178927303</v>
      </c>
      <c r="D67" s="7">
        <f t="shared" si="5"/>
        <v>-0.51687968215385882</v>
      </c>
      <c r="E67" s="7"/>
      <c r="F67" s="12">
        <f t="shared" ref="F67:F130" si="12">C67+D67</f>
        <v>105.47332210711917</v>
      </c>
      <c r="AD67" s="5">
        <f t="shared" si="9"/>
        <v>37043</v>
      </c>
      <c r="AE67" s="4">
        <f t="shared" si="10"/>
        <v>111.14</v>
      </c>
      <c r="AF67" s="4">
        <f t="shared" si="11"/>
        <v>105.47332210711917</v>
      </c>
    </row>
    <row r="68" spans="1:32" x14ac:dyDescent="0.35">
      <c r="A68" s="1">
        <v>37073</v>
      </c>
      <c r="B68">
        <v>96.13</v>
      </c>
      <c r="C68" s="7">
        <f t="shared" ref="C68:C131" si="13">$I$4*B67+(1-$I$4)*C67</f>
        <v>107.02016143141844</v>
      </c>
      <c r="D68" s="7">
        <f t="shared" si="5"/>
        <v>-0.20751181729400425</v>
      </c>
      <c r="E68" s="7"/>
      <c r="F68" s="12">
        <f t="shared" si="12"/>
        <v>106.81264961412444</v>
      </c>
      <c r="AD68" s="5">
        <f t="shared" si="9"/>
        <v>37073</v>
      </c>
      <c r="AE68" s="4">
        <f t="shared" si="10"/>
        <v>96.13</v>
      </c>
      <c r="AF68" s="4">
        <f t="shared" si="11"/>
        <v>106.81264961412444</v>
      </c>
    </row>
    <row r="69" spans="1:32" x14ac:dyDescent="0.35">
      <c r="A69" s="1">
        <v>37104</v>
      </c>
      <c r="B69">
        <v>79.72</v>
      </c>
      <c r="C69" s="7">
        <f t="shared" si="13"/>
        <v>104.84212914513476</v>
      </c>
      <c r="D69" s="7">
        <f t="shared" si="5"/>
        <v>-0.60161591109193968</v>
      </c>
      <c r="E69" s="7"/>
      <c r="F69" s="12">
        <f t="shared" si="12"/>
        <v>104.24051323404282</v>
      </c>
      <c r="AD69" s="5">
        <f t="shared" si="9"/>
        <v>37104</v>
      </c>
      <c r="AE69" s="4">
        <f t="shared" si="10"/>
        <v>79.72</v>
      </c>
      <c r="AF69" s="4">
        <f t="shared" si="11"/>
        <v>104.24051323404282</v>
      </c>
    </row>
    <row r="70" spans="1:32" x14ac:dyDescent="0.35">
      <c r="A70" s="1">
        <v>37135</v>
      </c>
      <c r="B70">
        <v>102.07</v>
      </c>
      <c r="C70" s="7">
        <f t="shared" si="13"/>
        <v>99.817703316107824</v>
      </c>
      <c r="D70" s="7">
        <f t="shared" ref="D70:D133" si="14">$I$5*(C70-C69)+(1-$I$5)*D69</f>
        <v>-1.4861778946789395</v>
      </c>
      <c r="E70" s="7"/>
      <c r="F70" s="12">
        <f t="shared" si="12"/>
        <v>98.331525421428879</v>
      </c>
      <c r="AD70" s="5">
        <f t="shared" si="9"/>
        <v>37135</v>
      </c>
      <c r="AE70" s="4">
        <f t="shared" si="10"/>
        <v>102.07</v>
      </c>
      <c r="AF70" s="4">
        <f t="shared" si="11"/>
        <v>98.331525421428879</v>
      </c>
    </row>
    <row r="71" spans="1:32" x14ac:dyDescent="0.35">
      <c r="A71" s="1">
        <v>37165</v>
      </c>
      <c r="B71">
        <v>96.18</v>
      </c>
      <c r="C71" s="7">
        <f t="shared" si="13"/>
        <v>100.26816265288626</v>
      </c>
      <c r="D71" s="7">
        <f t="shared" si="14"/>
        <v>-1.0988504483874642</v>
      </c>
      <c r="E71" s="7"/>
      <c r="F71" s="12">
        <f t="shared" si="12"/>
        <v>99.169312204498794</v>
      </c>
      <c r="AD71" s="5">
        <f t="shared" si="9"/>
        <v>37165</v>
      </c>
      <c r="AE71" s="4">
        <f t="shared" si="10"/>
        <v>96.18</v>
      </c>
      <c r="AF71" s="4">
        <f t="shared" si="11"/>
        <v>99.169312204498794</v>
      </c>
    </row>
    <row r="72" spans="1:32" x14ac:dyDescent="0.35">
      <c r="A72" s="1">
        <v>37196</v>
      </c>
      <c r="B72">
        <v>101.26</v>
      </c>
      <c r="C72" s="7">
        <f t="shared" si="13"/>
        <v>99.450530122309019</v>
      </c>
      <c r="D72" s="7">
        <f t="shared" si="14"/>
        <v>-1.0426068648254199</v>
      </c>
      <c r="E72" s="7"/>
      <c r="F72" s="12">
        <f t="shared" si="12"/>
        <v>98.407923257483603</v>
      </c>
      <c r="AD72" s="5">
        <f t="shared" si="9"/>
        <v>37196</v>
      </c>
      <c r="AE72" s="4">
        <f t="shared" si="10"/>
        <v>101.26</v>
      </c>
      <c r="AF72" s="4">
        <f t="shared" si="11"/>
        <v>98.407923257483603</v>
      </c>
    </row>
    <row r="73" spans="1:32" x14ac:dyDescent="0.35">
      <c r="A73" s="1">
        <v>37226</v>
      </c>
      <c r="B73">
        <v>109.85</v>
      </c>
      <c r="C73" s="7">
        <f t="shared" si="13"/>
        <v>99.812424097847213</v>
      </c>
      <c r="D73" s="7">
        <f t="shared" si="14"/>
        <v>-0.76170669675269709</v>
      </c>
      <c r="E73" s="7"/>
      <c r="F73" s="12">
        <f t="shared" si="12"/>
        <v>99.050717401094516</v>
      </c>
      <c r="AD73" s="5">
        <f t="shared" si="9"/>
        <v>37226</v>
      </c>
      <c r="AE73" s="4">
        <f t="shared" si="10"/>
        <v>109.85</v>
      </c>
      <c r="AF73" s="4">
        <f t="shared" si="11"/>
        <v>99.050717401094516</v>
      </c>
    </row>
    <row r="74" spans="1:32" x14ac:dyDescent="0.35">
      <c r="A74" s="1">
        <v>37257</v>
      </c>
      <c r="B74">
        <v>89.52</v>
      </c>
      <c r="C74" s="7">
        <f t="shared" si="13"/>
        <v>101.81993927827777</v>
      </c>
      <c r="D74" s="7">
        <f t="shared" si="14"/>
        <v>-0.20786232131604587</v>
      </c>
      <c r="E74" s="7"/>
      <c r="F74" s="12">
        <f t="shared" si="12"/>
        <v>101.61207695696173</v>
      </c>
      <c r="AD74" s="5">
        <f t="shared" si="9"/>
        <v>37257</v>
      </c>
      <c r="AE74" s="4">
        <f t="shared" si="10"/>
        <v>89.52</v>
      </c>
      <c r="AF74" s="4">
        <f t="shared" si="11"/>
        <v>101.61207695696173</v>
      </c>
    </row>
    <row r="75" spans="1:32" x14ac:dyDescent="0.35">
      <c r="A75" s="1">
        <v>37288</v>
      </c>
      <c r="B75">
        <v>89.27</v>
      </c>
      <c r="C75" s="7">
        <f t="shared" si="13"/>
        <v>99.359951422622217</v>
      </c>
      <c r="D75" s="7">
        <f t="shared" si="14"/>
        <v>-0.65828742818394781</v>
      </c>
      <c r="E75" s="7"/>
      <c r="F75" s="12">
        <f t="shared" si="12"/>
        <v>98.701663994438263</v>
      </c>
      <c r="AD75" s="5">
        <f t="shared" si="9"/>
        <v>37288</v>
      </c>
      <c r="AE75" s="4">
        <f t="shared" si="10"/>
        <v>89.27</v>
      </c>
      <c r="AF75" s="4">
        <f t="shared" si="11"/>
        <v>98.701663994438263</v>
      </c>
    </row>
    <row r="76" spans="1:32" x14ac:dyDescent="0.35">
      <c r="A76" s="1">
        <v>37316</v>
      </c>
      <c r="B76">
        <v>104.35</v>
      </c>
      <c r="C76" s="7">
        <f t="shared" si="13"/>
        <v>97.341961138097773</v>
      </c>
      <c r="D76" s="7">
        <f t="shared" si="14"/>
        <v>-0.93022799945204704</v>
      </c>
      <c r="E76" s="7"/>
      <c r="F76" s="12">
        <f t="shared" si="12"/>
        <v>96.411733138645729</v>
      </c>
      <c r="AD76" s="5">
        <f t="shared" si="9"/>
        <v>37316</v>
      </c>
      <c r="AE76" s="4">
        <f t="shared" si="10"/>
        <v>104.35</v>
      </c>
      <c r="AF76" s="4">
        <f t="shared" si="11"/>
        <v>96.411733138645729</v>
      </c>
    </row>
    <row r="77" spans="1:32" x14ac:dyDescent="0.35">
      <c r="A77" s="1">
        <v>37347</v>
      </c>
      <c r="B77">
        <v>87.05</v>
      </c>
      <c r="C77" s="7">
        <f t="shared" si="13"/>
        <v>98.743568910478231</v>
      </c>
      <c r="D77" s="7">
        <f t="shared" si="14"/>
        <v>-0.46386084508554598</v>
      </c>
      <c r="E77" s="7"/>
      <c r="F77" s="12">
        <f t="shared" si="12"/>
        <v>98.279708065392683</v>
      </c>
      <c r="AD77" s="5">
        <f t="shared" si="9"/>
        <v>37347</v>
      </c>
      <c r="AE77" s="4">
        <f t="shared" si="10"/>
        <v>87.05</v>
      </c>
      <c r="AF77" s="4">
        <f t="shared" si="11"/>
        <v>98.279708065392683</v>
      </c>
    </row>
    <row r="78" spans="1:32" x14ac:dyDescent="0.35">
      <c r="A78" s="1">
        <v>37377</v>
      </c>
      <c r="B78">
        <v>89.33</v>
      </c>
      <c r="C78" s="7">
        <f t="shared" si="13"/>
        <v>96.404855128382593</v>
      </c>
      <c r="D78" s="7">
        <f t="shared" si="14"/>
        <v>-0.83883143248756453</v>
      </c>
      <c r="E78" s="7"/>
      <c r="F78" s="12">
        <f t="shared" si="12"/>
        <v>95.566023695895026</v>
      </c>
      <c r="AD78" s="5">
        <f t="shared" si="9"/>
        <v>37377</v>
      </c>
      <c r="AE78" s="4">
        <f t="shared" si="10"/>
        <v>89.33</v>
      </c>
      <c r="AF78" s="4">
        <f t="shared" si="11"/>
        <v>95.566023695895026</v>
      </c>
    </row>
    <row r="79" spans="1:32" x14ac:dyDescent="0.35">
      <c r="A79" s="1">
        <v>37408</v>
      </c>
      <c r="B79">
        <v>102.2</v>
      </c>
      <c r="C79" s="7">
        <f t="shared" si="13"/>
        <v>94.989884102706085</v>
      </c>
      <c r="D79" s="7">
        <f t="shared" si="14"/>
        <v>-0.95405935112535323</v>
      </c>
      <c r="E79" s="7"/>
      <c r="F79" s="12">
        <f t="shared" si="12"/>
        <v>94.035824751580734</v>
      </c>
      <c r="AD79" s="5">
        <f t="shared" si="9"/>
        <v>37408</v>
      </c>
      <c r="AE79" s="4">
        <f t="shared" si="10"/>
        <v>102.2</v>
      </c>
      <c r="AF79" s="4">
        <f t="shared" si="11"/>
        <v>94.035824751580734</v>
      </c>
    </row>
    <row r="80" spans="1:32" x14ac:dyDescent="0.35">
      <c r="A80" s="1">
        <v>37438</v>
      </c>
      <c r="B80">
        <v>88.13</v>
      </c>
      <c r="C80" s="7">
        <f t="shared" si="13"/>
        <v>96.431907282164872</v>
      </c>
      <c r="D80" s="7">
        <f t="shared" si="14"/>
        <v>-0.4748428450085253</v>
      </c>
      <c r="E80" s="7"/>
      <c r="F80" s="12">
        <f t="shared" si="12"/>
        <v>95.957064437156347</v>
      </c>
      <c r="AD80" s="5">
        <f t="shared" si="9"/>
        <v>37438</v>
      </c>
      <c r="AE80" s="4">
        <f t="shared" si="10"/>
        <v>88.13</v>
      </c>
      <c r="AF80" s="4">
        <f t="shared" si="11"/>
        <v>95.957064437156347</v>
      </c>
    </row>
    <row r="81" spans="1:32" x14ac:dyDescent="0.35">
      <c r="A81" s="1">
        <v>37469</v>
      </c>
      <c r="B81">
        <v>75.680000000000007</v>
      </c>
      <c r="C81" s="7">
        <f t="shared" si="13"/>
        <v>94.771525825731914</v>
      </c>
      <c r="D81" s="7">
        <f t="shared" si="14"/>
        <v>-0.71195056729341188</v>
      </c>
      <c r="E81" s="7"/>
      <c r="F81" s="12">
        <f t="shared" si="12"/>
        <v>94.0595752584385</v>
      </c>
      <c r="AD81" s="5">
        <f t="shared" si="9"/>
        <v>37469</v>
      </c>
      <c r="AE81" s="4">
        <f t="shared" si="10"/>
        <v>75.680000000000007</v>
      </c>
      <c r="AF81" s="4">
        <f t="shared" si="11"/>
        <v>94.0595752584385</v>
      </c>
    </row>
    <row r="82" spans="1:32" x14ac:dyDescent="0.35">
      <c r="A82" s="1">
        <v>37500</v>
      </c>
      <c r="B82">
        <v>99.48</v>
      </c>
      <c r="C82" s="7">
        <f t="shared" si="13"/>
        <v>90.953220660585544</v>
      </c>
      <c r="D82" s="7">
        <f t="shared" si="14"/>
        <v>-1.3332214868640035</v>
      </c>
      <c r="E82" s="7"/>
      <c r="F82" s="12">
        <f t="shared" si="12"/>
        <v>89.619999173721538</v>
      </c>
      <c r="AD82" s="5">
        <f t="shared" si="9"/>
        <v>37500</v>
      </c>
      <c r="AE82" s="4">
        <f t="shared" si="10"/>
        <v>99.48</v>
      </c>
      <c r="AF82" s="4">
        <f t="shared" si="11"/>
        <v>89.619999173721538</v>
      </c>
    </row>
    <row r="83" spans="1:32" x14ac:dyDescent="0.35">
      <c r="A83" s="1">
        <v>37530</v>
      </c>
      <c r="B83">
        <v>96.4</v>
      </c>
      <c r="C83" s="7">
        <f t="shared" si="13"/>
        <v>92.658576528468444</v>
      </c>
      <c r="D83" s="7">
        <f t="shared" si="14"/>
        <v>-0.72550601591462272</v>
      </c>
      <c r="E83" s="7"/>
      <c r="F83" s="12">
        <f t="shared" si="12"/>
        <v>91.933070512553826</v>
      </c>
      <c r="AD83" s="5">
        <f t="shared" si="9"/>
        <v>37530</v>
      </c>
      <c r="AE83" s="4">
        <f t="shared" si="10"/>
        <v>96.4</v>
      </c>
      <c r="AF83" s="4">
        <f t="shared" si="11"/>
        <v>91.933070512553826</v>
      </c>
    </row>
    <row r="84" spans="1:32" x14ac:dyDescent="0.35">
      <c r="A84" s="1">
        <v>37561</v>
      </c>
      <c r="B84">
        <v>96.16</v>
      </c>
      <c r="C84" s="7">
        <f t="shared" si="13"/>
        <v>93.406861222774765</v>
      </c>
      <c r="D84" s="7">
        <f t="shared" si="14"/>
        <v>-0.43074787387043401</v>
      </c>
      <c r="E84" s="7"/>
      <c r="F84" s="12">
        <f t="shared" si="12"/>
        <v>92.976113348904335</v>
      </c>
      <c r="AD84" s="5">
        <f t="shared" si="9"/>
        <v>37561</v>
      </c>
      <c r="AE84" s="4">
        <f t="shared" si="10"/>
        <v>96.16</v>
      </c>
      <c r="AF84" s="4">
        <f t="shared" si="11"/>
        <v>92.976113348904335</v>
      </c>
    </row>
    <row r="85" spans="1:32" x14ac:dyDescent="0.35">
      <c r="A85" s="1">
        <v>37591</v>
      </c>
      <c r="B85">
        <v>101</v>
      </c>
      <c r="C85" s="7">
        <f t="shared" si="13"/>
        <v>93.957488978219814</v>
      </c>
      <c r="D85" s="7">
        <f t="shared" si="14"/>
        <v>-0.23447274800733736</v>
      </c>
      <c r="E85" s="7"/>
      <c r="F85" s="12">
        <f t="shared" si="12"/>
        <v>93.72301623021248</v>
      </c>
      <c r="AD85" s="5">
        <f t="shared" si="9"/>
        <v>37591</v>
      </c>
      <c r="AE85" s="4">
        <f t="shared" si="10"/>
        <v>101</v>
      </c>
      <c r="AF85" s="4">
        <f t="shared" si="11"/>
        <v>93.72301623021248</v>
      </c>
    </row>
    <row r="86" spans="1:32" x14ac:dyDescent="0.35">
      <c r="A86" s="1">
        <v>37622</v>
      </c>
      <c r="B86">
        <v>89.34</v>
      </c>
      <c r="C86" s="7">
        <f t="shared" si="13"/>
        <v>95.365991182575854</v>
      </c>
      <c r="D86" s="7">
        <f t="shared" si="14"/>
        <v>9.4122242465338096E-2</v>
      </c>
      <c r="E86" s="7"/>
      <c r="F86" s="12">
        <f t="shared" si="12"/>
        <v>95.460113425041186</v>
      </c>
      <c r="AD86" s="5">
        <f t="shared" si="9"/>
        <v>37622</v>
      </c>
      <c r="AE86" s="4">
        <f t="shared" si="10"/>
        <v>89.34</v>
      </c>
      <c r="AF86" s="4">
        <f t="shared" si="11"/>
        <v>95.460113425041186</v>
      </c>
    </row>
    <row r="87" spans="1:32" x14ac:dyDescent="0.35">
      <c r="A87" s="1">
        <v>37653</v>
      </c>
      <c r="B87">
        <v>86.91</v>
      </c>
      <c r="C87" s="7">
        <f t="shared" si="13"/>
        <v>94.160792946060695</v>
      </c>
      <c r="D87" s="7">
        <f t="shared" si="14"/>
        <v>-0.16574185333076127</v>
      </c>
      <c r="E87" s="7"/>
      <c r="F87" s="12">
        <f t="shared" si="12"/>
        <v>93.995051092729938</v>
      </c>
      <c r="AD87" s="5">
        <f t="shared" si="9"/>
        <v>37653</v>
      </c>
      <c r="AE87" s="4">
        <f t="shared" si="10"/>
        <v>86.91</v>
      </c>
      <c r="AF87" s="4">
        <f t="shared" si="11"/>
        <v>93.995051092729938</v>
      </c>
    </row>
    <row r="88" spans="1:32" x14ac:dyDescent="0.35">
      <c r="A88" s="1">
        <v>37681</v>
      </c>
      <c r="B88">
        <v>98.9</v>
      </c>
      <c r="C88" s="7">
        <f t="shared" si="13"/>
        <v>92.710634356848558</v>
      </c>
      <c r="D88" s="7">
        <f t="shared" si="14"/>
        <v>-0.42262520050703639</v>
      </c>
      <c r="E88" s="7"/>
      <c r="F88" s="12">
        <f t="shared" si="12"/>
        <v>92.288009156341516</v>
      </c>
      <c r="AD88" s="5">
        <f t="shared" si="9"/>
        <v>37681</v>
      </c>
      <c r="AE88" s="4">
        <f t="shared" si="10"/>
        <v>98.9</v>
      </c>
      <c r="AF88" s="4">
        <f t="shared" si="11"/>
        <v>92.288009156341516</v>
      </c>
    </row>
    <row r="89" spans="1:32" x14ac:dyDescent="0.35">
      <c r="A89" s="1">
        <v>37712</v>
      </c>
      <c r="B89">
        <v>85.54</v>
      </c>
      <c r="C89" s="7">
        <f t="shared" si="13"/>
        <v>93.948507485478856</v>
      </c>
      <c r="D89" s="7">
        <f t="shared" si="14"/>
        <v>-9.052553467956953E-2</v>
      </c>
      <c r="E89" s="7"/>
      <c r="F89" s="12">
        <f t="shared" si="12"/>
        <v>93.857981950799285</v>
      </c>
      <c r="AD89" s="5">
        <f t="shared" si="9"/>
        <v>37712</v>
      </c>
      <c r="AE89" s="4">
        <f t="shared" si="10"/>
        <v>85.54</v>
      </c>
      <c r="AF89" s="4">
        <f t="shared" si="11"/>
        <v>93.857981950799285</v>
      </c>
    </row>
    <row r="90" spans="1:32" x14ac:dyDescent="0.35">
      <c r="A90" s="1">
        <v>37742</v>
      </c>
      <c r="B90">
        <v>85.25</v>
      </c>
      <c r="C90" s="7">
        <f t="shared" si="13"/>
        <v>92.266805988383098</v>
      </c>
      <c r="D90" s="7">
        <f t="shared" si="14"/>
        <v>-0.40876072716280742</v>
      </c>
      <c r="E90" s="7"/>
      <c r="F90" s="12">
        <f t="shared" si="12"/>
        <v>91.858045261220283</v>
      </c>
      <c r="AD90" s="5">
        <f t="shared" si="9"/>
        <v>37742</v>
      </c>
      <c r="AE90" s="4">
        <f t="shared" si="10"/>
        <v>85.25</v>
      </c>
      <c r="AF90" s="4">
        <f t="shared" si="11"/>
        <v>91.858045261220283</v>
      </c>
    </row>
    <row r="91" spans="1:32" x14ac:dyDescent="0.35">
      <c r="A91" s="1">
        <v>37773</v>
      </c>
      <c r="B91">
        <v>101.14</v>
      </c>
      <c r="C91" s="7">
        <f t="shared" si="13"/>
        <v>90.863444790706481</v>
      </c>
      <c r="D91" s="7">
        <f t="shared" si="14"/>
        <v>-0.60768082126556933</v>
      </c>
      <c r="E91" s="7"/>
      <c r="F91" s="12">
        <f t="shared" si="12"/>
        <v>90.255763969440906</v>
      </c>
      <c r="AD91" s="5">
        <f t="shared" si="9"/>
        <v>37773</v>
      </c>
      <c r="AE91" s="4">
        <f t="shared" si="10"/>
        <v>101.14</v>
      </c>
      <c r="AF91" s="4">
        <f t="shared" si="11"/>
        <v>90.255763969440906</v>
      </c>
    </row>
    <row r="92" spans="1:32" x14ac:dyDescent="0.35">
      <c r="A92" s="1">
        <v>37803</v>
      </c>
      <c r="B92">
        <v>91.8</v>
      </c>
      <c r="C92" s="7">
        <f t="shared" si="13"/>
        <v>92.918755832565182</v>
      </c>
      <c r="D92" s="7">
        <f t="shared" si="14"/>
        <v>-7.5082448640715227E-2</v>
      </c>
      <c r="E92" s="7"/>
      <c r="F92" s="12">
        <f t="shared" si="12"/>
        <v>92.843673383924468</v>
      </c>
      <c r="AD92" s="5">
        <f t="shared" si="9"/>
        <v>37803</v>
      </c>
      <c r="AE92" s="4">
        <f t="shared" si="10"/>
        <v>91.8</v>
      </c>
      <c r="AF92" s="4">
        <f t="shared" si="11"/>
        <v>92.843673383924468</v>
      </c>
    </row>
    <row r="93" spans="1:32" x14ac:dyDescent="0.35">
      <c r="A93" s="1">
        <v>37834</v>
      </c>
      <c r="B93">
        <v>76.98</v>
      </c>
      <c r="C93" s="7">
        <f t="shared" si="13"/>
        <v>92.695004666052142</v>
      </c>
      <c r="D93" s="7">
        <f t="shared" si="14"/>
        <v>-0.10481619221518015</v>
      </c>
      <c r="E93" s="7"/>
      <c r="F93" s="12">
        <f t="shared" si="12"/>
        <v>92.59018847383696</v>
      </c>
      <c r="AD93" s="5">
        <f t="shared" si="9"/>
        <v>37834</v>
      </c>
      <c r="AE93" s="4">
        <f t="shared" si="10"/>
        <v>76.98</v>
      </c>
      <c r="AF93" s="4">
        <f t="shared" si="11"/>
        <v>92.59018847383696</v>
      </c>
    </row>
    <row r="94" spans="1:32" x14ac:dyDescent="0.35">
      <c r="A94" s="1">
        <v>37865</v>
      </c>
      <c r="B94">
        <v>104.33</v>
      </c>
      <c r="C94" s="7">
        <f t="shared" si="13"/>
        <v>89.552003732841712</v>
      </c>
      <c r="D94" s="7">
        <f t="shared" si="14"/>
        <v>-0.71245314041423025</v>
      </c>
      <c r="E94" s="7"/>
      <c r="F94" s="12">
        <f t="shared" si="12"/>
        <v>88.839550592427486</v>
      </c>
      <c r="AD94" s="5">
        <f t="shared" si="9"/>
        <v>37865</v>
      </c>
      <c r="AE94" s="4">
        <f t="shared" si="10"/>
        <v>104.33</v>
      </c>
      <c r="AF94" s="4">
        <f t="shared" si="11"/>
        <v>88.839550592427486</v>
      </c>
    </row>
    <row r="95" spans="1:32" x14ac:dyDescent="0.35">
      <c r="A95" s="1">
        <v>37895</v>
      </c>
      <c r="B95">
        <v>99.72</v>
      </c>
      <c r="C95" s="7">
        <f t="shared" si="13"/>
        <v>92.507602986273369</v>
      </c>
      <c r="D95" s="7">
        <f t="shared" si="14"/>
        <v>2.1157338354947264E-2</v>
      </c>
      <c r="E95" s="7"/>
      <c r="F95" s="12">
        <f t="shared" si="12"/>
        <v>92.528760324628323</v>
      </c>
      <c r="AD95" s="5">
        <f t="shared" si="9"/>
        <v>37895</v>
      </c>
      <c r="AE95" s="4">
        <f t="shared" si="10"/>
        <v>99.72</v>
      </c>
      <c r="AF95" s="4">
        <f t="shared" si="11"/>
        <v>92.528760324628323</v>
      </c>
    </row>
    <row r="96" spans="1:32" x14ac:dyDescent="0.35">
      <c r="A96" s="1">
        <v>37926</v>
      </c>
      <c r="B96">
        <v>101.06</v>
      </c>
      <c r="C96" s="7">
        <f t="shared" si="13"/>
        <v>93.950082389018704</v>
      </c>
      <c r="D96" s="7">
        <f t="shared" si="14"/>
        <v>0.30542175123302467</v>
      </c>
      <c r="E96" s="7"/>
      <c r="F96" s="12">
        <f t="shared" si="12"/>
        <v>94.25550414025173</v>
      </c>
      <c r="AD96" s="5">
        <f t="shared" si="9"/>
        <v>37926</v>
      </c>
      <c r="AE96" s="4">
        <f t="shared" si="10"/>
        <v>101.06</v>
      </c>
      <c r="AF96" s="4">
        <f t="shared" si="11"/>
        <v>94.25550414025173</v>
      </c>
    </row>
    <row r="97" spans="1:32" x14ac:dyDescent="0.35">
      <c r="A97" s="1">
        <v>37956</v>
      </c>
      <c r="B97">
        <v>109</v>
      </c>
      <c r="C97" s="7">
        <f t="shared" si="13"/>
        <v>95.372065911214975</v>
      </c>
      <c r="D97" s="7">
        <f t="shared" si="14"/>
        <v>0.52873410542567401</v>
      </c>
      <c r="E97" s="7"/>
      <c r="F97" s="12">
        <f t="shared" si="12"/>
        <v>95.900800016640645</v>
      </c>
      <c r="AD97" s="5">
        <f t="shared" ref="AD97:AD128" si="15">A97</f>
        <v>37956</v>
      </c>
      <c r="AE97" s="4">
        <f t="shared" ref="AE97:AE128" si="16">B97</f>
        <v>109</v>
      </c>
      <c r="AF97" s="4">
        <f t="shared" si="11"/>
        <v>95.900800016640645</v>
      </c>
    </row>
    <row r="98" spans="1:32" x14ac:dyDescent="0.35">
      <c r="A98" s="1">
        <v>37987</v>
      </c>
      <c r="B98">
        <v>89.88</v>
      </c>
      <c r="C98" s="7">
        <f t="shared" si="13"/>
        <v>98.09765272897198</v>
      </c>
      <c r="D98" s="7">
        <f t="shared" si="14"/>
        <v>0.96810464789194028</v>
      </c>
      <c r="E98" s="7"/>
      <c r="F98" s="12">
        <f t="shared" si="12"/>
        <v>99.065757376863914</v>
      </c>
      <c r="AD98" s="5">
        <f t="shared" si="15"/>
        <v>37987</v>
      </c>
      <c r="AE98" s="4">
        <f t="shared" si="16"/>
        <v>89.88</v>
      </c>
      <c r="AF98" s="4">
        <f t="shared" si="11"/>
        <v>99.065757376863914</v>
      </c>
    </row>
    <row r="99" spans="1:32" x14ac:dyDescent="0.35">
      <c r="A99" s="1">
        <v>38018</v>
      </c>
      <c r="B99">
        <v>92.27</v>
      </c>
      <c r="C99" s="7">
        <f t="shared" si="13"/>
        <v>96.454122183177589</v>
      </c>
      <c r="D99" s="7">
        <f t="shared" si="14"/>
        <v>0.44577760915467396</v>
      </c>
      <c r="E99" s="7"/>
      <c r="F99" s="12">
        <f t="shared" si="12"/>
        <v>96.899899792332263</v>
      </c>
      <c r="AD99" s="5">
        <f t="shared" si="15"/>
        <v>38018</v>
      </c>
      <c r="AE99" s="4">
        <f t="shared" si="16"/>
        <v>92.27</v>
      </c>
      <c r="AF99" s="4">
        <f t="shared" si="11"/>
        <v>96.899899792332263</v>
      </c>
    </row>
    <row r="100" spans="1:32" x14ac:dyDescent="0.35">
      <c r="A100" s="1">
        <v>38047</v>
      </c>
      <c r="B100">
        <v>105.11</v>
      </c>
      <c r="C100" s="7">
        <f t="shared" si="13"/>
        <v>95.617297746542079</v>
      </c>
      <c r="D100" s="7">
        <f t="shared" si="14"/>
        <v>0.18925719999663718</v>
      </c>
      <c r="E100" s="7"/>
      <c r="F100" s="12">
        <f t="shared" si="12"/>
        <v>95.806554946538711</v>
      </c>
      <c r="AD100" s="5">
        <f t="shared" si="15"/>
        <v>38047</v>
      </c>
      <c r="AE100" s="4">
        <f t="shared" si="16"/>
        <v>105.11</v>
      </c>
      <c r="AF100" s="4">
        <f t="shared" si="11"/>
        <v>95.806554946538711</v>
      </c>
    </row>
    <row r="101" spans="1:32" x14ac:dyDescent="0.35">
      <c r="A101" s="1">
        <v>38078</v>
      </c>
      <c r="B101">
        <v>91.5</v>
      </c>
      <c r="C101" s="7">
        <f t="shared" si="13"/>
        <v>97.515838197233677</v>
      </c>
      <c r="D101" s="7">
        <f t="shared" si="14"/>
        <v>0.5311138501356294</v>
      </c>
      <c r="E101" s="7"/>
      <c r="F101" s="12">
        <f t="shared" si="12"/>
        <v>98.046952047369302</v>
      </c>
      <c r="AD101" s="5">
        <f t="shared" si="15"/>
        <v>38078</v>
      </c>
      <c r="AE101" s="4">
        <f t="shared" si="16"/>
        <v>91.5</v>
      </c>
      <c r="AF101" s="4">
        <f t="shared" si="11"/>
        <v>98.046952047369302</v>
      </c>
    </row>
    <row r="102" spans="1:32" x14ac:dyDescent="0.35">
      <c r="A102" s="1">
        <v>38108</v>
      </c>
      <c r="B102">
        <v>92.56</v>
      </c>
      <c r="C102" s="7">
        <f t="shared" si="13"/>
        <v>96.312670557786944</v>
      </c>
      <c r="D102" s="7">
        <f t="shared" si="14"/>
        <v>0.18425755221915699</v>
      </c>
      <c r="E102" s="7"/>
      <c r="F102" s="12">
        <f t="shared" si="12"/>
        <v>96.496928110006095</v>
      </c>
      <c r="AD102" s="5">
        <f t="shared" si="15"/>
        <v>38108</v>
      </c>
      <c r="AE102" s="4">
        <f t="shared" si="16"/>
        <v>92.56</v>
      </c>
      <c r="AF102" s="4">
        <f t="shared" si="11"/>
        <v>96.496928110006095</v>
      </c>
    </row>
    <row r="103" spans="1:32" x14ac:dyDescent="0.35">
      <c r="A103" s="1">
        <v>38139</v>
      </c>
      <c r="B103">
        <v>104.35</v>
      </c>
      <c r="C103" s="7">
        <f t="shared" si="13"/>
        <v>95.562136446229559</v>
      </c>
      <c r="D103" s="7">
        <f t="shared" si="14"/>
        <v>-2.7007805361515258E-3</v>
      </c>
      <c r="E103" s="7"/>
      <c r="F103" s="12">
        <f t="shared" si="12"/>
        <v>95.559435665693414</v>
      </c>
      <c r="AD103" s="5">
        <f t="shared" si="15"/>
        <v>38139</v>
      </c>
      <c r="AE103" s="4">
        <f t="shared" si="16"/>
        <v>104.35</v>
      </c>
      <c r="AF103" s="4">
        <f t="shared" si="11"/>
        <v>95.559435665693414</v>
      </c>
    </row>
    <row r="104" spans="1:32" x14ac:dyDescent="0.35">
      <c r="A104" s="1">
        <v>38169</v>
      </c>
      <c r="B104">
        <v>96.21</v>
      </c>
      <c r="C104" s="7">
        <f t="shared" si="13"/>
        <v>97.319709156983649</v>
      </c>
      <c r="D104" s="7">
        <f t="shared" si="14"/>
        <v>0.34935391772189678</v>
      </c>
      <c r="E104" s="7"/>
      <c r="F104" s="12">
        <f t="shared" si="12"/>
        <v>97.669063074705548</v>
      </c>
      <c r="AD104" s="5">
        <f t="shared" si="15"/>
        <v>38169</v>
      </c>
      <c r="AE104" s="4">
        <f t="shared" si="16"/>
        <v>96.21</v>
      </c>
      <c r="AF104" s="4">
        <f t="shared" si="11"/>
        <v>97.669063074705548</v>
      </c>
    </row>
    <row r="105" spans="1:32" x14ac:dyDescent="0.35">
      <c r="A105" s="1">
        <v>38200</v>
      </c>
      <c r="B105">
        <v>79.58</v>
      </c>
      <c r="C105" s="7">
        <f t="shared" si="13"/>
        <v>97.097767325586929</v>
      </c>
      <c r="D105" s="7">
        <f t="shared" si="14"/>
        <v>0.23509476789817349</v>
      </c>
      <c r="E105" s="7"/>
      <c r="F105" s="12">
        <f t="shared" si="12"/>
        <v>97.332862093485105</v>
      </c>
      <c r="AD105" s="5">
        <f t="shared" si="15"/>
        <v>38200</v>
      </c>
      <c r="AE105" s="4">
        <f t="shared" si="16"/>
        <v>79.58</v>
      </c>
      <c r="AF105" s="4">
        <f t="shared" si="11"/>
        <v>97.332862093485105</v>
      </c>
    </row>
    <row r="106" spans="1:32" x14ac:dyDescent="0.35">
      <c r="A106" s="1">
        <v>38231</v>
      </c>
      <c r="B106">
        <v>105.43</v>
      </c>
      <c r="C106" s="7">
        <f t="shared" si="13"/>
        <v>93.594213860469551</v>
      </c>
      <c r="D106" s="7">
        <f t="shared" si="14"/>
        <v>-0.51263487870493674</v>
      </c>
      <c r="E106" s="7"/>
      <c r="F106" s="12">
        <f t="shared" si="12"/>
        <v>93.081578981764608</v>
      </c>
      <c r="AD106" s="5">
        <f t="shared" si="15"/>
        <v>38231</v>
      </c>
      <c r="AE106" s="4">
        <f t="shared" si="16"/>
        <v>105.43</v>
      </c>
      <c r="AF106" s="4">
        <f t="shared" si="11"/>
        <v>93.081578981764608</v>
      </c>
    </row>
    <row r="107" spans="1:32" x14ac:dyDescent="0.35">
      <c r="A107" s="1">
        <v>38261</v>
      </c>
      <c r="B107">
        <v>99.18</v>
      </c>
      <c r="C107" s="7">
        <f t="shared" si="13"/>
        <v>95.961371088375643</v>
      </c>
      <c r="D107" s="7">
        <f t="shared" si="14"/>
        <v>6.3323542617268858E-2</v>
      </c>
      <c r="E107" s="7"/>
      <c r="F107" s="12">
        <f t="shared" si="12"/>
        <v>96.024694630992911</v>
      </c>
      <c r="AD107" s="5">
        <f t="shared" si="15"/>
        <v>38261</v>
      </c>
      <c r="AE107" s="4">
        <f t="shared" si="16"/>
        <v>99.18</v>
      </c>
      <c r="AF107" s="4">
        <f t="shared" si="11"/>
        <v>96.024694630992911</v>
      </c>
    </row>
    <row r="108" spans="1:32" x14ac:dyDescent="0.35">
      <c r="A108" s="1">
        <v>38292</v>
      </c>
      <c r="B108">
        <v>99.77</v>
      </c>
      <c r="C108" s="7">
        <f t="shared" si="13"/>
        <v>96.605096870700521</v>
      </c>
      <c r="D108" s="7">
        <f t="shared" si="14"/>
        <v>0.1794039905587908</v>
      </c>
      <c r="E108" s="7"/>
      <c r="F108" s="12">
        <f t="shared" si="12"/>
        <v>96.784500861259318</v>
      </c>
      <c r="AD108" s="5">
        <f t="shared" si="15"/>
        <v>38292</v>
      </c>
      <c r="AE108" s="4">
        <f t="shared" si="16"/>
        <v>99.77</v>
      </c>
      <c r="AF108" s="4">
        <f t="shared" si="11"/>
        <v>96.784500861259318</v>
      </c>
    </row>
    <row r="109" spans="1:32" x14ac:dyDescent="0.35">
      <c r="A109" s="1">
        <v>38322</v>
      </c>
      <c r="B109">
        <v>113.55</v>
      </c>
      <c r="C109" s="7">
        <f t="shared" si="13"/>
        <v>97.238077496560436</v>
      </c>
      <c r="D109" s="7">
        <f t="shared" si="14"/>
        <v>0.27011931761901564</v>
      </c>
      <c r="E109" s="7"/>
      <c r="F109" s="12">
        <f t="shared" si="12"/>
        <v>97.508196814179456</v>
      </c>
      <c r="AD109" s="5">
        <f t="shared" si="15"/>
        <v>38322</v>
      </c>
      <c r="AE109" s="4">
        <f t="shared" si="16"/>
        <v>113.55</v>
      </c>
      <c r="AF109" s="4">
        <f t="shared" si="11"/>
        <v>97.508196814179456</v>
      </c>
    </row>
    <row r="110" spans="1:32" x14ac:dyDescent="0.35">
      <c r="A110" s="1">
        <v>38353</v>
      </c>
      <c r="B110">
        <v>91.65</v>
      </c>
      <c r="C110" s="7">
        <f t="shared" si="13"/>
        <v>100.50046199724835</v>
      </c>
      <c r="D110" s="7">
        <f t="shared" si="14"/>
        <v>0.86857235423279566</v>
      </c>
      <c r="E110" s="7"/>
      <c r="F110" s="12">
        <f t="shared" si="12"/>
        <v>101.36903435148115</v>
      </c>
      <c r="AD110" s="5">
        <f t="shared" si="15"/>
        <v>38353</v>
      </c>
      <c r="AE110" s="4">
        <f t="shared" si="16"/>
        <v>91.65</v>
      </c>
      <c r="AF110" s="4">
        <f t="shared" si="11"/>
        <v>101.36903435148115</v>
      </c>
    </row>
    <row r="111" spans="1:32" x14ac:dyDescent="0.35">
      <c r="A111" s="1">
        <v>38384</v>
      </c>
      <c r="B111">
        <v>90.56</v>
      </c>
      <c r="C111" s="7">
        <f t="shared" si="13"/>
        <v>98.730369597798685</v>
      </c>
      <c r="D111" s="7">
        <f t="shared" si="14"/>
        <v>0.34083940349630326</v>
      </c>
      <c r="E111" s="7"/>
      <c r="F111" s="12">
        <f t="shared" si="12"/>
        <v>99.071209001294989</v>
      </c>
      <c r="AD111" s="5">
        <f t="shared" si="15"/>
        <v>38384</v>
      </c>
      <c r="AE111" s="4">
        <f t="shared" si="16"/>
        <v>90.56</v>
      </c>
      <c r="AF111" s="4">
        <f t="shared" si="11"/>
        <v>99.071209001294989</v>
      </c>
    </row>
    <row r="112" spans="1:32" x14ac:dyDescent="0.35">
      <c r="A112" s="1">
        <v>38412</v>
      </c>
      <c r="B112">
        <v>105.52</v>
      </c>
      <c r="C112" s="7">
        <f t="shared" si="13"/>
        <v>97.09629567823896</v>
      </c>
      <c r="D112" s="7">
        <f t="shared" si="14"/>
        <v>-5.4143261114902475E-2</v>
      </c>
      <c r="E112" s="7"/>
      <c r="F112" s="12">
        <f t="shared" si="12"/>
        <v>97.042152417124058</v>
      </c>
      <c r="AD112" s="5">
        <f t="shared" si="15"/>
        <v>38412</v>
      </c>
      <c r="AE112" s="4">
        <f t="shared" si="16"/>
        <v>105.52</v>
      </c>
      <c r="AF112" s="4">
        <f t="shared" si="11"/>
        <v>97.042152417124058</v>
      </c>
    </row>
    <row r="113" spans="1:32" x14ac:dyDescent="0.35">
      <c r="A113" s="1">
        <v>38443</v>
      </c>
      <c r="B113">
        <v>92.18</v>
      </c>
      <c r="C113" s="7">
        <f t="shared" si="13"/>
        <v>98.781036542591167</v>
      </c>
      <c r="D113" s="7">
        <f t="shared" si="14"/>
        <v>0.29363356397851947</v>
      </c>
      <c r="E113" s="7"/>
      <c r="F113" s="12">
        <f t="shared" si="12"/>
        <v>99.074670106569684</v>
      </c>
      <c r="AD113" s="5">
        <f t="shared" si="15"/>
        <v>38443</v>
      </c>
      <c r="AE113" s="4">
        <f t="shared" si="16"/>
        <v>92.18</v>
      </c>
      <c r="AF113" s="4">
        <f t="shared" si="11"/>
        <v>99.074670106569684</v>
      </c>
    </row>
    <row r="114" spans="1:32" x14ac:dyDescent="0.35">
      <c r="A114" s="1">
        <v>38473</v>
      </c>
      <c r="B114">
        <v>91.22</v>
      </c>
      <c r="C114" s="7">
        <f t="shared" si="13"/>
        <v>97.460829234072946</v>
      </c>
      <c r="D114" s="7">
        <f t="shared" si="14"/>
        <v>-2.9134610520828524E-2</v>
      </c>
      <c r="E114" s="7"/>
      <c r="F114" s="12">
        <f t="shared" si="12"/>
        <v>97.431694623552119</v>
      </c>
      <c r="AD114" s="5">
        <f t="shared" si="15"/>
        <v>38473</v>
      </c>
      <c r="AE114" s="4">
        <f t="shared" si="16"/>
        <v>91.22</v>
      </c>
      <c r="AF114" s="4">
        <f t="shared" si="11"/>
        <v>97.431694623552119</v>
      </c>
    </row>
    <row r="115" spans="1:32" x14ac:dyDescent="0.35">
      <c r="A115" s="1">
        <v>38504</v>
      </c>
      <c r="B115">
        <v>109.04</v>
      </c>
      <c r="C115" s="7">
        <f t="shared" si="13"/>
        <v>96.21266338725836</v>
      </c>
      <c r="D115" s="7">
        <f t="shared" si="14"/>
        <v>-0.27294085777958016</v>
      </c>
      <c r="E115" s="7"/>
      <c r="F115" s="12">
        <f t="shared" si="12"/>
        <v>95.939722529478786</v>
      </c>
      <c r="AD115" s="5">
        <f t="shared" si="15"/>
        <v>38504</v>
      </c>
      <c r="AE115" s="4">
        <f t="shared" si="16"/>
        <v>109.04</v>
      </c>
      <c r="AF115" s="4">
        <f t="shared" si="11"/>
        <v>95.939722529478786</v>
      </c>
    </row>
    <row r="116" spans="1:32" x14ac:dyDescent="0.35">
      <c r="A116" s="1">
        <v>38534</v>
      </c>
      <c r="B116">
        <v>99.26</v>
      </c>
      <c r="C116" s="7">
        <f t="shared" si="13"/>
        <v>98.778130709806703</v>
      </c>
      <c r="D116" s="7">
        <f t="shared" si="14"/>
        <v>0.29474077828600465</v>
      </c>
      <c r="E116" s="7"/>
      <c r="F116" s="12">
        <f t="shared" si="12"/>
        <v>99.072871488092701</v>
      </c>
      <c r="AD116" s="5">
        <f t="shared" si="15"/>
        <v>38534</v>
      </c>
      <c r="AE116" s="4">
        <f t="shared" si="16"/>
        <v>99.26</v>
      </c>
      <c r="AF116" s="4">
        <f t="shared" si="11"/>
        <v>99.072871488092701</v>
      </c>
    </row>
    <row r="117" spans="1:32" x14ac:dyDescent="0.35">
      <c r="A117" s="1">
        <v>38565</v>
      </c>
      <c r="B117">
        <v>83.36</v>
      </c>
      <c r="C117" s="7">
        <f t="shared" si="13"/>
        <v>98.874504567845378</v>
      </c>
      <c r="D117" s="7">
        <f t="shared" si="14"/>
        <v>0.25506739423653868</v>
      </c>
      <c r="E117" s="7"/>
      <c r="F117" s="12">
        <f t="shared" si="12"/>
        <v>99.129571962081911</v>
      </c>
      <c r="AD117" s="5">
        <f t="shared" si="15"/>
        <v>38565</v>
      </c>
      <c r="AE117" s="4">
        <f t="shared" si="16"/>
        <v>83.36</v>
      </c>
      <c r="AF117" s="4">
        <f t="shared" si="11"/>
        <v>99.129571962081911</v>
      </c>
    </row>
    <row r="118" spans="1:32" x14ac:dyDescent="0.35">
      <c r="A118" s="1">
        <v>38596</v>
      </c>
      <c r="B118">
        <v>110.8</v>
      </c>
      <c r="C118" s="7">
        <f t="shared" si="13"/>
        <v>95.771603654276305</v>
      </c>
      <c r="D118" s="7">
        <f t="shared" si="14"/>
        <v>-0.4165262673245837</v>
      </c>
      <c r="E118" s="7"/>
      <c r="F118" s="12">
        <f t="shared" si="12"/>
        <v>95.35507738695172</v>
      </c>
      <c r="AD118" s="5">
        <f t="shared" si="15"/>
        <v>38596</v>
      </c>
      <c r="AE118" s="4">
        <f t="shared" si="16"/>
        <v>110.8</v>
      </c>
      <c r="AF118" s="4">
        <f t="shared" si="11"/>
        <v>95.35507738695172</v>
      </c>
    </row>
    <row r="119" spans="1:32" x14ac:dyDescent="0.35">
      <c r="A119" s="1">
        <v>38626</v>
      </c>
      <c r="B119">
        <v>104.95</v>
      </c>
      <c r="C119" s="7">
        <f t="shared" si="13"/>
        <v>98.777282923421041</v>
      </c>
      <c r="D119" s="7">
        <f t="shared" si="14"/>
        <v>0.26791483996928023</v>
      </c>
      <c r="E119" s="7"/>
      <c r="F119" s="12">
        <f t="shared" si="12"/>
        <v>99.04519776339032</v>
      </c>
      <c r="AD119" s="5">
        <f t="shared" si="15"/>
        <v>38626</v>
      </c>
      <c r="AE119" s="4">
        <f t="shared" si="16"/>
        <v>104.95</v>
      </c>
      <c r="AF119" s="4">
        <f t="shared" si="11"/>
        <v>99.04519776339032</v>
      </c>
    </row>
    <row r="120" spans="1:32" x14ac:dyDescent="0.35">
      <c r="A120" s="1">
        <v>38657</v>
      </c>
      <c r="B120">
        <v>107.07</v>
      </c>
      <c r="C120" s="7">
        <f t="shared" si="13"/>
        <v>100.01182633873685</v>
      </c>
      <c r="D120" s="7">
        <f t="shared" si="14"/>
        <v>0.46124055503858669</v>
      </c>
      <c r="E120" s="7"/>
      <c r="F120" s="12">
        <f t="shared" si="12"/>
        <v>100.47306689377544</v>
      </c>
      <c r="AD120" s="5">
        <f t="shared" si="15"/>
        <v>38657</v>
      </c>
      <c r="AE120" s="4">
        <f t="shared" si="16"/>
        <v>107.07</v>
      </c>
      <c r="AF120" s="4">
        <f t="shared" si="11"/>
        <v>100.47306689377544</v>
      </c>
    </row>
    <row r="121" spans="1:32" x14ac:dyDescent="0.35">
      <c r="A121" s="1">
        <v>38687</v>
      </c>
      <c r="B121">
        <v>114.4</v>
      </c>
      <c r="C121" s="7">
        <f t="shared" si="13"/>
        <v>101.42346107098949</v>
      </c>
      <c r="D121" s="7">
        <f t="shared" si="14"/>
        <v>0.65131939048139675</v>
      </c>
      <c r="E121" s="7"/>
      <c r="F121" s="12">
        <f t="shared" si="12"/>
        <v>102.07478046147088</v>
      </c>
      <c r="AD121" s="5">
        <f t="shared" si="15"/>
        <v>38687</v>
      </c>
      <c r="AE121" s="4">
        <f t="shared" si="16"/>
        <v>114.4</v>
      </c>
      <c r="AF121" s="4">
        <f t="shared" si="11"/>
        <v>102.07478046147088</v>
      </c>
    </row>
    <row r="122" spans="1:32" x14ac:dyDescent="0.35">
      <c r="A122" s="1">
        <v>38718</v>
      </c>
      <c r="B122">
        <v>99.16</v>
      </c>
      <c r="C122" s="7">
        <f t="shared" si="13"/>
        <v>104.01876885679161</v>
      </c>
      <c r="D122" s="7">
        <f t="shared" si="14"/>
        <v>1.0401170695455415</v>
      </c>
      <c r="E122" s="7"/>
      <c r="F122" s="12">
        <f t="shared" si="12"/>
        <v>105.05888592633715</v>
      </c>
      <c r="AD122" s="5">
        <f t="shared" si="15"/>
        <v>38718</v>
      </c>
      <c r="AE122" s="4">
        <f t="shared" si="16"/>
        <v>99.16</v>
      </c>
      <c r="AF122" s="4">
        <f t="shared" si="11"/>
        <v>105.05888592633715</v>
      </c>
    </row>
    <row r="123" spans="1:32" x14ac:dyDescent="0.35">
      <c r="A123" s="1">
        <v>38749</v>
      </c>
      <c r="B123">
        <v>99.86</v>
      </c>
      <c r="C123" s="7">
        <f t="shared" si="13"/>
        <v>103.04701508543329</v>
      </c>
      <c r="D123" s="7">
        <f t="shared" si="14"/>
        <v>0.63774290136476863</v>
      </c>
      <c r="E123" s="7"/>
      <c r="F123" s="12">
        <f t="shared" si="12"/>
        <v>103.68475798679806</v>
      </c>
      <c r="AD123" s="5">
        <f t="shared" si="15"/>
        <v>38749</v>
      </c>
      <c r="AE123" s="4">
        <f t="shared" si="16"/>
        <v>99.86</v>
      </c>
      <c r="AF123" s="4">
        <f t="shared" si="11"/>
        <v>103.68475798679806</v>
      </c>
    </row>
    <row r="124" spans="1:32" x14ac:dyDescent="0.35">
      <c r="A124" s="1">
        <v>38777</v>
      </c>
      <c r="B124">
        <v>116.14</v>
      </c>
      <c r="C124" s="7">
        <f t="shared" si="13"/>
        <v>102.40961206834663</v>
      </c>
      <c r="D124" s="7">
        <f t="shared" si="14"/>
        <v>0.38271371767448403</v>
      </c>
      <c r="E124" s="7"/>
      <c r="F124" s="12">
        <f t="shared" si="12"/>
        <v>102.79232578602111</v>
      </c>
      <c r="AD124" s="5">
        <f t="shared" si="15"/>
        <v>38777</v>
      </c>
      <c r="AE124" s="4">
        <f t="shared" si="16"/>
        <v>116.14</v>
      </c>
      <c r="AF124" s="4">
        <f t="shared" si="11"/>
        <v>102.79232578602111</v>
      </c>
    </row>
    <row r="125" spans="1:32" x14ac:dyDescent="0.35">
      <c r="A125" s="1">
        <v>38808</v>
      </c>
      <c r="B125">
        <v>103.48</v>
      </c>
      <c r="C125" s="7">
        <f t="shared" si="13"/>
        <v>105.1556896546773</v>
      </c>
      <c r="D125" s="7">
        <f t="shared" si="14"/>
        <v>0.85538649140572143</v>
      </c>
      <c r="E125" s="7"/>
      <c r="F125" s="12">
        <f t="shared" si="12"/>
        <v>106.01107614608303</v>
      </c>
      <c r="AD125" s="5">
        <f t="shared" si="15"/>
        <v>38808</v>
      </c>
      <c r="AE125" s="4">
        <f t="shared" si="16"/>
        <v>103.48</v>
      </c>
      <c r="AF125" s="4">
        <f t="shared" si="11"/>
        <v>106.01107614608303</v>
      </c>
    </row>
    <row r="126" spans="1:32" x14ac:dyDescent="0.35">
      <c r="A126" s="1">
        <v>38838</v>
      </c>
      <c r="B126">
        <v>103.07</v>
      </c>
      <c r="C126" s="7">
        <f t="shared" si="13"/>
        <v>104.82055172374184</v>
      </c>
      <c r="D126" s="7">
        <f t="shared" si="14"/>
        <v>0.61728160693748524</v>
      </c>
      <c r="E126" s="7"/>
      <c r="F126" s="12">
        <f t="shared" si="12"/>
        <v>105.43783333067933</v>
      </c>
      <c r="AD126" s="5">
        <f t="shared" si="15"/>
        <v>38838</v>
      </c>
      <c r="AE126" s="4">
        <f t="shared" si="16"/>
        <v>103.07</v>
      </c>
      <c r="AF126" s="4">
        <f t="shared" si="11"/>
        <v>105.43783333067933</v>
      </c>
    </row>
    <row r="127" spans="1:32" x14ac:dyDescent="0.35">
      <c r="A127" s="1">
        <v>38869</v>
      </c>
      <c r="B127">
        <v>119.32</v>
      </c>
      <c r="C127" s="7">
        <f t="shared" si="13"/>
        <v>104.47044137899348</v>
      </c>
      <c r="D127" s="7">
        <f t="shared" si="14"/>
        <v>0.4238032166003165</v>
      </c>
      <c r="E127" s="7"/>
      <c r="F127" s="12">
        <f t="shared" si="12"/>
        <v>104.8942445955938</v>
      </c>
      <c r="AD127" s="5">
        <f t="shared" si="15"/>
        <v>38869</v>
      </c>
      <c r="AE127" s="4">
        <f t="shared" si="16"/>
        <v>119.32</v>
      </c>
      <c r="AF127" s="4">
        <f t="shared" si="11"/>
        <v>104.8942445955938</v>
      </c>
    </row>
    <row r="128" spans="1:32" x14ac:dyDescent="0.35">
      <c r="A128" s="1">
        <v>38899</v>
      </c>
      <c r="B128">
        <v>107.94</v>
      </c>
      <c r="C128" s="7">
        <f t="shared" si="13"/>
        <v>107.44035310319479</v>
      </c>
      <c r="D128" s="7">
        <f t="shared" si="14"/>
        <v>0.93302491812051525</v>
      </c>
      <c r="E128" s="7"/>
      <c r="F128" s="12">
        <f t="shared" si="12"/>
        <v>108.3733780213153</v>
      </c>
      <c r="AD128" s="5">
        <f t="shared" si="15"/>
        <v>38899</v>
      </c>
      <c r="AE128" s="4">
        <f t="shared" si="16"/>
        <v>107.94</v>
      </c>
      <c r="AF128" s="4">
        <f t="shared" si="11"/>
        <v>108.3733780213153</v>
      </c>
    </row>
    <row r="129" spans="1:32" x14ac:dyDescent="0.35">
      <c r="A129" s="1">
        <v>38930</v>
      </c>
      <c r="B129">
        <v>90.59</v>
      </c>
      <c r="C129" s="7">
        <f t="shared" si="13"/>
        <v>107.54028248255585</v>
      </c>
      <c r="D129" s="7">
        <f t="shared" si="14"/>
        <v>0.76640581036862376</v>
      </c>
      <c r="E129" s="7"/>
      <c r="F129" s="12">
        <f t="shared" si="12"/>
        <v>108.30668829292448</v>
      </c>
      <c r="AD129" s="5">
        <f t="shared" ref="AD129:AD160" si="17">A129</f>
        <v>38930</v>
      </c>
      <c r="AE129" s="4">
        <f t="shared" ref="AE129:AE160" si="18">B129</f>
        <v>90.59</v>
      </c>
      <c r="AF129" s="4">
        <f t="shared" si="11"/>
        <v>108.30668829292448</v>
      </c>
    </row>
    <row r="130" spans="1:32" x14ac:dyDescent="0.35">
      <c r="A130" s="1">
        <v>38961</v>
      </c>
      <c r="B130">
        <v>121.8</v>
      </c>
      <c r="C130" s="7">
        <f t="shared" si="13"/>
        <v>104.15022598604469</v>
      </c>
      <c r="D130" s="7">
        <f t="shared" si="14"/>
        <v>-6.4886651007333818E-2</v>
      </c>
      <c r="E130" s="7"/>
      <c r="F130" s="12">
        <f t="shared" si="12"/>
        <v>104.08533933503736</v>
      </c>
      <c r="AD130" s="5">
        <f t="shared" si="17"/>
        <v>38961</v>
      </c>
      <c r="AE130" s="4">
        <f t="shared" si="18"/>
        <v>121.8</v>
      </c>
      <c r="AF130" s="4">
        <f t="shared" ref="AF130:AF181" si="19">F130</f>
        <v>104.08533933503736</v>
      </c>
    </row>
    <row r="131" spans="1:32" x14ac:dyDescent="0.35">
      <c r="A131" s="1">
        <v>38991</v>
      </c>
      <c r="B131">
        <v>117.11</v>
      </c>
      <c r="C131" s="7">
        <f t="shared" si="13"/>
        <v>107.68018078883576</v>
      </c>
      <c r="D131" s="7">
        <f t="shared" si="14"/>
        <v>0.65408163975234646</v>
      </c>
      <c r="E131" s="7"/>
      <c r="F131" s="12">
        <f t="shared" ref="F131:F181" si="20">C131+D131</f>
        <v>108.3342624285881</v>
      </c>
      <c r="AD131" s="5">
        <f t="shared" si="17"/>
        <v>38991</v>
      </c>
      <c r="AE131" s="4">
        <f t="shared" si="18"/>
        <v>117.11</v>
      </c>
      <c r="AF131" s="4">
        <f t="shared" si="19"/>
        <v>108.3342624285881</v>
      </c>
    </row>
    <row r="132" spans="1:32" x14ac:dyDescent="0.35">
      <c r="A132" s="1">
        <v>39022</v>
      </c>
      <c r="B132">
        <v>113.71</v>
      </c>
      <c r="C132" s="7">
        <f t="shared" ref="C132:C182" si="21">$I$4*B131+(1-$I$4)*C131</f>
        <v>109.56614463106861</v>
      </c>
      <c r="D132" s="7">
        <f t="shared" si="14"/>
        <v>0.90045808024844809</v>
      </c>
      <c r="E132" s="7"/>
      <c r="F132" s="12">
        <f t="shared" si="20"/>
        <v>110.46660271131705</v>
      </c>
      <c r="AD132" s="5">
        <f t="shared" si="17"/>
        <v>39022</v>
      </c>
      <c r="AE132" s="4">
        <f t="shared" si="18"/>
        <v>113.71</v>
      </c>
      <c r="AF132" s="4">
        <f t="shared" si="19"/>
        <v>110.46660271131705</v>
      </c>
    </row>
    <row r="133" spans="1:32" x14ac:dyDescent="0.35">
      <c r="A133" s="1">
        <v>39052</v>
      </c>
      <c r="B133">
        <v>120.37</v>
      </c>
      <c r="C133" s="7">
        <f t="shared" si="21"/>
        <v>110.3949157048549</v>
      </c>
      <c r="D133" s="7">
        <f t="shared" si="14"/>
        <v>0.88612067895601554</v>
      </c>
      <c r="E133" s="7"/>
      <c r="F133" s="12">
        <f t="shared" si="20"/>
        <v>111.28103638381091</v>
      </c>
      <c r="AD133" s="5">
        <f t="shared" si="17"/>
        <v>39052</v>
      </c>
      <c r="AE133" s="4">
        <f t="shared" si="18"/>
        <v>120.37</v>
      </c>
      <c r="AF133" s="4">
        <f t="shared" si="19"/>
        <v>111.28103638381091</v>
      </c>
    </row>
    <row r="134" spans="1:32" x14ac:dyDescent="0.35">
      <c r="A134" s="1">
        <v>39083</v>
      </c>
      <c r="B134">
        <v>103.93</v>
      </c>
      <c r="C134" s="7">
        <f t="shared" si="21"/>
        <v>112.38993256388392</v>
      </c>
      <c r="D134" s="7">
        <f t="shared" ref="D134:D182" si="22">$I$5*(C134-C133)+(1-$I$5)*D133</f>
        <v>1.1078999149706168</v>
      </c>
      <c r="E134" s="7"/>
      <c r="F134" s="12">
        <f t="shared" si="20"/>
        <v>113.49783247885453</v>
      </c>
      <c r="AD134" s="5">
        <f t="shared" si="17"/>
        <v>39083</v>
      </c>
      <c r="AE134" s="4">
        <f t="shared" si="18"/>
        <v>103.93</v>
      </c>
      <c r="AF134" s="4">
        <f t="shared" si="19"/>
        <v>113.49783247885453</v>
      </c>
    </row>
    <row r="135" spans="1:32" x14ac:dyDescent="0.35">
      <c r="A135" s="1">
        <v>39114</v>
      </c>
      <c r="B135">
        <v>104.1</v>
      </c>
      <c r="C135" s="7">
        <f t="shared" si="21"/>
        <v>110.69794605110714</v>
      </c>
      <c r="D135" s="7">
        <f t="shared" si="22"/>
        <v>0.54792262942113767</v>
      </c>
      <c r="E135" s="7"/>
      <c r="F135" s="12">
        <f t="shared" si="20"/>
        <v>111.24586868052828</v>
      </c>
      <c r="AD135" s="5">
        <f t="shared" si="17"/>
        <v>39114</v>
      </c>
      <c r="AE135" s="4">
        <f t="shared" si="18"/>
        <v>104.1</v>
      </c>
      <c r="AF135" s="4">
        <f t="shared" si="19"/>
        <v>111.24586868052828</v>
      </c>
    </row>
    <row r="136" spans="1:32" x14ac:dyDescent="0.35">
      <c r="A136" s="1">
        <v>39142</v>
      </c>
      <c r="B136">
        <v>125.72</v>
      </c>
      <c r="C136" s="7">
        <f t="shared" si="21"/>
        <v>109.37835684088571</v>
      </c>
      <c r="D136" s="7">
        <f t="shared" si="22"/>
        <v>0.17442026149262552</v>
      </c>
      <c r="E136" s="7"/>
      <c r="F136" s="12">
        <f t="shared" si="20"/>
        <v>109.55277710237834</v>
      </c>
      <c r="AD136" s="5">
        <f t="shared" si="17"/>
        <v>39142</v>
      </c>
      <c r="AE136" s="4">
        <f t="shared" si="18"/>
        <v>125.72</v>
      </c>
      <c r="AF136" s="4">
        <f t="shared" si="19"/>
        <v>109.55277710237834</v>
      </c>
    </row>
    <row r="137" spans="1:32" x14ac:dyDescent="0.35">
      <c r="A137" s="1">
        <v>39173</v>
      </c>
      <c r="B137">
        <v>104.7</v>
      </c>
      <c r="C137" s="7">
        <f t="shared" si="21"/>
        <v>112.64668547270858</v>
      </c>
      <c r="D137" s="7">
        <f t="shared" si="22"/>
        <v>0.79320193555867413</v>
      </c>
      <c r="E137" s="7"/>
      <c r="F137" s="12">
        <f t="shared" si="20"/>
        <v>113.43988740826725</v>
      </c>
      <c r="AD137" s="5">
        <f t="shared" si="17"/>
        <v>39173</v>
      </c>
      <c r="AE137" s="4">
        <f t="shared" si="18"/>
        <v>104.7</v>
      </c>
      <c r="AF137" s="4">
        <f t="shared" si="19"/>
        <v>113.43988740826725</v>
      </c>
    </row>
    <row r="138" spans="1:32" x14ac:dyDescent="0.35">
      <c r="A138" s="1">
        <v>39203</v>
      </c>
      <c r="B138">
        <v>108.45</v>
      </c>
      <c r="C138" s="7">
        <f t="shared" si="21"/>
        <v>111.05734837816686</v>
      </c>
      <c r="D138" s="7">
        <f t="shared" si="22"/>
        <v>0.31669412953859555</v>
      </c>
      <c r="E138" s="7"/>
      <c r="F138" s="12">
        <f t="shared" si="20"/>
        <v>111.37404250770545</v>
      </c>
      <c r="AD138" s="5">
        <f t="shared" si="17"/>
        <v>39203</v>
      </c>
      <c r="AE138" s="4">
        <f t="shared" si="18"/>
        <v>108.45</v>
      </c>
      <c r="AF138" s="4">
        <f t="shared" si="19"/>
        <v>111.37404250770545</v>
      </c>
    </row>
    <row r="139" spans="1:32" x14ac:dyDescent="0.35">
      <c r="A139" s="1">
        <v>39234</v>
      </c>
      <c r="B139">
        <v>123.11</v>
      </c>
      <c r="C139" s="7">
        <f t="shared" si="21"/>
        <v>110.53587870253349</v>
      </c>
      <c r="D139" s="7">
        <f t="shared" si="22"/>
        <v>0.14906136850420254</v>
      </c>
      <c r="E139" s="7"/>
      <c r="F139" s="12">
        <f t="shared" si="20"/>
        <v>110.6849400710377</v>
      </c>
      <c r="AD139" s="5">
        <f t="shared" si="17"/>
        <v>39234</v>
      </c>
      <c r="AE139" s="4">
        <f t="shared" si="18"/>
        <v>123.11</v>
      </c>
      <c r="AF139" s="4">
        <f t="shared" si="19"/>
        <v>110.6849400710377</v>
      </c>
    </row>
    <row r="140" spans="1:32" x14ac:dyDescent="0.35">
      <c r="A140" s="1">
        <v>39264</v>
      </c>
      <c r="B140">
        <v>108.89</v>
      </c>
      <c r="C140" s="7">
        <f t="shared" si="21"/>
        <v>113.0507029620268</v>
      </c>
      <c r="D140" s="7">
        <f t="shared" si="22"/>
        <v>0.62221394670202401</v>
      </c>
      <c r="E140" s="7"/>
      <c r="F140" s="12">
        <f t="shared" si="20"/>
        <v>113.67291690872882</v>
      </c>
      <c r="AD140" s="5">
        <f t="shared" si="17"/>
        <v>39264</v>
      </c>
      <c r="AE140" s="4">
        <f t="shared" si="18"/>
        <v>108.89</v>
      </c>
      <c r="AF140" s="4">
        <f t="shared" si="19"/>
        <v>113.67291690872882</v>
      </c>
    </row>
    <row r="141" spans="1:32" x14ac:dyDescent="0.35">
      <c r="A141" s="1">
        <v>39295</v>
      </c>
      <c r="B141">
        <v>94.07</v>
      </c>
      <c r="C141" s="7">
        <f t="shared" si="21"/>
        <v>112.21856236962145</v>
      </c>
      <c r="D141" s="7">
        <f t="shared" si="22"/>
        <v>0.33134303888054883</v>
      </c>
      <c r="E141" s="7"/>
      <c r="F141" s="12">
        <f t="shared" si="20"/>
        <v>112.549905408502</v>
      </c>
      <c r="AD141" s="5">
        <f t="shared" si="17"/>
        <v>39295</v>
      </c>
      <c r="AE141" s="4">
        <f t="shared" si="18"/>
        <v>94.07</v>
      </c>
      <c r="AF141" s="4">
        <f t="shared" si="19"/>
        <v>112.549905408502</v>
      </c>
    </row>
    <row r="142" spans="1:32" x14ac:dyDescent="0.35">
      <c r="A142" s="1">
        <v>39326</v>
      </c>
      <c r="B142">
        <v>121.88</v>
      </c>
      <c r="C142" s="7">
        <f t="shared" si="21"/>
        <v>108.58884989569717</v>
      </c>
      <c r="D142" s="7">
        <f t="shared" si="22"/>
        <v>-0.46086806368041822</v>
      </c>
      <c r="E142" s="7"/>
      <c r="F142" s="12">
        <f t="shared" si="20"/>
        <v>108.12798183201674</v>
      </c>
      <c r="AD142" s="5">
        <f t="shared" si="17"/>
        <v>39326</v>
      </c>
      <c r="AE142" s="4">
        <f t="shared" si="18"/>
        <v>121.88</v>
      </c>
      <c r="AF142" s="4">
        <f t="shared" si="19"/>
        <v>108.12798183201674</v>
      </c>
    </row>
    <row r="143" spans="1:32" x14ac:dyDescent="0.35">
      <c r="A143" s="1">
        <v>39356</v>
      </c>
      <c r="B143">
        <v>116.81</v>
      </c>
      <c r="C143" s="7">
        <f t="shared" si="21"/>
        <v>111.24707991655774</v>
      </c>
      <c r="D143" s="7">
        <f t="shared" si="22"/>
        <v>0.16295155322777977</v>
      </c>
      <c r="E143" s="7"/>
      <c r="F143" s="12">
        <f t="shared" si="20"/>
        <v>111.41003146978552</v>
      </c>
      <c r="AD143" s="5">
        <f t="shared" si="17"/>
        <v>39356</v>
      </c>
      <c r="AE143" s="4">
        <f t="shared" si="18"/>
        <v>116.81</v>
      </c>
      <c r="AF143" s="4">
        <f t="shared" si="19"/>
        <v>111.41003146978552</v>
      </c>
    </row>
    <row r="144" spans="1:32" x14ac:dyDescent="0.35">
      <c r="A144" s="1">
        <v>39387</v>
      </c>
      <c r="B144">
        <v>115.87</v>
      </c>
      <c r="C144" s="7">
        <f t="shared" si="21"/>
        <v>112.3596639332462</v>
      </c>
      <c r="D144" s="7">
        <f t="shared" si="22"/>
        <v>0.35287804591991556</v>
      </c>
      <c r="E144" s="7"/>
      <c r="F144" s="12">
        <f t="shared" si="20"/>
        <v>112.71254197916612</v>
      </c>
      <c r="AD144" s="5">
        <f t="shared" si="17"/>
        <v>39387</v>
      </c>
      <c r="AE144" s="4">
        <f t="shared" si="18"/>
        <v>115.87</v>
      </c>
      <c r="AF144" s="4">
        <f t="shared" si="19"/>
        <v>112.71254197916612</v>
      </c>
    </row>
    <row r="145" spans="1:32" x14ac:dyDescent="0.35">
      <c r="A145" s="1">
        <v>39417</v>
      </c>
      <c r="B145">
        <v>127.14</v>
      </c>
      <c r="C145" s="7">
        <f t="shared" si="21"/>
        <v>113.06173114659697</v>
      </c>
      <c r="D145" s="7">
        <f t="shared" si="22"/>
        <v>0.42271587940608712</v>
      </c>
      <c r="E145" s="7"/>
      <c r="F145" s="12">
        <f t="shared" si="20"/>
        <v>113.48444702600305</v>
      </c>
      <c r="AD145" s="5">
        <f t="shared" si="17"/>
        <v>39417</v>
      </c>
      <c r="AE145" s="4">
        <f t="shared" si="18"/>
        <v>127.14</v>
      </c>
      <c r="AF145" s="4">
        <f t="shared" si="19"/>
        <v>113.48444702600305</v>
      </c>
    </row>
    <row r="146" spans="1:32" x14ac:dyDescent="0.35">
      <c r="A146" s="1">
        <v>39448</v>
      </c>
      <c r="B146">
        <v>109.45</v>
      </c>
      <c r="C146" s="7">
        <f t="shared" si="21"/>
        <v>115.87738491727758</v>
      </c>
      <c r="D146" s="7">
        <f t="shared" si="22"/>
        <v>0.90130345766099218</v>
      </c>
      <c r="E146" s="7"/>
      <c r="F146" s="12">
        <f t="shared" si="20"/>
        <v>116.77868837493857</v>
      </c>
      <c r="AD146" s="5">
        <f t="shared" si="17"/>
        <v>39448</v>
      </c>
      <c r="AE146" s="4">
        <f t="shared" si="18"/>
        <v>109.45</v>
      </c>
      <c r="AF146" s="4">
        <f t="shared" si="19"/>
        <v>116.77868837493857</v>
      </c>
    </row>
    <row r="147" spans="1:32" x14ac:dyDescent="0.35">
      <c r="A147" s="1">
        <v>39479</v>
      </c>
      <c r="B147">
        <v>105.23</v>
      </c>
      <c r="C147" s="7">
        <f t="shared" si="21"/>
        <v>114.59190793382207</v>
      </c>
      <c r="D147" s="7">
        <f t="shared" si="22"/>
        <v>0.46394736943769183</v>
      </c>
      <c r="E147" s="7"/>
      <c r="F147" s="12">
        <f t="shared" si="20"/>
        <v>115.05585530325976</v>
      </c>
      <c r="AD147" s="5">
        <f t="shared" si="17"/>
        <v>39479</v>
      </c>
      <c r="AE147" s="4">
        <f t="shared" si="18"/>
        <v>105.23</v>
      </c>
      <c r="AF147" s="4">
        <f t="shared" si="19"/>
        <v>115.05585530325976</v>
      </c>
    </row>
    <row r="148" spans="1:32" x14ac:dyDescent="0.35">
      <c r="A148" s="1">
        <v>39508</v>
      </c>
      <c r="B148">
        <v>121.32</v>
      </c>
      <c r="C148" s="7">
        <f t="shared" si="21"/>
        <v>112.71952634705767</v>
      </c>
      <c r="D148" s="7">
        <f t="shared" si="22"/>
        <v>-3.3184218027275114E-3</v>
      </c>
      <c r="E148" s="7"/>
      <c r="F148" s="12">
        <f t="shared" si="20"/>
        <v>112.71620792525493</v>
      </c>
      <c r="AD148" s="5">
        <f t="shared" si="17"/>
        <v>39508</v>
      </c>
      <c r="AE148" s="4">
        <f t="shared" si="18"/>
        <v>121.32</v>
      </c>
      <c r="AF148" s="4">
        <f t="shared" si="19"/>
        <v>112.71620792525493</v>
      </c>
    </row>
    <row r="149" spans="1:32" x14ac:dyDescent="0.35">
      <c r="A149" s="1">
        <v>39539</v>
      </c>
      <c r="B149">
        <v>108.78</v>
      </c>
      <c r="C149" s="7">
        <f t="shared" si="21"/>
        <v>114.43962107764614</v>
      </c>
      <c r="D149" s="7">
        <f t="shared" si="22"/>
        <v>0.3413642086755122</v>
      </c>
      <c r="E149" s="7"/>
      <c r="F149" s="12">
        <f t="shared" si="20"/>
        <v>114.78098528632165</v>
      </c>
      <c r="AD149" s="5">
        <f t="shared" si="17"/>
        <v>39539</v>
      </c>
      <c r="AE149" s="4">
        <f t="shared" si="18"/>
        <v>108.78</v>
      </c>
      <c r="AF149" s="4">
        <f t="shared" si="19"/>
        <v>114.78098528632165</v>
      </c>
    </row>
    <row r="150" spans="1:32" x14ac:dyDescent="0.35">
      <c r="A150" s="1">
        <v>39569</v>
      </c>
      <c r="B150">
        <v>103.2</v>
      </c>
      <c r="C150" s="7">
        <f t="shared" si="21"/>
        <v>113.30769686211691</v>
      </c>
      <c r="D150" s="7">
        <f t="shared" si="22"/>
        <v>4.6706523834564861E-2</v>
      </c>
      <c r="E150" s="7"/>
      <c r="F150" s="12">
        <f t="shared" si="20"/>
        <v>113.35440338595147</v>
      </c>
      <c r="AD150" s="5">
        <f t="shared" si="17"/>
        <v>39569</v>
      </c>
      <c r="AE150" s="4">
        <f t="shared" si="18"/>
        <v>103.2</v>
      </c>
      <c r="AF150" s="4">
        <f t="shared" si="19"/>
        <v>113.35440338595147</v>
      </c>
    </row>
    <row r="151" spans="1:32" x14ac:dyDescent="0.35">
      <c r="A151" s="1">
        <v>39600</v>
      </c>
      <c r="B151">
        <v>117.93</v>
      </c>
      <c r="C151" s="7">
        <f t="shared" si="21"/>
        <v>111.28615748969354</v>
      </c>
      <c r="D151" s="7">
        <f t="shared" si="22"/>
        <v>-0.36694265541702342</v>
      </c>
      <c r="E151" s="7"/>
      <c r="F151" s="12">
        <f t="shared" si="20"/>
        <v>110.91921483427652</v>
      </c>
      <c r="AD151" s="5">
        <f t="shared" si="17"/>
        <v>39600</v>
      </c>
      <c r="AE151" s="4">
        <f t="shared" si="18"/>
        <v>117.93</v>
      </c>
      <c r="AF151" s="4">
        <f t="shared" si="19"/>
        <v>110.91921483427652</v>
      </c>
    </row>
    <row r="152" spans="1:32" x14ac:dyDescent="0.35">
      <c r="A152" s="1">
        <v>39630</v>
      </c>
      <c r="B152">
        <v>103.76</v>
      </c>
      <c r="C152" s="7">
        <f t="shared" si="21"/>
        <v>112.61492599175483</v>
      </c>
      <c r="D152" s="7">
        <f t="shared" si="22"/>
        <v>-2.7800423921359951E-2</v>
      </c>
      <c r="E152" s="7"/>
      <c r="F152" s="12">
        <f t="shared" si="20"/>
        <v>112.58712556783347</v>
      </c>
      <c r="AD152" s="5">
        <f t="shared" si="17"/>
        <v>39630</v>
      </c>
      <c r="AE152" s="4">
        <f t="shared" si="18"/>
        <v>103.76</v>
      </c>
      <c r="AF152" s="4">
        <f t="shared" si="19"/>
        <v>112.58712556783347</v>
      </c>
    </row>
    <row r="153" spans="1:32" x14ac:dyDescent="0.35">
      <c r="A153" s="1">
        <v>39661</v>
      </c>
      <c r="B153">
        <v>89.27</v>
      </c>
      <c r="C153" s="7">
        <f t="shared" si="21"/>
        <v>110.84394079340387</v>
      </c>
      <c r="D153" s="7">
        <f t="shared" si="22"/>
        <v>-0.37643737880727929</v>
      </c>
      <c r="E153" s="7"/>
      <c r="F153" s="12">
        <f t="shared" si="20"/>
        <v>110.46750341459659</v>
      </c>
      <c r="AD153" s="5">
        <f t="shared" si="17"/>
        <v>39661</v>
      </c>
      <c r="AE153" s="4">
        <f t="shared" si="18"/>
        <v>89.27</v>
      </c>
      <c r="AF153" s="4">
        <f t="shared" si="19"/>
        <v>110.46750341459659</v>
      </c>
    </row>
    <row r="154" spans="1:32" x14ac:dyDescent="0.35">
      <c r="A154" s="1">
        <v>39692</v>
      </c>
      <c r="B154">
        <v>109.5</v>
      </c>
      <c r="C154" s="7">
        <f t="shared" si="21"/>
        <v>106.5291526347231</v>
      </c>
      <c r="D154" s="7">
        <f t="shared" si="22"/>
        <v>-1.1641075347819774</v>
      </c>
      <c r="E154" s="7"/>
      <c r="F154" s="12">
        <f t="shared" si="20"/>
        <v>105.36504509994113</v>
      </c>
      <c r="AD154" s="5">
        <f t="shared" si="17"/>
        <v>39692</v>
      </c>
      <c r="AE154" s="4">
        <f t="shared" si="18"/>
        <v>109.5</v>
      </c>
      <c r="AF154" s="4">
        <f t="shared" si="19"/>
        <v>105.36504509994113</v>
      </c>
    </row>
    <row r="155" spans="1:32" x14ac:dyDescent="0.35">
      <c r="A155" s="1">
        <v>39722</v>
      </c>
      <c r="B155">
        <v>104.02</v>
      </c>
      <c r="C155" s="7">
        <f t="shared" si="21"/>
        <v>107.12332210777849</v>
      </c>
      <c r="D155" s="7">
        <f t="shared" si="22"/>
        <v>-0.81245213321450438</v>
      </c>
      <c r="E155" s="7"/>
      <c r="F155" s="12">
        <f t="shared" si="20"/>
        <v>106.31086997456399</v>
      </c>
      <c r="AD155" s="5">
        <f t="shared" si="17"/>
        <v>39722</v>
      </c>
      <c r="AE155" s="4">
        <f t="shared" si="18"/>
        <v>104.02</v>
      </c>
      <c r="AF155" s="4">
        <f t="shared" si="19"/>
        <v>106.31086997456399</v>
      </c>
    </row>
    <row r="156" spans="1:32" x14ac:dyDescent="0.35">
      <c r="A156" s="1">
        <v>39753</v>
      </c>
      <c r="B156">
        <v>100.12</v>
      </c>
      <c r="C156" s="7">
        <f t="shared" si="21"/>
        <v>106.5026576862228</v>
      </c>
      <c r="D156" s="7">
        <f t="shared" si="22"/>
        <v>-0.77409459088274113</v>
      </c>
      <c r="E156" s="7"/>
      <c r="F156" s="12">
        <f t="shared" si="20"/>
        <v>105.72856309534006</v>
      </c>
      <c r="AD156" s="5">
        <f t="shared" si="17"/>
        <v>39753</v>
      </c>
      <c r="AE156" s="4">
        <f t="shared" si="18"/>
        <v>100.12</v>
      </c>
      <c r="AF156" s="4">
        <f t="shared" si="19"/>
        <v>105.72856309534006</v>
      </c>
    </row>
    <row r="157" spans="1:32" x14ac:dyDescent="0.35">
      <c r="A157" s="1">
        <v>39783</v>
      </c>
      <c r="B157">
        <v>101.18</v>
      </c>
      <c r="C157" s="7">
        <f t="shared" si="21"/>
        <v>105.22612614897825</v>
      </c>
      <c r="D157" s="7">
        <f t="shared" si="22"/>
        <v>-0.87458198015510336</v>
      </c>
      <c r="E157" s="7"/>
      <c r="F157" s="12">
        <f t="shared" si="20"/>
        <v>104.35154416882315</v>
      </c>
      <c r="AD157" s="5">
        <f t="shared" si="17"/>
        <v>39783</v>
      </c>
      <c r="AE157" s="4">
        <f t="shared" si="18"/>
        <v>101.18</v>
      </c>
      <c r="AF157" s="4">
        <f t="shared" si="19"/>
        <v>104.35154416882315</v>
      </c>
    </row>
    <row r="158" spans="1:32" x14ac:dyDescent="0.35">
      <c r="A158" s="1">
        <v>39814</v>
      </c>
      <c r="B158">
        <v>77.38</v>
      </c>
      <c r="C158" s="7">
        <f t="shared" si="21"/>
        <v>104.41690091918261</v>
      </c>
      <c r="D158" s="7">
        <f t="shared" si="22"/>
        <v>-0.86151063008321149</v>
      </c>
      <c r="E158" s="7"/>
      <c r="F158" s="12">
        <f t="shared" si="20"/>
        <v>103.55539028909939</v>
      </c>
      <c r="AD158" s="5">
        <f t="shared" si="17"/>
        <v>39814</v>
      </c>
      <c r="AE158" s="4">
        <f t="shared" si="18"/>
        <v>77.38</v>
      </c>
      <c r="AF158" s="4">
        <f t="shared" si="19"/>
        <v>103.55539028909939</v>
      </c>
    </row>
    <row r="159" spans="1:32" x14ac:dyDescent="0.35">
      <c r="A159" s="1">
        <v>39845</v>
      </c>
      <c r="B159">
        <v>75.19</v>
      </c>
      <c r="C159" s="7">
        <f t="shared" si="21"/>
        <v>99.009520735346086</v>
      </c>
      <c r="D159" s="7">
        <f t="shared" si="22"/>
        <v>-1.7706845408338738</v>
      </c>
      <c r="E159" s="7"/>
      <c r="F159" s="12">
        <f t="shared" si="20"/>
        <v>97.238836194512217</v>
      </c>
      <c r="AD159" s="5">
        <f t="shared" si="17"/>
        <v>39845</v>
      </c>
      <c r="AE159" s="4">
        <f t="shared" si="18"/>
        <v>75.19</v>
      </c>
      <c r="AF159" s="4">
        <f t="shared" si="19"/>
        <v>97.238836194512217</v>
      </c>
    </row>
    <row r="160" spans="1:32" x14ac:dyDescent="0.35">
      <c r="A160" s="1">
        <v>39873</v>
      </c>
      <c r="B160">
        <v>86.4</v>
      </c>
      <c r="C160" s="7">
        <f t="shared" si="21"/>
        <v>94.245616588276874</v>
      </c>
      <c r="D160" s="7">
        <f t="shared" si="22"/>
        <v>-2.3693284620809418</v>
      </c>
      <c r="E160" s="7"/>
      <c r="F160" s="12">
        <f t="shared" si="20"/>
        <v>91.876288126195931</v>
      </c>
      <c r="AD160" s="5">
        <f t="shared" si="17"/>
        <v>39873</v>
      </c>
      <c r="AE160" s="4">
        <f t="shared" si="18"/>
        <v>86.4</v>
      </c>
      <c r="AF160" s="4">
        <f t="shared" si="19"/>
        <v>91.876288126195931</v>
      </c>
    </row>
    <row r="161" spans="1:32" x14ac:dyDescent="0.35">
      <c r="A161" s="1">
        <v>39904</v>
      </c>
      <c r="B161">
        <v>74.13</v>
      </c>
      <c r="C161" s="7">
        <f t="shared" si="21"/>
        <v>92.676493270621506</v>
      </c>
      <c r="D161" s="7">
        <f t="shared" si="22"/>
        <v>-2.209287433195827</v>
      </c>
      <c r="E161" s="7"/>
      <c r="F161" s="12">
        <f t="shared" si="20"/>
        <v>90.467205837425681</v>
      </c>
      <c r="AD161" s="5">
        <f t="shared" ref="AD161:AD181" si="23">A161</f>
        <v>39904</v>
      </c>
      <c r="AE161" s="4">
        <f t="shared" ref="AE161:AE181" si="24">B161</f>
        <v>74.13</v>
      </c>
      <c r="AF161" s="4">
        <f t="shared" si="19"/>
        <v>90.467205837425681</v>
      </c>
    </row>
    <row r="162" spans="1:32" x14ac:dyDescent="0.35">
      <c r="A162" s="1">
        <v>39934</v>
      </c>
      <c r="B162">
        <v>74.099999999999994</v>
      </c>
      <c r="C162" s="7">
        <f t="shared" si="21"/>
        <v>88.96719461649721</v>
      </c>
      <c r="D162" s="7">
        <f t="shared" si="22"/>
        <v>-2.509289677381521</v>
      </c>
      <c r="E162" s="7"/>
      <c r="F162" s="12">
        <f t="shared" si="20"/>
        <v>86.457904939115693</v>
      </c>
      <c r="AD162" s="5">
        <f t="shared" si="23"/>
        <v>39934</v>
      </c>
      <c r="AE162" s="4">
        <f t="shared" si="24"/>
        <v>74.099999999999994</v>
      </c>
      <c r="AF162" s="4">
        <f t="shared" si="19"/>
        <v>86.457904939115693</v>
      </c>
    </row>
    <row r="163" spans="1:32" x14ac:dyDescent="0.35">
      <c r="A163" s="1">
        <v>39965</v>
      </c>
      <c r="B163">
        <v>85.61</v>
      </c>
      <c r="C163" s="7">
        <f t="shared" si="21"/>
        <v>85.993755693197784</v>
      </c>
      <c r="D163" s="7">
        <f t="shared" si="22"/>
        <v>-2.6021195265651018</v>
      </c>
      <c r="E163" s="7"/>
      <c r="F163" s="12">
        <f t="shared" si="20"/>
        <v>83.391636166632679</v>
      </c>
      <c r="AD163" s="5">
        <f t="shared" si="23"/>
        <v>39965</v>
      </c>
      <c r="AE163" s="4">
        <f t="shared" si="24"/>
        <v>85.61</v>
      </c>
      <c r="AF163" s="4">
        <f t="shared" si="19"/>
        <v>83.391636166632679</v>
      </c>
    </row>
    <row r="164" spans="1:32" x14ac:dyDescent="0.35">
      <c r="A164" s="1">
        <v>39995</v>
      </c>
      <c r="B164">
        <v>79.900000000000006</v>
      </c>
      <c r="C164" s="7">
        <f t="shared" si="21"/>
        <v>85.917004554558233</v>
      </c>
      <c r="D164" s="7">
        <f t="shared" si="22"/>
        <v>-2.0970458489799917</v>
      </c>
      <c r="E164" s="7"/>
      <c r="F164" s="12">
        <f t="shared" si="20"/>
        <v>83.819958705578244</v>
      </c>
      <c r="AD164" s="5">
        <f t="shared" si="23"/>
        <v>39995</v>
      </c>
      <c r="AE164" s="4">
        <f t="shared" si="24"/>
        <v>79.900000000000006</v>
      </c>
      <c r="AF164" s="4">
        <f t="shared" si="19"/>
        <v>83.819958705578244</v>
      </c>
    </row>
    <row r="165" spans="1:32" x14ac:dyDescent="0.35">
      <c r="A165" s="1">
        <v>40026</v>
      </c>
      <c r="B165">
        <v>65.36</v>
      </c>
      <c r="C165" s="7">
        <f t="shared" si="21"/>
        <v>84.713603643646593</v>
      </c>
      <c r="D165" s="7">
        <f t="shared" si="22"/>
        <v>-1.9183168613663213</v>
      </c>
      <c r="E165" s="7"/>
      <c r="F165" s="12">
        <f t="shared" si="20"/>
        <v>82.795286782280272</v>
      </c>
      <c r="AD165" s="5">
        <f t="shared" si="23"/>
        <v>40026</v>
      </c>
      <c r="AE165" s="4">
        <f t="shared" si="24"/>
        <v>65.36</v>
      </c>
      <c r="AF165" s="4">
        <f t="shared" si="19"/>
        <v>82.795286782280272</v>
      </c>
    </row>
    <row r="166" spans="1:32" x14ac:dyDescent="0.35">
      <c r="A166" s="1">
        <v>40057</v>
      </c>
      <c r="B166">
        <v>88.09</v>
      </c>
      <c r="C166" s="7">
        <f t="shared" si="21"/>
        <v>80.842882914917283</v>
      </c>
      <c r="D166" s="7">
        <f t="shared" si="22"/>
        <v>-2.3087976348389194</v>
      </c>
      <c r="E166" s="7"/>
      <c r="F166" s="12">
        <f t="shared" si="20"/>
        <v>78.534085280078358</v>
      </c>
      <c r="AD166" s="5">
        <f t="shared" si="23"/>
        <v>40057</v>
      </c>
      <c r="AE166" s="4">
        <f t="shared" si="24"/>
        <v>88.09</v>
      </c>
      <c r="AF166" s="4">
        <f t="shared" si="19"/>
        <v>78.534085280078358</v>
      </c>
    </row>
    <row r="167" spans="1:32" x14ac:dyDescent="0.35">
      <c r="A167" s="1">
        <v>40087</v>
      </c>
      <c r="B167">
        <v>84.6</v>
      </c>
      <c r="C167" s="7">
        <f t="shared" si="21"/>
        <v>82.292306331933844</v>
      </c>
      <c r="D167" s="7">
        <f t="shared" si="22"/>
        <v>-1.5571534244678233</v>
      </c>
      <c r="E167" s="7"/>
      <c r="F167" s="12">
        <f t="shared" si="20"/>
        <v>80.735152907466016</v>
      </c>
      <c r="AD167" s="5">
        <f t="shared" si="23"/>
        <v>40087</v>
      </c>
      <c r="AE167" s="4">
        <f t="shared" si="24"/>
        <v>84.6</v>
      </c>
      <c r="AF167" s="4">
        <f t="shared" si="19"/>
        <v>80.735152907466016</v>
      </c>
    </row>
    <row r="168" spans="1:32" x14ac:dyDescent="0.35">
      <c r="A168" s="1">
        <v>40118</v>
      </c>
      <c r="B168">
        <v>88.09</v>
      </c>
      <c r="C168" s="7">
        <f t="shared" si="21"/>
        <v>82.753845065547083</v>
      </c>
      <c r="D168" s="7">
        <f t="shared" si="22"/>
        <v>-1.1534149928516111</v>
      </c>
      <c r="E168" s="7"/>
      <c r="F168" s="12">
        <f t="shared" si="20"/>
        <v>81.600430072695474</v>
      </c>
      <c r="AD168" s="5">
        <f t="shared" si="23"/>
        <v>40118</v>
      </c>
      <c r="AE168" s="4">
        <f t="shared" si="24"/>
        <v>88.09</v>
      </c>
      <c r="AF168" s="4">
        <f t="shared" si="19"/>
        <v>81.600430072695474</v>
      </c>
    </row>
    <row r="169" spans="1:32" x14ac:dyDescent="0.35">
      <c r="A169" s="1">
        <v>40148</v>
      </c>
      <c r="B169">
        <v>102.52</v>
      </c>
      <c r="C169" s="7">
        <f t="shared" si="21"/>
        <v>83.821076052437661</v>
      </c>
      <c r="D169" s="7">
        <f t="shared" si="22"/>
        <v>-0.70928579690317317</v>
      </c>
      <c r="E169" s="7"/>
      <c r="F169" s="12">
        <f t="shared" si="20"/>
        <v>83.111790255534487</v>
      </c>
      <c r="AD169" s="5">
        <f t="shared" si="23"/>
        <v>40148</v>
      </c>
      <c r="AE169" s="4">
        <f t="shared" si="24"/>
        <v>102.52</v>
      </c>
      <c r="AF169" s="4">
        <f t="shared" si="19"/>
        <v>83.111790255534487</v>
      </c>
    </row>
    <row r="170" spans="1:32" x14ac:dyDescent="0.35">
      <c r="A170" s="1">
        <v>40179</v>
      </c>
      <c r="B170">
        <v>79.28</v>
      </c>
      <c r="C170" s="7">
        <f t="shared" si="21"/>
        <v>87.560860841950131</v>
      </c>
      <c r="D170" s="7">
        <f t="shared" si="22"/>
        <v>0.18052832037995548</v>
      </c>
      <c r="E170" s="7"/>
      <c r="F170" s="12">
        <f t="shared" si="20"/>
        <v>87.74138916233008</v>
      </c>
      <c r="AD170" s="5">
        <f t="shared" si="23"/>
        <v>40179</v>
      </c>
      <c r="AE170" s="4">
        <f t="shared" si="24"/>
        <v>79.28</v>
      </c>
      <c r="AF170" s="4">
        <f t="shared" si="19"/>
        <v>87.74138916233008</v>
      </c>
    </row>
    <row r="171" spans="1:32" x14ac:dyDescent="0.35">
      <c r="A171" s="1">
        <v>40210</v>
      </c>
      <c r="B171">
        <v>78.739999999999995</v>
      </c>
      <c r="C171" s="7">
        <f t="shared" si="21"/>
        <v>85.904688673560116</v>
      </c>
      <c r="D171" s="7">
        <f t="shared" si="22"/>
        <v>-0.18681177737403853</v>
      </c>
      <c r="E171" s="7"/>
      <c r="F171" s="12">
        <f t="shared" si="20"/>
        <v>85.717876896186084</v>
      </c>
      <c r="AD171" s="5">
        <f t="shared" si="23"/>
        <v>40210</v>
      </c>
      <c r="AE171" s="4">
        <f t="shared" si="24"/>
        <v>78.739999999999995</v>
      </c>
      <c r="AF171" s="4">
        <f t="shared" si="19"/>
        <v>85.717876896186084</v>
      </c>
    </row>
    <row r="172" spans="1:32" x14ac:dyDescent="0.35">
      <c r="A172" s="1">
        <v>40238</v>
      </c>
      <c r="B172">
        <v>94.62</v>
      </c>
      <c r="C172" s="7">
        <f t="shared" si="21"/>
        <v>84.471750938848103</v>
      </c>
      <c r="D172" s="7">
        <f t="shared" si="22"/>
        <v>-0.4360369688416334</v>
      </c>
      <c r="E172" s="7"/>
      <c r="F172" s="12">
        <f t="shared" si="20"/>
        <v>84.035713970006469</v>
      </c>
      <c r="AD172" s="5">
        <f t="shared" si="23"/>
        <v>40238</v>
      </c>
      <c r="AE172" s="4">
        <f t="shared" si="24"/>
        <v>94.62</v>
      </c>
      <c r="AF172" s="4">
        <f t="shared" si="19"/>
        <v>84.035713970006469</v>
      </c>
    </row>
    <row r="173" spans="1:32" x14ac:dyDescent="0.35">
      <c r="A173" s="1">
        <v>40269</v>
      </c>
      <c r="B173">
        <v>84.66</v>
      </c>
      <c r="C173" s="7">
        <f t="shared" si="21"/>
        <v>86.501400751078492</v>
      </c>
      <c r="D173" s="7">
        <f t="shared" si="22"/>
        <v>5.7100387372771011E-2</v>
      </c>
      <c r="E173" s="7"/>
      <c r="F173" s="12">
        <f t="shared" si="20"/>
        <v>86.558501138451263</v>
      </c>
      <c r="AD173" s="5">
        <f t="shared" si="23"/>
        <v>40269</v>
      </c>
      <c r="AE173" s="4">
        <f t="shared" si="24"/>
        <v>84.66</v>
      </c>
      <c r="AF173" s="4">
        <f t="shared" si="19"/>
        <v>86.558501138451263</v>
      </c>
    </row>
    <row r="174" spans="1:32" x14ac:dyDescent="0.35">
      <c r="A174" s="1">
        <v>40299</v>
      </c>
      <c r="B174">
        <v>85.2</v>
      </c>
      <c r="C174" s="7">
        <f t="shared" si="21"/>
        <v>86.133120600862796</v>
      </c>
      <c r="D174" s="7">
        <f t="shared" si="22"/>
        <v>-2.7975720144922445E-2</v>
      </c>
      <c r="E174" s="7"/>
      <c r="F174" s="12">
        <f t="shared" si="20"/>
        <v>86.105144880717873</v>
      </c>
      <c r="AD174" s="5">
        <f t="shared" si="23"/>
        <v>40299</v>
      </c>
      <c r="AE174" s="4">
        <f t="shared" si="24"/>
        <v>85.2</v>
      </c>
      <c r="AF174" s="4">
        <f t="shared" si="19"/>
        <v>86.105144880717873</v>
      </c>
    </row>
    <row r="175" spans="1:32" x14ac:dyDescent="0.35">
      <c r="A175" s="1">
        <v>40330</v>
      </c>
      <c r="B175">
        <v>103.94</v>
      </c>
      <c r="C175" s="7">
        <f t="shared" si="21"/>
        <v>85.946496480690243</v>
      </c>
      <c r="D175" s="7">
        <f t="shared" si="22"/>
        <v>-5.9705400150448548E-2</v>
      </c>
      <c r="E175" s="7"/>
      <c r="F175" s="12">
        <f t="shared" si="20"/>
        <v>85.886791080539794</v>
      </c>
      <c r="AD175" s="5">
        <f t="shared" si="23"/>
        <v>40330</v>
      </c>
      <c r="AE175" s="4">
        <f t="shared" si="24"/>
        <v>103.94</v>
      </c>
      <c r="AF175" s="4">
        <f t="shared" si="19"/>
        <v>85.886791080539794</v>
      </c>
    </row>
    <row r="176" spans="1:32" x14ac:dyDescent="0.35">
      <c r="A176" s="1">
        <v>40360</v>
      </c>
      <c r="B176">
        <v>89.87</v>
      </c>
      <c r="C176" s="7">
        <f t="shared" si="21"/>
        <v>89.545197184552194</v>
      </c>
      <c r="D176" s="7">
        <f t="shared" si="22"/>
        <v>0.67197582065203143</v>
      </c>
      <c r="E176" s="7"/>
      <c r="F176" s="12">
        <f t="shared" si="20"/>
        <v>90.217173005204231</v>
      </c>
      <c r="AD176" s="5">
        <f t="shared" si="23"/>
        <v>40360</v>
      </c>
      <c r="AE176" s="4">
        <f t="shared" si="24"/>
        <v>89.87</v>
      </c>
      <c r="AF176" s="4">
        <f t="shared" si="19"/>
        <v>90.217173005204231</v>
      </c>
    </row>
    <row r="177" spans="1:33" x14ac:dyDescent="0.35">
      <c r="A177" s="1">
        <v>40391</v>
      </c>
      <c r="B177">
        <v>78.14</v>
      </c>
      <c r="C177" s="7">
        <f t="shared" si="21"/>
        <v>89.610157747641765</v>
      </c>
      <c r="D177" s="7">
        <f t="shared" si="22"/>
        <v>0.55057276913953923</v>
      </c>
      <c r="E177" s="7"/>
      <c r="F177" s="12">
        <f t="shared" si="20"/>
        <v>90.1607305167813</v>
      </c>
      <c r="AD177" s="5">
        <f t="shared" si="23"/>
        <v>40391</v>
      </c>
      <c r="AE177" s="4">
        <f t="shared" si="24"/>
        <v>78.14</v>
      </c>
      <c r="AF177" s="4">
        <f t="shared" si="19"/>
        <v>90.1607305167813</v>
      </c>
    </row>
    <row r="178" spans="1:33" x14ac:dyDescent="0.35">
      <c r="A178" s="1">
        <v>40422</v>
      </c>
      <c r="B178">
        <v>96.5</v>
      </c>
      <c r="C178" s="7">
        <f t="shared" si="21"/>
        <v>87.316126198113409</v>
      </c>
      <c r="D178" s="7">
        <f t="shared" si="22"/>
        <v>-1.8348094594039743E-2</v>
      </c>
      <c r="E178" s="7"/>
      <c r="F178" s="12">
        <f t="shared" si="20"/>
        <v>87.297778103519363</v>
      </c>
      <c r="AD178" s="5">
        <f t="shared" si="23"/>
        <v>40422</v>
      </c>
      <c r="AE178" s="4">
        <f t="shared" si="24"/>
        <v>96.5</v>
      </c>
      <c r="AF178" s="4">
        <f t="shared" si="19"/>
        <v>87.297778103519363</v>
      </c>
    </row>
    <row r="179" spans="1:33" x14ac:dyDescent="0.35">
      <c r="A179" s="1">
        <v>40452</v>
      </c>
      <c r="B179">
        <v>94.68</v>
      </c>
      <c r="C179" s="7">
        <f t="shared" si="21"/>
        <v>89.152900958490733</v>
      </c>
      <c r="D179" s="7">
        <f t="shared" si="22"/>
        <v>0.35267647640023303</v>
      </c>
      <c r="E179" s="7"/>
      <c r="F179" s="12">
        <f t="shared" si="20"/>
        <v>89.505577434890967</v>
      </c>
      <c r="AD179" s="5">
        <f t="shared" si="23"/>
        <v>40452</v>
      </c>
      <c r="AE179" s="4">
        <f t="shared" si="24"/>
        <v>94.68</v>
      </c>
      <c r="AF179" s="4">
        <f t="shared" si="19"/>
        <v>89.505577434890967</v>
      </c>
    </row>
    <row r="180" spans="1:33" x14ac:dyDescent="0.35">
      <c r="A180" s="1">
        <v>40483</v>
      </c>
      <c r="B180">
        <v>101.77</v>
      </c>
      <c r="C180" s="7">
        <f t="shared" si="21"/>
        <v>90.258320766792593</v>
      </c>
      <c r="D180" s="7">
        <f t="shared" si="22"/>
        <v>0.50322514278055852</v>
      </c>
      <c r="E180" s="7"/>
      <c r="F180" s="12">
        <f t="shared" si="20"/>
        <v>90.761545909573158</v>
      </c>
      <c r="AD180" s="5">
        <f t="shared" si="23"/>
        <v>40483</v>
      </c>
      <c r="AE180" s="4">
        <f t="shared" si="24"/>
        <v>101.77</v>
      </c>
      <c r="AF180" s="4">
        <f t="shared" si="19"/>
        <v>90.761545909573158</v>
      </c>
    </row>
    <row r="181" spans="1:33" x14ac:dyDescent="0.35">
      <c r="A181" s="1">
        <v>40513</v>
      </c>
      <c r="B181">
        <v>103.48</v>
      </c>
      <c r="C181" s="7">
        <f t="shared" si="21"/>
        <v>92.560656613434077</v>
      </c>
      <c r="D181" s="7">
        <f t="shared" si="22"/>
        <v>0.86304728355274352</v>
      </c>
      <c r="E181" t="s">
        <v>32</v>
      </c>
      <c r="F181" s="12">
        <f t="shared" si="20"/>
        <v>93.423703896986822</v>
      </c>
      <c r="AD181" s="5">
        <f t="shared" si="23"/>
        <v>40513</v>
      </c>
      <c r="AE181" s="4">
        <f t="shared" si="24"/>
        <v>103.48</v>
      </c>
      <c r="AF181" s="4">
        <f t="shared" si="19"/>
        <v>93.423703896986822</v>
      </c>
    </row>
    <row r="182" spans="1:33" x14ac:dyDescent="0.35">
      <c r="A182" s="1">
        <v>40544</v>
      </c>
      <c r="B182" s="2"/>
      <c r="C182" s="7">
        <f t="shared" si="21"/>
        <v>94.744525290747262</v>
      </c>
      <c r="D182" s="7">
        <f t="shared" si="22"/>
        <v>1.127211562304832</v>
      </c>
      <c r="E182">
        <v>1</v>
      </c>
      <c r="F182" s="14">
        <f>$C$182+E182*$D$182</f>
        <v>95.871736853052099</v>
      </c>
      <c r="G182" t="s">
        <v>3</v>
      </c>
      <c r="AD182" s="5">
        <f t="shared" ref="AD182:AD193" si="25">A182</f>
        <v>40544</v>
      </c>
      <c r="AG182" s="4">
        <f t="shared" ref="AG182:AG193" si="26">F182</f>
        <v>95.871736853052099</v>
      </c>
    </row>
    <row r="183" spans="1:33" x14ac:dyDescent="0.35">
      <c r="A183" s="1">
        <v>40575</v>
      </c>
      <c r="B183" s="2"/>
      <c r="C183" s="7"/>
      <c r="D183" s="7"/>
      <c r="E183">
        <v>2</v>
      </c>
      <c r="F183" s="14">
        <f t="shared" ref="F183:F193" si="27">$C$182+E183*$D$182</f>
        <v>96.998948415356921</v>
      </c>
      <c r="AD183" s="5">
        <f t="shared" si="25"/>
        <v>40575</v>
      </c>
      <c r="AG183" s="4">
        <f t="shared" si="26"/>
        <v>96.998948415356921</v>
      </c>
    </row>
    <row r="184" spans="1:33" x14ac:dyDescent="0.35">
      <c r="A184" s="1">
        <v>40603</v>
      </c>
      <c r="B184" s="2"/>
      <c r="C184" s="7"/>
      <c r="D184" s="7"/>
      <c r="E184">
        <v>3</v>
      </c>
      <c r="F184" s="14">
        <f t="shared" si="27"/>
        <v>98.126159977661757</v>
      </c>
      <c r="AD184" s="5">
        <f t="shared" si="25"/>
        <v>40603</v>
      </c>
      <c r="AG184" s="4">
        <f t="shared" si="26"/>
        <v>98.126159977661757</v>
      </c>
    </row>
    <row r="185" spans="1:33" x14ac:dyDescent="0.35">
      <c r="A185" s="1">
        <v>40634</v>
      </c>
      <c r="B185" s="2"/>
      <c r="C185" s="7"/>
      <c r="D185" s="7"/>
      <c r="E185">
        <v>4</v>
      </c>
      <c r="F185" s="14">
        <f t="shared" si="27"/>
        <v>99.253371539966594</v>
      </c>
      <c r="AD185" s="5">
        <f t="shared" si="25"/>
        <v>40634</v>
      </c>
      <c r="AG185" s="4">
        <f t="shared" si="26"/>
        <v>99.253371539966594</v>
      </c>
    </row>
    <row r="186" spans="1:33" x14ac:dyDescent="0.35">
      <c r="A186" s="1">
        <v>40664</v>
      </c>
      <c r="B186" s="2"/>
      <c r="C186" s="7"/>
      <c r="D186" s="7"/>
      <c r="E186">
        <v>5</v>
      </c>
      <c r="F186" s="14">
        <f t="shared" si="27"/>
        <v>100.38058310227142</v>
      </c>
      <c r="AD186" s="5">
        <f t="shared" si="25"/>
        <v>40664</v>
      </c>
      <c r="AG186" s="4">
        <f t="shared" si="26"/>
        <v>100.38058310227142</v>
      </c>
    </row>
    <row r="187" spans="1:33" x14ac:dyDescent="0.35">
      <c r="A187" s="1">
        <v>40695</v>
      </c>
      <c r="B187" s="2"/>
      <c r="C187" s="7"/>
      <c r="D187" s="7"/>
      <c r="E187">
        <v>6</v>
      </c>
      <c r="F187" s="14">
        <f t="shared" si="27"/>
        <v>101.50779466457625</v>
      </c>
      <c r="AD187" s="5">
        <f t="shared" si="25"/>
        <v>40695</v>
      </c>
      <c r="AG187" s="4">
        <f t="shared" si="26"/>
        <v>101.50779466457625</v>
      </c>
    </row>
    <row r="188" spans="1:33" x14ac:dyDescent="0.35">
      <c r="A188" s="1">
        <v>40725</v>
      </c>
      <c r="B188" s="2"/>
      <c r="C188" s="7"/>
      <c r="D188" s="7"/>
      <c r="E188">
        <v>7</v>
      </c>
      <c r="F188" s="14">
        <f t="shared" si="27"/>
        <v>102.63500622688109</v>
      </c>
      <c r="AD188" s="5">
        <f t="shared" si="25"/>
        <v>40725</v>
      </c>
      <c r="AG188" s="4">
        <f t="shared" si="26"/>
        <v>102.63500622688109</v>
      </c>
    </row>
    <row r="189" spans="1:33" x14ac:dyDescent="0.35">
      <c r="A189" s="1">
        <v>40756</v>
      </c>
      <c r="B189" s="2"/>
      <c r="C189" s="7"/>
      <c r="D189" s="7"/>
      <c r="E189">
        <v>8</v>
      </c>
      <c r="F189" s="14">
        <f t="shared" si="27"/>
        <v>103.76221778918591</v>
      </c>
      <c r="AD189" s="5">
        <f t="shared" si="25"/>
        <v>40756</v>
      </c>
      <c r="AG189" s="4">
        <f t="shared" si="26"/>
        <v>103.76221778918591</v>
      </c>
    </row>
    <row r="190" spans="1:33" x14ac:dyDescent="0.35">
      <c r="A190" s="1">
        <v>40787</v>
      </c>
      <c r="B190" s="2"/>
      <c r="C190" s="7"/>
      <c r="D190" s="7"/>
      <c r="E190">
        <v>9</v>
      </c>
      <c r="F190" s="14">
        <f t="shared" si="27"/>
        <v>104.88942935149075</v>
      </c>
      <c r="AD190" s="5">
        <f t="shared" si="25"/>
        <v>40787</v>
      </c>
      <c r="AG190" s="4">
        <f t="shared" si="26"/>
        <v>104.88942935149075</v>
      </c>
    </row>
    <row r="191" spans="1:33" x14ac:dyDescent="0.35">
      <c r="A191" s="1">
        <v>40817</v>
      </c>
      <c r="B191" s="2"/>
      <c r="C191" s="7"/>
      <c r="D191" s="7"/>
      <c r="E191">
        <v>10</v>
      </c>
      <c r="F191" s="14">
        <f t="shared" si="27"/>
        <v>106.01664091379558</v>
      </c>
      <c r="AD191" s="5">
        <f t="shared" si="25"/>
        <v>40817</v>
      </c>
      <c r="AG191" s="4">
        <f t="shared" si="26"/>
        <v>106.01664091379558</v>
      </c>
    </row>
    <row r="192" spans="1:33" x14ac:dyDescent="0.35">
      <c r="A192" s="1">
        <v>40848</v>
      </c>
      <c r="B192" s="2"/>
      <c r="C192" s="7"/>
      <c r="D192" s="7"/>
      <c r="E192">
        <v>11</v>
      </c>
      <c r="F192" s="14">
        <f t="shared" si="27"/>
        <v>107.14385247610042</v>
      </c>
      <c r="AD192" s="5">
        <f t="shared" si="25"/>
        <v>40848</v>
      </c>
      <c r="AG192" s="4">
        <f t="shared" si="26"/>
        <v>107.14385247610042</v>
      </c>
    </row>
    <row r="193" spans="1:33" x14ac:dyDescent="0.35">
      <c r="A193" s="1">
        <v>40878</v>
      </c>
      <c r="B193" s="2"/>
      <c r="C193" s="7"/>
      <c r="D193" s="7"/>
      <c r="E193">
        <v>12</v>
      </c>
      <c r="F193" s="14">
        <f t="shared" si="27"/>
        <v>108.27106403840524</v>
      </c>
      <c r="AD193" s="5">
        <f t="shared" si="25"/>
        <v>40878</v>
      </c>
      <c r="AG193" s="4">
        <f t="shared" si="26"/>
        <v>108.27106403840524</v>
      </c>
    </row>
    <row r="194" spans="1:33" x14ac:dyDescent="0.35">
      <c r="A194" s="1"/>
    </row>
    <row r="195" spans="1:33" x14ac:dyDescent="0.35">
      <c r="A195" s="1"/>
    </row>
    <row r="196" spans="1:33" x14ac:dyDescent="0.35">
      <c r="A196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670E-DF91-42D2-82C0-5DCA1B96CDEA}">
  <dimension ref="A1:AH196"/>
  <sheetViews>
    <sheetView topLeftCell="C1" workbookViewId="0">
      <pane ySplit="7" topLeftCell="A173" activePane="bottomLeft" state="frozen"/>
      <selection pane="bottomLeft" activeCell="K17" sqref="K17"/>
    </sheetView>
  </sheetViews>
  <sheetFormatPr defaultRowHeight="14.5" x14ac:dyDescent="0.35"/>
  <cols>
    <col min="1" max="1" width="9.54296875" bestFit="1" customWidth="1"/>
    <col min="2" max="2" width="11.81640625" bestFit="1" customWidth="1"/>
    <col min="3" max="4" width="11.81640625" customWidth="1"/>
    <col min="5" max="5" width="14.6328125" bestFit="1" customWidth="1"/>
    <col min="6" max="6" width="11.81640625" customWidth="1"/>
    <col min="31" max="34" width="11.81640625" style="4" customWidth="1"/>
  </cols>
  <sheetData>
    <row r="1" spans="1:34" x14ac:dyDescent="0.35">
      <c r="A1" t="s">
        <v>1</v>
      </c>
      <c r="B1" t="s">
        <v>0</v>
      </c>
      <c r="C1" t="s">
        <v>24</v>
      </c>
      <c r="D1" t="s">
        <v>25</v>
      </c>
      <c r="E1" t="s">
        <v>89</v>
      </c>
      <c r="F1" t="s">
        <v>30</v>
      </c>
      <c r="G1" t="s">
        <v>29</v>
      </c>
      <c r="AE1" s="4" t="str">
        <f t="shared" ref="AE1:AE32" si="0">A1</f>
        <v>Datum</v>
      </c>
      <c r="AF1" s="4" t="str">
        <f t="shared" ref="AF1:AF32" si="1">B1</f>
        <v>Electrical_EU</v>
      </c>
      <c r="AG1" s="4" t="str">
        <f>G1&amp;"_"&amp;H2</f>
        <v>HoltWinters_Fit model</v>
      </c>
      <c r="AH1" s="4" t="str">
        <f>G1&amp;"_"&amp;H182</f>
        <v>HoltWinters_Forecast</v>
      </c>
    </row>
    <row r="2" spans="1:34" x14ac:dyDescent="0.35">
      <c r="A2" s="1">
        <v>35065</v>
      </c>
      <c r="B2">
        <v>79.349999999999994</v>
      </c>
      <c r="C2">
        <f>B2</f>
        <v>79.349999999999994</v>
      </c>
      <c r="G2" s="12"/>
      <c r="H2" t="s">
        <v>4</v>
      </c>
      <c r="AE2" s="5">
        <f t="shared" si="0"/>
        <v>35065</v>
      </c>
      <c r="AF2" s="4">
        <f t="shared" si="1"/>
        <v>79.349999999999994</v>
      </c>
    </row>
    <row r="3" spans="1:34" x14ac:dyDescent="0.35">
      <c r="A3" s="1">
        <v>35096</v>
      </c>
      <c r="B3">
        <v>75.78</v>
      </c>
      <c r="C3" s="7">
        <f>$J$4*B2+(1-$J$4)*C2</f>
        <v>79.349999999999994</v>
      </c>
      <c r="D3" s="7"/>
      <c r="E3" s="7"/>
      <c r="F3" s="7"/>
      <c r="G3" s="12"/>
      <c r="I3" s="13" t="s">
        <v>26</v>
      </c>
      <c r="J3" s="13"/>
      <c r="AE3" s="5">
        <f t="shared" si="0"/>
        <v>35096</v>
      </c>
      <c r="AF3" s="4">
        <f t="shared" si="1"/>
        <v>75.78</v>
      </c>
    </row>
    <row r="4" spans="1:34" x14ac:dyDescent="0.35">
      <c r="A4" s="1">
        <v>35125</v>
      </c>
      <c r="B4">
        <v>86.32</v>
      </c>
      <c r="C4" s="7">
        <f t="shared" ref="C4:C67" si="2">$J$4*B3+(1-$J$4)*C3</f>
        <v>78.635999999999996</v>
      </c>
      <c r="D4" s="7">
        <f>C4-C3</f>
        <v>-0.71399999999999864</v>
      </c>
      <c r="E4" s="7"/>
      <c r="F4" s="7"/>
      <c r="G4" s="12"/>
      <c r="I4" s="13" t="s">
        <v>23</v>
      </c>
      <c r="J4" s="13">
        <v>0.2</v>
      </c>
      <c r="AE4" s="5">
        <f t="shared" si="0"/>
        <v>35125</v>
      </c>
      <c r="AF4" s="4">
        <f t="shared" si="1"/>
        <v>86.32</v>
      </c>
    </row>
    <row r="5" spans="1:34" x14ac:dyDescent="0.35">
      <c r="A5" s="1">
        <v>35156</v>
      </c>
      <c r="B5">
        <v>72.599999999999994</v>
      </c>
      <c r="C5" s="7">
        <f t="shared" si="2"/>
        <v>80.172799999999995</v>
      </c>
      <c r="D5" s="7">
        <f>$J$5*(C5-C4)+(1-$J$5)*D4</f>
        <v>-0.26383999999999902</v>
      </c>
      <c r="E5" s="7"/>
      <c r="F5" s="7"/>
      <c r="G5" s="12"/>
      <c r="I5" s="13" t="s">
        <v>27</v>
      </c>
      <c r="J5" s="13">
        <v>0.2</v>
      </c>
      <c r="AE5" s="5">
        <f t="shared" si="0"/>
        <v>35156</v>
      </c>
      <c r="AF5" s="4">
        <f t="shared" si="1"/>
        <v>72.599999999999994</v>
      </c>
    </row>
    <row r="6" spans="1:34" x14ac:dyDescent="0.35">
      <c r="A6" s="1">
        <v>35186</v>
      </c>
      <c r="B6">
        <v>74.86</v>
      </c>
      <c r="C6" s="7">
        <f t="shared" si="2"/>
        <v>78.658239999999992</v>
      </c>
      <c r="D6" s="7">
        <f t="shared" ref="D6:D69" si="3">$J$5*(C6-C5)+(1-$J$5)*D5</f>
        <v>-0.51398399999999989</v>
      </c>
      <c r="E6" s="7"/>
      <c r="F6" s="7"/>
      <c r="G6" s="12"/>
      <c r="I6" s="13" t="s">
        <v>31</v>
      </c>
      <c r="J6" s="13">
        <v>0.2</v>
      </c>
      <c r="AE6" s="5">
        <f t="shared" si="0"/>
        <v>35186</v>
      </c>
      <c r="AF6" s="4">
        <f t="shared" si="1"/>
        <v>74.86</v>
      </c>
    </row>
    <row r="7" spans="1:34" x14ac:dyDescent="0.35">
      <c r="A7" s="1">
        <v>35217</v>
      </c>
      <c r="B7">
        <v>83.81</v>
      </c>
      <c r="C7" s="7">
        <f t="shared" si="2"/>
        <v>77.898592000000008</v>
      </c>
      <c r="D7" s="7">
        <f t="shared" si="3"/>
        <v>-0.56311679999999686</v>
      </c>
      <c r="E7" s="7"/>
      <c r="F7" s="7"/>
      <c r="G7" s="12"/>
      <c r="AE7" s="5">
        <f t="shared" si="0"/>
        <v>35217</v>
      </c>
      <c r="AF7" s="4">
        <f t="shared" si="1"/>
        <v>83.81</v>
      </c>
    </row>
    <row r="8" spans="1:34" x14ac:dyDescent="0.35">
      <c r="A8" s="1">
        <v>35247</v>
      </c>
      <c r="B8">
        <v>79.8</v>
      </c>
      <c r="C8" s="7">
        <f t="shared" si="2"/>
        <v>79.080873600000018</v>
      </c>
      <c r="D8" s="7">
        <f t="shared" si="3"/>
        <v>-0.21403711999999547</v>
      </c>
      <c r="E8" s="7"/>
      <c r="F8" s="7"/>
      <c r="G8" s="12"/>
      <c r="AE8" s="5">
        <f t="shared" si="0"/>
        <v>35247</v>
      </c>
      <c r="AF8" s="4">
        <f t="shared" si="1"/>
        <v>79.8</v>
      </c>
    </row>
    <row r="9" spans="1:34" x14ac:dyDescent="0.35">
      <c r="A9" s="1">
        <v>35278</v>
      </c>
      <c r="B9">
        <v>62.41</v>
      </c>
      <c r="C9" s="7">
        <f t="shared" si="2"/>
        <v>79.22469888000002</v>
      </c>
      <c r="D9" s="7">
        <f t="shared" si="3"/>
        <v>-0.14246463999999609</v>
      </c>
      <c r="E9" s="7"/>
      <c r="F9" s="7"/>
      <c r="G9" s="12"/>
      <c r="AE9" s="5">
        <f t="shared" si="0"/>
        <v>35278</v>
      </c>
      <c r="AF9" s="4">
        <f t="shared" si="1"/>
        <v>62.41</v>
      </c>
    </row>
    <row r="10" spans="1:34" x14ac:dyDescent="0.35">
      <c r="A10" s="1">
        <v>35309</v>
      </c>
      <c r="B10">
        <v>85.41</v>
      </c>
      <c r="C10" s="7">
        <f t="shared" si="2"/>
        <v>75.861759104000015</v>
      </c>
      <c r="D10" s="7">
        <f t="shared" si="3"/>
        <v>-0.78655966719999781</v>
      </c>
      <c r="E10" s="7"/>
      <c r="F10" s="7"/>
      <c r="G10" s="12"/>
      <c r="AE10" s="5">
        <f t="shared" si="0"/>
        <v>35309</v>
      </c>
      <c r="AF10" s="4">
        <f t="shared" si="1"/>
        <v>85.41</v>
      </c>
    </row>
    <row r="11" spans="1:34" x14ac:dyDescent="0.35">
      <c r="A11" s="1">
        <v>35339</v>
      </c>
      <c r="B11">
        <v>83.11</v>
      </c>
      <c r="C11" s="7">
        <f t="shared" si="2"/>
        <v>77.771407283200006</v>
      </c>
      <c r="D11" s="7">
        <f t="shared" si="3"/>
        <v>-0.24731809792000015</v>
      </c>
      <c r="E11" s="7"/>
      <c r="F11" s="7">
        <f>$J$6*(B10-C9-D9)+(1-$J$6)*F2</f>
        <v>1.2655531519999947</v>
      </c>
      <c r="G11" s="12">
        <f>C11+D11+F11</f>
        <v>78.78964233728</v>
      </c>
      <c r="AE11" s="5">
        <f t="shared" si="0"/>
        <v>35339</v>
      </c>
      <c r="AF11" s="4">
        <f t="shared" si="1"/>
        <v>83.11</v>
      </c>
      <c r="AG11" s="4">
        <f t="shared" ref="AG11:AG66" si="4">G11</f>
        <v>78.78964233728</v>
      </c>
    </row>
    <row r="12" spans="1:34" x14ac:dyDescent="0.35">
      <c r="A12" s="1">
        <v>35370</v>
      </c>
      <c r="B12">
        <v>84.21</v>
      </c>
      <c r="C12" s="7">
        <f t="shared" si="2"/>
        <v>78.839125826560007</v>
      </c>
      <c r="D12" s="7">
        <f t="shared" si="3"/>
        <v>1.5689230336000226E-2</v>
      </c>
      <c r="E12" s="7"/>
      <c r="F12" s="7">
        <f>$J$6*(B11-C10-D10)+(1-$J$6)*F3</f>
        <v>1.6069601126399964</v>
      </c>
      <c r="G12" s="12">
        <f t="shared" ref="G12:G75" si="5">C12+D12+F12</f>
        <v>80.461775169535997</v>
      </c>
      <c r="AE12" s="5">
        <f t="shared" si="0"/>
        <v>35370</v>
      </c>
      <c r="AF12" s="4">
        <f t="shared" si="1"/>
        <v>84.21</v>
      </c>
      <c r="AG12" s="4">
        <f t="shared" si="4"/>
        <v>80.461775169535997</v>
      </c>
    </row>
    <row r="13" spans="1:34" x14ac:dyDescent="0.35">
      <c r="A13" s="1">
        <v>35400</v>
      </c>
      <c r="B13">
        <v>89.7</v>
      </c>
      <c r="C13" s="7">
        <f t="shared" si="2"/>
        <v>79.913300661248002</v>
      </c>
      <c r="D13" s="7">
        <f t="shared" si="3"/>
        <v>0.22738635120639908</v>
      </c>
      <c r="E13" s="7"/>
      <c r="F13" s="7">
        <f t="shared" ref="F13:F75" si="6">$J$6*(B12-C11-D11)+(1-$J$6)*F4</f>
        <v>1.3371821629439977</v>
      </c>
      <c r="G13" s="12">
        <f t="shared" si="5"/>
        <v>81.477869175398411</v>
      </c>
      <c r="AE13" s="5">
        <f t="shared" si="0"/>
        <v>35400</v>
      </c>
      <c r="AF13" s="4">
        <f t="shared" si="1"/>
        <v>89.7</v>
      </c>
      <c r="AG13" s="4">
        <f t="shared" si="4"/>
        <v>81.477869175398411</v>
      </c>
    </row>
    <row r="14" spans="1:34" x14ac:dyDescent="0.35">
      <c r="A14" s="1">
        <v>35431</v>
      </c>
      <c r="B14">
        <v>78.64</v>
      </c>
      <c r="C14" s="7">
        <f t="shared" si="2"/>
        <v>81.870640528998408</v>
      </c>
      <c r="D14" s="7">
        <f t="shared" si="3"/>
        <v>0.57337705451520049</v>
      </c>
      <c r="E14" s="7"/>
      <c r="F14" s="7">
        <f t="shared" si="6"/>
        <v>2.1690369886207992</v>
      </c>
      <c r="G14" s="12">
        <f t="shared" si="5"/>
        <v>84.613054572134416</v>
      </c>
      <c r="AE14" s="5">
        <f t="shared" si="0"/>
        <v>35431</v>
      </c>
      <c r="AF14" s="4">
        <f t="shared" si="1"/>
        <v>78.64</v>
      </c>
      <c r="AG14" s="4">
        <f t="shared" si="4"/>
        <v>84.613054572134416</v>
      </c>
    </row>
    <row r="15" spans="1:34" x14ac:dyDescent="0.35">
      <c r="A15" s="1">
        <v>35462</v>
      </c>
      <c r="B15">
        <v>77.42</v>
      </c>
      <c r="C15" s="7">
        <f t="shared" si="2"/>
        <v>81.224512423198718</v>
      </c>
      <c r="D15" s="7">
        <f t="shared" si="3"/>
        <v>0.32947602245222241</v>
      </c>
      <c r="E15" s="7"/>
      <c r="F15" s="7">
        <f t="shared" si="6"/>
        <v>-0.30013740249088006</v>
      </c>
      <c r="G15" s="12">
        <f t="shared" si="5"/>
        <v>81.253851043160068</v>
      </c>
      <c r="AE15" s="5">
        <f t="shared" si="0"/>
        <v>35462</v>
      </c>
      <c r="AF15" s="4">
        <f t="shared" si="1"/>
        <v>77.42</v>
      </c>
      <c r="AG15" s="4">
        <f t="shared" si="4"/>
        <v>81.253851043160068</v>
      </c>
    </row>
    <row r="16" spans="1:34" x14ac:dyDescent="0.35">
      <c r="A16" s="1">
        <v>35490</v>
      </c>
      <c r="B16">
        <v>89.86</v>
      </c>
      <c r="C16" s="7">
        <f t="shared" si="2"/>
        <v>80.463609938558989</v>
      </c>
      <c r="D16" s="7">
        <f t="shared" si="3"/>
        <v>0.11140032103383216</v>
      </c>
      <c r="E16" s="7"/>
      <c r="F16" s="7">
        <f t="shared" si="6"/>
        <v>-1.0048035167027212</v>
      </c>
      <c r="G16" s="12">
        <f t="shared" si="5"/>
        <v>79.570206742890093</v>
      </c>
      <c r="AE16" s="5">
        <f t="shared" si="0"/>
        <v>35490</v>
      </c>
      <c r="AF16" s="4">
        <f t="shared" si="1"/>
        <v>89.86</v>
      </c>
      <c r="AG16" s="4">
        <f t="shared" si="4"/>
        <v>79.570206742890093</v>
      </c>
    </row>
    <row r="17" spans="1:33" x14ac:dyDescent="0.35">
      <c r="A17" s="1">
        <v>35521</v>
      </c>
      <c r="B17">
        <v>81.27</v>
      </c>
      <c r="C17" s="7">
        <f t="shared" si="2"/>
        <v>82.342887950847199</v>
      </c>
      <c r="D17" s="7">
        <f t="shared" si="3"/>
        <v>0.46497585928470786</v>
      </c>
      <c r="E17" s="7"/>
      <c r="F17" s="7">
        <f t="shared" si="6"/>
        <v>1.661202310869812</v>
      </c>
      <c r="G17" s="12">
        <f t="shared" si="5"/>
        <v>84.469066121001717</v>
      </c>
      <c r="AE17" s="5">
        <f t="shared" si="0"/>
        <v>35521</v>
      </c>
      <c r="AF17" s="4">
        <f t="shared" si="1"/>
        <v>81.27</v>
      </c>
      <c r="AG17" s="4">
        <f t="shared" si="4"/>
        <v>84.469066121001717</v>
      </c>
    </row>
    <row r="18" spans="1:33" x14ac:dyDescent="0.35">
      <c r="A18" s="1">
        <v>35551</v>
      </c>
      <c r="B18">
        <v>78.680000000000007</v>
      </c>
      <c r="C18" s="7">
        <f t="shared" si="2"/>
        <v>82.128310360677773</v>
      </c>
      <c r="D18" s="7">
        <f t="shared" si="3"/>
        <v>0.32906516939388097</v>
      </c>
      <c r="E18" s="7"/>
      <c r="F18" s="7">
        <f t="shared" si="6"/>
        <v>0.13899794808143504</v>
      </c>
      <c r="G18" s="12">
        <f t="shared" si="5"/>
        <v>82.596373478153097</v>
      </c>
      <c r="AE18" s="5">
        <f t="shared" si="0"/>
        <v>35551</v>
      </c>
      <c r="AF18" s="4">
        <f t="shared" si="1"/>
        <v>78.680000000000007</v>
      </c>
      <c r="AG18" s="4">
        <f t="shared" si="4"/>
        <v>82.596373478153097</v>
      </c>
    </row>
    <row r="19" spans="1:33" x14ac:dyDescent="0.35">
      <c r="A19" s="1">
        <v>35582</v>
      </c>
      <c r="B19">
        <v>89.51</v>
      </c>
      <c r="C19" s="7">
        <f t="shared" si="2"/>
        <v>81.438648288542225</v>
      </c>
      <c r="D19" s="7">
        <f t="shared" si="3"/>
        <v>0.12531972108799527</v>
      </c>
      <c r="E19" s="7"/>
      <c r="F19" s="7">
        <f t="shared" si="6"/>
        <v>-0.82557276202638019</v>
      </c>
      <c r="G19" s="12">
        <f t="shared" si="5"/>
        <v>80.738395247603833</v>
      </c>
      <c r="AE19" s="5">
        <f t="shared" si="0"/>
        <v>35582</v>
      </c>
      <c r="AF19" s="4">
        <f t="shared" si="1"/>
        <v>89.51</v>
      </c>
      <c r="AG19" s="4">
        <f t="shared" si="4"/>
        <v>80.738395247603833</v>
      </c>
    </row>
    <row r="20" spans="1:33" x14ac:dyDescent="0.35">
      <c r="A20" s="1">
        <v>35612</v>
      </c>
      <c r="B20">
        <v>83.67</v>
      </c>
      <c r="C20" s="7">
        <f t="shared" si="2"/>
        <v>83.052918630833787</v>
      </c>
      <c r="D20" s="7">
        <f t="shared" si="3"/>
        <v>0.42310984532870854</v>
      </c>
      <c r="E20" s="7"/>
      <c r="F20" s="7">
        <f t="shared" si="6"/>
        <v>2.4229674155856662</v>
      </c>
      <c r="G20" s="12">
        <f t="shared" si="5"/>
        <v>85.898995891748157</v>
      </c>
      <c r="AE20" s="5">
        <f t="shared" si="0"/>
        <v>35612</v>
      </c>
      <c r="AF20" s="4">
        <f t="shared" si="1"/>
        <v>83.67</v>
      </c>
      <c r="AG20" s="4">
        <f t="shared" si="4"/>
        <v>85.898995891748157</v>
      </c>
    </row>
    <row r="21" spans="1:33" x14ac:dyDescent="0.35">
      <c r="A21" s="1">
        <v>35643</v>
      </c>
      <c r="B21">
        <v>69.8</v>
      </c>
      <c r="C21" s="7">
        <f t="shared" si="2"/>
        <v>83.176334904667044</v>
      </c>
      <c r="D21" s="7">
        <f t="shared" si="3"/>
        <v>0.36317113102961829</v>
      </c>
      <c r="E21" s="7"/>
      <c r="F21" s="7">
        <f t="shared" si="6"/>
        <v>1.7067744881859535</v>
      </c>
      <c r="G21" s="12">
        <f t="shared" si="5"/>
        <v>85.246280523882618</v>
      </c>
      <c r="AE21" s="5">
        <f t="shared" si="0"/>
        <v>35643</v>
      </c>
      <c r="AF21" s="4">
        <f t="shared" si="1"/>
        <v>69.8</v>
      </c>
      <c r="AG21" s="4">
        <f t="shared" si="4"/>
        <v>85.246280523882618</v>
      </c>
    </row>
    <row r="22" spans="1:33" x14ac:dyDescent="0.35">
      <c r="A22" s="1">
        <v>35674</v>
      </c>
      <c r="B22">
        <v>91.09</v>
      </c>
      <c r="C22" s="7">
        <f t="shared" si="2"/>
        <v>80.501067923733643</v>
      </c>
      <c r="D22" s="7">
        <f t="shared" si="3"/>
        <v>-0.24451649136298559</v>
      </c>
      <c r="E22" s="7"/>
      <c r="F22" s="7">
        <f t="shared" si="6"/>
        <v>-1.6654599648773014</v>
      </c>
      <c r="G22" s="12">
        <f t="shared" si="5"/>
        <v>78.591091467493357</v>
      </c>
      <c r="AE22" s="5">
        <f t="shared" si="0"/>
        <v>35674</v>
      </c>
      <c r="AF22" s="4">
        <f t="shared" si="1"/>
        <v>91.09</v>
      </c>
      <c r="AG22" s="4">
        <f t="shared" si="4"/>
        <v>78.591091467493357</v>
      </c>
    </row>
    <row r="23" spans="1:33" x14ac:dyDescent="0.35">
      <c r="A23" s="1">
        <v>35704</v>
      </c>
      <c r="B23">
        <v>89.43</v>
      </c>
      <c r="C23" s="7">
        <f t="shared" si="2"/>
        <v>82.618854338986921</v>
      </c>
      <c r="D23" s="7">
        <f t="shared" si="3"/>
        <v>0.22794408996026705</v>
      </c>
      <c r="E23" s="7"/>
      <c r="F23" s="7">
        <f t="shared" si="6"/>
        <v>3.2453283837573075</v>
      </c>
      <c r="G23" s="12">
        <f t="shared" si="5"/>
        <v>86.092126812704493</v>
      </c>
      <c r="AE23" s="5">
        <f t="shared" si="0"/>
        <v>35704</v>
      </c>
      <c r="AF23" s="4">
        <f t="shared" si="1"/>
        <v>89.43</v>
      </c>
      <c r="AG23" s="4">
        <f t="shared" si="4"/>
        <v>86.092126812704493</v>
      </c>
    </row>
    <row r="24" spans="1:33" x14ac:dyDescent="0.35">
      <c r="A24" s="1">
        <v>35735</v>
      </c>
      <c r="B24">
        <v>91.04</v>
      </c>
      <c r="C24" s="7">
        <f t="shared" si="2"/>
        <v>83.98108347118955</v>
      </c>
      <c r="D24" s="7">
        <f t="shared" si="3"/>
        <v>0.45480109840873939</v>
      </c>
      <c r="E24" s="7"/>
      <c r="F24" s="7">
        <f t="shared" si="6"/>
        <v>1.5945797915331656</v>
      </c>
      <c r="G24" s="12">
        <f t="shared" si="5"/>
        <v>86.03046436113145</v>
      </c>
      <c r="AE24" s="5">
        <f t="shared" si="0"/>
        <v>35735</v>
      </c>
      <c r="AF24" s="4">
        <f t="shared" si="1"/>
        <v>91.04</v>
      </c>
      <c r="AG24" s="4">
        <f t="shared" si="4"/>
        <v>86.03046436113145</v>
      </c>
    </row>
    <row r="25" spans="1:33" x14ac:dyDescent="0.35">
      <c r="A25" s="1">
        <v>35765</v>
      </c>
      <c r="B25">
        <v>92.87</v>
      </c>
      <c r="C25" s="7">
        <f t="shared" si="2"/>
        <v>85.392866776951635</v>
      </c>
      <c r="D25" s="7">
        <f t="shared" si="3"/>
        <v>0.64619753987940864</v>
      </c>
      <c r="E25" s="7"/>
      <c r="F25" s="7">
        <f t="shared" si="6"/>
        <v>0.83479750084838666</v>
      </c>
      <c r="G25" s="12">
        <f t="shared" si="5"/>
        <v>86.873861817679426</v>
      </c>
      <c r="AE25" s="5">
        <f t="shared" si="0"/>
        <v>35765</v>
      </c>
      <c r="AF25" s="4">
        <f t="shared" si="1"/>
        <v>92.87</v>
      </c>
      <c r="AG25" s="4">
        <f t="shared" si="4"/>
        <v>86.873861817679426</v>
      </c>
    </row>
    <row r="26" spans="1:33" x14ac:dyDescent="0.35">
      <c r="A26" s="1">
        <v>35796</v>
      </c>
      <c r="B26">
        <v>81.87</v>
      </c>
      <c r="C26" s="7">
        <f t="shared" si="2"/>
        <v>86.888293421561315</v>
      </c>
      <c r="D26" s="7">
        <f t="shared" si="3"/>
        <v>0.81604336082546292</v>
      </c>
      <c r="E26" s="7"/>
      <c r="F26" s="7">
        <f t="shared" si="6"/>
        <v>3.0157849347761929</v>
      </c>
      <c r="G26" s="12">
        <f t="shared" si="5"/>
        <v>90.720121717162968</v>
      </c>
      <c r="AE26" s="5">
        <f t="shared" si="0"/>
        <v>35796</v>
      </c>
      <c r="AF26" s="4">
        <f t="shared" si="1"/>
        <v>81.87</v>
      </c>
      <c r="AG26" s="4">
        <f t="shared" si="4"/>
        <v>90.720121717162968</v>
      </c>
    </row>
    <row r="27" spans="1:33" x14ac:dyDescent="0.35">
      <c r="A27" s="1">
        <v>35827</v>
      </c>
      <c r="B27">
        <v>85.36</v>
      </c>
      <c r="C27" s="7">
        <f t="shared" si="2"/>
        <v>85.884634737249058</v>
      </c>
      <c r="D27" s="7">
        <f t="shared" si="3"/>
        <v>0.45210295179791915</v>
      </c>
      <c r="E27" s="7"/>
      <c r="F27" s="7">
        <f t="shared" si="6"/>
        <v>-0.72261450490105983</v>
      </c>
      <c r="G27" s="12">
        <f t="shared" si="5"/>
        <v>85.614123184145924</v>
      </c>
      <c r="AE27" s="5">
        <f t="shared" si="0"/>
        <v>35827</v>
      </c>
      <c r="AF27" s="4">
        <f t="shared" si="1"/>
        <v>85.36</v>
      </c>
      <c r="AG27" s="4">
        <f t="shared" si="4"/>
        <v>85.614123184145924</v>
      </c>
    </row>
    <row r="28" spans="1:33" x14ac:dyDescent="0.35">
      <c r="A28" s="1">
        <v>35855</v>
      </c>
      <c r="B28">
        <v>92.98</v>
      </c>
      <c r="C28" s="7">
        <f t="shared" si="2"/>
        <v>85.779707789799247</v>
      </c>
      <c r="D28" s="7">
        <f t="shared" si="3"/>
        <v>0.34069697194837295</v>
      </c>
      <c r="E28" s="7"/>
      <c r="F28" s="7">
        <f t="shared" si="6"/>
        <v>-1.1293255660984598</v>
      </c>
      <c r="G28" s="12">
        <f t="shared" si="5"/>
        <v>84.991079195649164</v>
      </c>
      <c r="AE28" s="5">
        <f t="shared" si="0"/>
        <v>35855</v>
      </c>
      <c r="AF28" s="4">
        <f t="shared" si="1"/>
        <v>92.98</v>
      </c>
      <c r="AG28" s="4">
        <f t="shared" si="4"/>
        <v>84.991079195649164</v>
      </c>
    </row>
    <row r="29" spans="1:33" x14ac:dyDescent="0.35">
      <c r="A29" s="1">
        <v>35886</v>
      </c>
      <c r="B29">
        <v>81.09</v>
      </c>
      <c r="C29" s="7">
        <f t="shared" si="2"/>
        <v>87.219766231839401</v>
      </c>
      <c r="D29" s="7">
        <f t="shared" si="3"/>
        <v>0.56056926596672918</v>
      </c>
      <c r="E29" s="7"/>
      <c r="F29" s="7">
        <f t="shared" si="6"/>
        <v>3.2670263946591387</v>
      </c>
      <c r="G29" s="12">
        <f t="shared" si="5"/>
        <v>91.047361892465275</v>
      </c>
      <c r="AE29" s="5">
        <f t="shared" si="0"/>
        <v>35886</v>
      </c>
      <c r="AF29" s="4">
        <f t="shared" si="1"/>
        <v>81.09</v>
      </c>
      <c r="AG29" s="4">
        <f t="shared" si="4"/>
        <v>91.047361892465275</v>
      </c>
    </row>
    <row r="30" spans="1:33" x14ac:dyDescent="0.35">
      <c r="A30" s="1">
        <v>35916</v>
      </c>
      <c r="B30">
        <v>85.64</v>
      </c>
      <c r="C30" s="7">
        <f t="shared" si="2"/>
        <v>85.993812985471521</v>
      </c>
      <c r="D30" s="7">
        <f t="shared" si="3"/>
        <v>0.20326476349980743</v>
      </c>
      <c r="E30" s="7"/>
      <c r="F30" s="7">
        <f t="shared" si="6"/>
        <v>0.35933863819923961</v>
      </c>
      <c r="G30" s="12">
        <f t="shared" si="5"/>
        <v>86.556416387170557</v>
      </c>
      <c r="AE30" s="5">
        <f t="shared" si="0"/>
        <v>35916</v>
      </c>
      <c r="AF30" s="4">
        <f t="shared" si="1"/>
        <v>85.64</v>
      </c>
      <c r="AG30" s="4">
        <f t="shared" si="4"/>
        <v>86.556416387170557</v>
      </c>
    </row>
    <row r="31" spans="1:33" x14ac:dyDescent="0.35">
      <c r="A31" s="1">
        <v>35947</v>
      </c>
      <c r="B31">
        <v>91.14</v>
      </c>
      <c r="C31" s="7">
        <f t="shared" si="2"/>
        <v>85.92305038837722</v>
      </c>
      <c r="D31" s="7">
        <f t="shared" si="3"/>
        <v>0.14845929138098571</v>
      </c>
      <c r="E31" s="7"/>
      <c r="F31" s="7">
        <f t="shared" si="6"/>
        <v>-1.7604350714630672</v>
      </c>
      <c r="G31" s="12">
        <f t="shared" si="5"/>
        <v>84.311074608295144</v>
      </c>
      <c r="AE31" s="5">
        <f t="shared" si="0"/>
        <v>35947</v>
      </c>
      <c r="AF31" s="4">
        <f t="shared" si="1"/>
        <v>91.14</v>
      </c>
      <c r="AG31" s="4">
        <f t="shared" si="4"/>
        <v>84.311074608295144</v>
      </c>
    </row>
    <row r="32" spans="1:33" x14ac:dyDescent="0.35">
      <c r="A32" s="1">
        <v>35977</v>
      </c>
      <c r="B32">
        <v>83.46</v>
      </c>
      <c r="C32" s="7">
        <f t="shared" si="2"/>
        <v>86.966440310701785</v>
      </c>
      <c r="D32" s="7">
        <f t="shared" si="3"/>
        <v>0.32744541756970147</v>
      </c>
      <c r="E32" s="7"/>
      <c r="F32" s="7">
        <f t="shared" si="6"/>
        <v>3.5848471572115805</v>
      </c>
      <c r="G32" s="12">
        <f t="shared" si="5"/>
        <v>90.878732885483075</v>
      </c>
      <c r="AE32" s="5">
        <f t="shared" si="0"/>
        <v>35977</v>
      </c>
      <c r="AF32" s="4">
        <f t="shared" si="1"/>
        <v>83.46</v>
      </c>
      <c r="AG32" s="4">
        <f t="shared" si="4"/>
        <v>90.878732885483075</v>
      </c>
    </row>
    <row r="33" spans="1:33" x14ac:dyDescent="0.35">
      <c r="A33" s="1">
        <v>36008</v>
      </c>
      <c r="B33">
        <v>66.37</v>
      </c>
      <c r="C33" s="7">
        <f t="shared" si="2"/>
        <v>86.265152248561435</v>
      </c>
      <c r="D33" s="7">
        <f t="shared" si="3"/>
        <v>0.12169872162769124</v>
      </c>
      <c r="E33" s="7"/>
      <c r="F33" s="7">
        <f t="shared" si="6"/>
        <v>0.75336189727489022</v>
      </c>
      <c r="G33" s="12">
        <f t="shared" si="5"/>
        <v>87.140212867464015</v>
      </c>
      <c r="AE33" s="5">
        <f t="shared" ref="AE33:AE64" si="7">A33</f>
        <v>36008</v>
      </c>
      <c r="AF33" s="4">
        <f t="shared" ref="AF33:AF64" si="8">B33</f>
        <v>66.37</v>
      </c>
      <c r="AG33" s="4">
        <f t="shared" si="4"/>
        <v>87.140212867464015</v>
      </c>
    </row>
    <row r="34" spans="1:33" x14ac:dyDescent="0.35">
      <c r="A34" s="1">
        <v>36039</v>
      </c>
      <c r="B34">
        <v>93.34</v>
      </c>
      <c r="C34" s="7">
        <f t="shared" si="2"/>
        <v>82.286121798849152</v>
      </c>
      <c r="D34" s="7">
        <f t="shared" si="3"/>
        <v>-0.69844711264030368</v>
      </c>
      <c r="E34" s="7"/>
      <c r="F34" s="7">
        <f t="shared" si="6"/>
        <v>-3.5169391449755878</v>
      </c>
      <c r="G34" s="12">
        <f t="shared" si="5"/>
        <v>78.070735541233262</v>
      </c>
      <c r="AE34" s="5">
        <f t="shared" si="7"/>
        <v>36039</v>
      </c>
      <c r="AF34" s="4">
        <f t="shared" si="8"/>
        <v>93.34</v>
      </c>
      <c r="AG34" s="4">
        <f t="shared" si="4"/>
        <v>78.070735541233262</v>
      </c>
    </row>
    <row r="35" spans="1:33" x14ac:dyDescent="0.35">
      <c r="A35" s="1">
        <v>36069</v>
      </c>
      <c r="B35">
        <v>85.93</v>
      </c>
      <c r="C35" s="7">
        <f t="shared" si="2"/>
        <v>84.496897439079333</v>
      </c>
      <c r="D35" s="7">
        <f t="shared" si="3"/>
        <v>-0.11660256206620662</v>
      </c>
      <c r="E35" s="7"/>
      <c r="F35" s="7">
        <f t="shared" si="6"/>
        <v>3.8032577537831305</v>
      </c>
      <c r="G35" s="12">
        <f t="shared" si="5"/>
        <v>88.183552630796257</v>
      </c>
      <c r="AE35" s="5">
        <f t="shared" si="7"/>
        <v>36069</v>
      </c>
      <c r="AF35" s="4">
        <f t="shared" si="8"/>
        <v>85.93</v>
      </c>
      <c r="AG35" s="4">
        <f t="shared" si="4"/>
        <v>88.183552630796257</v>
      </c>
    </row>
    <row r="36" spans="1:33" x14ac:dyDescent="0.35">
      <c r="A36" s="1">
        <v>36100</v>
      </c>
      <c r="B36">
        <v>86.81</v>
      </c>
      <c r="C36" s="7">
        <f t="shared" si="2"/>
        <v>84.783517951263477</v>
      </c>
      <c r="D36" s="7">
        <f t="shared" si="3"/>
        <v>-3.5957947216136654E-2</v>
      </c>
      <c r="E36" s="7"/>
      <c r="F36" s="7">
        <f t="shared" si="6"/>
        <v>0.29037345883738397</v>
      </c>
      <c r="G36" s="12">
        <f t="shared" si="5"/>
        <v>85.037933462884723</v>
      </c>
      <c r="AE36" s="5">
        <f t="shared" si="7"/>
        <v>36100</v>
      </c>
      <c r="AF36" s="4">
        <f t="shared" si="8"/>
        <v>86.81</v>
      </c>
      <c r="AG36" s="4">
        <f t="shared" si="4"/>
        <v>85.037933462884723</v>
      </c>
    </row>
    <row r="37" spans="1:33" x14ac:dyDescent="0.35">
      <c r="A37" s="1">
        <v>36130</v>
      </c>
      <c r="B37">
        <v>93.3</v>
      </c>
      <c r="C37" s="7">
        <f t="shared" si="2"/>
        <v>85.188814361010799</v>
      </c>
      <c r="D37" s="7">
        <f t="shared" si="3"/>
        <v>5.2292924176555108E-2</v>
      </c>
      <c r="E37" s="7"/>
      <c r="F37" s="7">
        <f t="shared" si="6"/>
        <v>-0.41751942828139271</v>
      </c>
      <c r="G37" s="12">
        <f t="shared" si="5"/>
        <v>84.823587856905959</v>
      </c>
      <c r="AE37" s="5">
        <f t="shared" si="7"/>
        <v>36130</v>
      </c>
      <c r="AF37" s="4">
        <f t="shared" si="8"/>
        <v>93.3</v>
      </c>
      <c r="AG37" s="4">
        <f t="shared" si="4"/>
        <v>84.823587856905959</v>
      </c>
    </row>
    <row r="38" spans="1:33" x14ac:dyDescent="0.35">
      <c r="A38" s="1">
        <v>36161</v>
      </c>
      <c r="B38">
        <v>81.59</v>
      </c>
      <c r="C38" s="7">
        <f t="shared" si="2"/>
        <v>86.811051488808644</v>
      </c>
      <c r="D38" s="7">
        <f t="shared" si="3"/>
        <v>0.36628176490081316</v>
      </c>
      <c r="E38" s="7"/>
      <c r="F38" s="7">
        <f t="shared" si="6"/>
        <v>4.3241091149178423</v>
      </c>
      <c r="G38" s="12">
        <f t="shared" si="5"/>
        <v>91.501442368627309</v>
      </c>
      <c r="AE38" s="5">
        <f t="shared" si="7"/>
        <v>36161</v>
      </c>
      <c r="AF38" s="4">
        <f t="shared" si="8"/>
        <v>81.59</v>
      </c>
      <c r="AG38" s="4">
        <f t="shared" si="4"/>
        <v>91.501442368627309</v>
      </c>
    </row>
    <row r="39" spans="1:33" x14ac:dyDescent="0.35">
      <c r="A39" s="1">
        <v>36192</v>
      </c>
      <c r="B39">
        <v>81.77</v>
      </c>
      <c r="C39" s="7">
        <f t="shared" si="2"/>
        <v>85.766841191046922</v>
      </c>
      <c r="D39" s="7">
        <f t="shared" si="3"/>
        <v>8.4183352368306014E-2</v>
      </c>
      <c r="E39" s="7"/>
      <c r="F39" s="7">
        <f t="shared" si="6"/>
        <v>-0.44275054647807849</v>
      </c>
      <c r="G39" s="12">
        <f t="shared" si="5"/>
        <v>85.40827399693714</v>
      </c>
      <c r="AE39" s="5">
        <f t="shared" si="7"/>
        <v>36192</v>
      </c>
      <c r="AF39" s="4">
        <f t="shared" si="8"/>
        <v>81.77</v>
      </c>
      <c r="AG39" s="4">
        <f t="shared" si="4"/>
        <v>85.40827399693714</v>
      </c>
    </row>
    <row r="40" spans="1:33" x14ac:dyDescent="0.35">
      <c r="A40" s="1">
        <v>36220</v>
      </c>
      <c r="B40">
        <v>91.24</v>
      </c>
      <c r="C40" s="7">
        <f t="shared" si="2"/>
        <v>84.967472952837539</v>
      </c>
      <c r="D40" s="7">
        <f t="shared" si="3"/>
        <v>-9.2526965747231668E-2</v>
      </c>
      <c r="E40" s="7"/>
      <c r="F40" s="7">
        <f t="shared" si="6"/>
        <v>-2.489814707912346</v>
      </c>
      <c r="G40" s="12">
        <f t="shared" si="5"/>
        <v>82.385131279177969</v>
      </c>
      <c r="AE40" s="5">
        <f t="shared" si="7"/>
        <v>36220</v>
      </c>
      <c r="AF40" s="4">
        <f t="shared" si="8"/>
        <v>91.24</v>
      </c>
      <c r="AG40" s="4">
        <f t="shared" si="4"/>
        <v>82.385131279177969</v>
      </c>
    </row>
    <row r="41" spans="1:33" x14ac:dyDescent="0.35">
      <c r="A41" s="1">
        <v>36251</v>
      </c>
      <c r="B41">
        <v>79.45</v>
      </c>
      <c r="C41" s="7">
        <f t="shared" si="2"/>
        <v>86.221978362270036</v>
      </c>
      <c r="D41" s="7">
        <f t="shared" si="3"/>
        <v>0.17687950928871399</v>
      </c>
      <c r="E41" s="7"/>
      <c r="F41" s="7">
        <f t="shared" si="6"/>
        <v>3.9456728170862183</v>
      </c>
      <c r="G41" s="12">
        <f t="shared" si="5"/>
        <v>90.344530688644966</v>
      </c>
      <c r="AE41" s="5">
        <f t="shared" si="7"/>
        <v>36251</v>
      </c>
      <c r="AF41" s="4">
        <f t="shared" si="8"/>
        <v>79.45</v>
      </c>
      <c r="AG41" s="4">
        <f t="shared" si="4"/>
        <v>90.344530688644966</v>
      </c>
    </row>
    <row r="42" spans="1:33" x14ac:dyDescent="0.35">
      <c r="A42" s="1">
        <v>36281</v>
      </c>
      <c r="B42">
        <v>86.99</v>
      </c>
      <c r="C42" s="7">
        <f t="shared" si="2"/>
        <v>84.867582689816032</v>
      </c>
      <c r="D42" s="7">
        <f t="shared" si="3"/>
        <v>-0.12937552705982955</v>
      </c>
      <c r="E42" s="7"/>
      <c r="F42" s="7">
        <f t="shared" si="6"/>
        <v>-0.48229967959814879</v>
      </c>
      <c r="G42" s="12">
        <f t="shared" si="5"/>
        <v>84.255907483158055</v>
      </c>
      <c r="AE42" s="5">
        <f t="shared" si="7"/>
        <v>36281</v>
      </c>
      <c r="AF42" s="4">
        <f t="shared" si="8"/>
        <v>86.99</v>
      </c>
      <c r="AG42" s="4">
        <f t="shared" si="4"/>
        <v>84.255907483158055</v>
      </c>
    </row>
    <row r="43" spans="1:33" x14ac:dyDescent="0.35">
      <c r="A43" s="1">
        <v>36312</v>
      </c>
      <c r="B43">
        <v>96.6</v>
      </c>
      <c r="C43" s="7">
        <f t="shared" si="2"/>
        <v>85.292066151852822</v>
      </c>
      <c r="D43" s="7">
        <f t="shared" si="3"/>
        <v>-1.8603729240505712E-2</v>
      </c>
      <c r="E43" s="7"/>
      <c r="F43" s="7">
        <f t="shared" si="6"/>
        <v>-2.6953228902922217</v>
      </c>
      <c r="G43" s="12">
        <f t="shared" si="5"/>
        <v>82.578139532320094</v>
      </c>
      <c r="AE43" s="5">
        <f t="shared" si="7"/>
        <v>36312</v>
      </c>
      <c r="AF43" s="4">
        <f t="shared" si="8"/>
        <v>96.6</v>
      </c>
      <c r="AG43" s="4">
        <f t="shared" si="4"/>
        <v>82.578139532320094</v>
      </c>
    </row>
    <row r="44" spans="1:33" x14ac:dyDescent="0.35">
      <c r="A44" s="1">
        <v>36342</v>
      </c>
      <c r="B44">
        <v>97.99</v>
      </c>
      <c r="C44" s="7">
        <f t="shared" si="2"/>
        <v>87.553652921482268</v>
      </c>
      <c r="D44" s="7">
        <f t="shared" si="3"/>
        <v>0.43743437053348461</v>
      </c>
      <c r="E44" s="7"/>
      <c r="F44" s="7">
        <f t="shared" si="6"/>
        <v>5.4149647704752635</v>
      </c>
      <c r="G44" s="12">
        <f t="shared" si="5"/>
        <v>93.406052062491014</v>
      </c>
      <c r="AE44" s="5">
        <f t="shared" si="7"/>
        <v>36342</v>
      </c>
      <c r="AF44" s="4">
        <f t="shared" si="8"/>
        <v>97.99</v>
      </c>
      <c r="AG44" s="4">
        <f t="shared" si="4"/>
        <v>93.406052062491014</v>
      </c>
    </row>
    <row r="45" spans="1:33" x14ac:dyDescent="0.35">
      <c r="A45" s="1">
        <v>36373</v>
      </c>
      <c r="B45">
        <v>79.13</v>
      </c>
      <c r="C45" s="7">
        <f t="shared" si="2"/>
        <v>89.640922337185813</v>
      </c>
      <c r="D45" s="7">
        <f t="shared" si="3"/>
        <v>0.76740137956749677</v>
      </c>
      <c r="E45" s="7"/>
      <c r="F45" s="7">
        <f t="shared" si="6"/>
        <v>2.775606282547443</v>
      </c>
      <c r="G45" s="12">
        <f t="shared" si="5"/>
        <v>93.183929999300759</v>
      </c>
      <c r="AE45" s="5">
        <f t="shared" si="7"/>
        <v>36373</v>
      </c>
      <c r="AF45" s="4">
        <f t="shared" si="8"/>
        <v>79.13</v>
      </c>
      <c r="AG45" s="4">
        <f t="shared" si="4"/>
        <v>93.183929999300759</v>
      </c>
    </row>
    <row r="46" spans="1:33" x14ac:dyDescent="0.35">
      <c r="A46" s="1">
        <v>36404</v>
      </c>
      <c r="B46">
        <v>103.56</v>
      </c>
      <c r="C46" s="7">
        <f t="shared" si="2"/>
        <v>87.538737869748644</v>
      </c>
      <c r="D46" s="7">
        <f t="shared" si="3"/>
        <v>0.19348421016656359</v>
      </c>
      <c r="E46" s="7"/>
      <c r="F46" s="7">
        <f t="shared" si="6"/>
        <v>-2.1062330010282655</v>
      </c>
      <c r="G46" s="12">
        <f t="shared" si="5"/>
        <v>85.625989078886931</v>
      </c>
      <c r="AE46" s="5">
        <f t="shared" si="7"/>
        <v>36404</v>
      </c>
      <c r="AF46" s="4">
        <f t="shared" si="8"/>
        <v>103.56</v>
      </c>
      <c r="AG46" s="4">
        <f t="shared" si="4"/>
        <v>85.625989078886931</v>
      </c>
    </row>
    <row r="47" spans="1:33" x14ac:dyDescent="0.35">
      <c r="A47" s="1">
        <v>36434</v>
      </c>
      <c r="B47">
        <v>100.89</v>
      </c>
      <c r="C47" s="7">
        <f t="shared" si="2"/>
        <v>90.742990295798919</v>
      </c>
      <c r="D47" s="7">
        <f t="shared" si="3"/>
        <v>0.79563785334330583</v>
      </c>
      <c r="E47" s="7"/>
      <c r="F47" s="7">
        <f t="shared" si="6"/>
        <v>6.0896225485836126</v>
      </c>
      <c r="G47" s="12">
        <f t="shared" si="5"/>
        <v>97.628250697725832</v>
      </c>
      <c r="AE47" s="5">
        <f t="shared" si="7"/>
        <v>36434</v>
      </c>
      <c r="AF47" s="4">
        <f t="shared" si="8"/>
        <v>100.89</v>
      </c>
      <c r="AG47" s="4">
        <f t="shared" si="4"/>
        <v>97.628250697725832</v>
      </c>
    </row>
    <row r="48" spans="1:33" x14ac:dyDescent="0.35">
      <c r="A48" s="1">
        <v>36465</v>
      </c>
      <c r="B48">
        <v>99.4</v>
      </c>
      <c r="C48" s="7">
        <f t="shared" si="2"/>
        <v>92.772392236639135</v>
      </c>
      <c r="D48" s="7">
        <f t="shared" si="3"/>
        <v>1.042390670842688</v>
      </c>
      <c r="E48" s="7"/>
      <c r="F48" s="7">
        <f t="shared" si="6"/>
        <v>2.2773551468344961</v>
      </c>
      <c r="G48" s="12">
        <f t="shared" si="5"/>
        <v>96.092138054316322</v>
      </c>
      <c r="AE48" s="5">
        <f t="shared" si="7"/>
        <v>36465</v>
      </c>
      <c r="AF48" s="4">
        <f t="shared" si="8"/>
        <v>99.4</v>
      </c>
      <c r="AG48" s="4">
        <f t="shared" si="4"/>
        <v>96.092138054316322</v>
      </c>
    </row>
    <row r="49" spans="1:33" x14ac:dyDescent="0.35">
      <c r="A49" s="1">
        <v>36495</v>
      </c>
      <c r="B49">
        <v>111.8</v>
      </c>
      <c r="C49" s="7">
        <f t="shared" si="2"/>
        <v>94.09791378931132</v>
      </c>
      <c r="D49" s="7">
        <f t="shared" si="3"/>
        <v>1.0990168472085875</v>
      </c>
      <c r="E49" s="7"/>
      <c r="F49" s="7">
        <f t="shared" si="6"/>
        <v>-0.41957739615832046</v>
      </c>
      <c r="G49" s="12">
        <f t="shared" si="5"/>
        <v>94.777353240361592</v>
      </c>
      <c r="AE49" s="5">
        <f t="shared" si="7"/>
        <v>36495</v>
      </c>
      <c r="AF49" s="4">
        <f t="shared" si="8"/>
        <v>111.8</v>
      </c>
      <c r="AG49" s="4">
        <f t="shared" si="4"/>
        <v>94.777353240361592</v>
      </c>
    </row>
    <row r="50" spans="1:33" x14ac:dyDescent="0.35">
      <c r="A50" s="1">
        <v>36526</v>
      </c>
      <c r="B50">
        <v>95.3</v>
      </c>
      <c r="C50" s="7">
        <f t="shared" si="2"/>
        <v>97.638331031449056</v>
      </c>
      <c r="D50" s="7">
        <f t="shared" si="3"/>
        <v>1.5872969261944172</v>
      </c>
      <c r="E50" s="7"/>
      <c r="F50" s="7">
        <f t="shared" si="6"/>
        <v>6.7535816721726096</v>
      </c>
      <c r="G50" s="12">
        <f t="shared" si="5"/>
        <v>105.97920962981608</v>
      </c>
      <c r="AE50" s="5">
        <f t="shared" si="7"/>
        <v>36526</v>
      </c>
      <c r="AF50" s="4">
        <f t="shared" si="8"/>
        <v>95.3</v>
      </c>
      <c r="AG50" s="4">
        <f t="shared" si="4"/>
        <v>105.97920962981608</v>
      </c>
    </row>
    <row r="51" spans="1:33" x14ac:dyDescent="0.35">
      <c r="A51" s="1">
        <v>36557</v>
      </c>
      <c r="B51">
        <v>97.77</v>
      </c>
      <c r="C51" s="7">
        <f t="shared" si="2"/>
        <v>97.17066482515925</v>
      </c>
      <c r="D51" s="7">
        <f t="shared" si="3"/>
        <v>1.1763042996975726</v>
      </c>
      <c r="E51" s="7"/>
      <c r="F51" s="7">
        <f t="shared" si="6"/>
        <v>-0.3652258709825012</v>
      </c>
      <c r="G51" s="12">
        <f t="shared" si="5"/>
        <v>97.981743253874328</v>
      </c>
      <c r="AE51" s="5">
        <f t="shared" si="7"/>
        <v>36557</v>
      </c>
      <c r="AF51" s="4">
        <f t="shared" si="8"/>
        <v>97.77</v>
      </c>
      <c r="AG51" s="4">
        <f t="shared" si="4"/>
        <v>97.981743253874328</v>
      </c>
    </row>
    <row r="52" spans="1:33" x14ac:dyDescent="0.35">
      <c r="A52" s="1">
        <v>36586</v>
      </c>
      <c r="B52">
        <v>116.23</v>
      </c>
      <c r="C52" s="7">
        <f t="shared" si="2"/>
        <v>97.290531860127402</v>
      </c>
      <c r="D52" s="7">
        <f t="shared" si="3"/>
        <v>0.96501684675168842</v>
      </c>
      <c r="E52" s="7"/>
      <c r="F52" s="7">
        <f t="shared" si="6"/>
        <v>-2.4473839037624727</v>
      </c>
      <c r="G52" s="12">
        <f t="shared" si="5"/>
        <v>95.808164803116625</v>
      </c>
      <c r="AE52" s="5">
        <f t="shared" si="7"/>
        <v>36586</v>
      </c>
      <c r="AF52" s="4">
        <f t="shared" si="8"/>
        <v>116.23</v>
      </c>
      <c r="AG52" s="4">
        <f t="shared" si="4"/>
        <v>95.808164803116625</v>
      </c>
    </row>
    <row r="53" spans="1:33" x14ac:dyDescent="0.35">
      <c r="A53" s="1">
        <v>36617</v>
      </c>
      <c r="B53">
        <v>100.98</v>
      </c>
      <c r="C53" s="7">
        <f t="shared" si="2"/>
        <v>101.07842548810194</v>
      </c>
      <c r="D53" s="7">
        <f t="shared" si="3"/>
        <v>1.529592202996259</v>
      </c>
      <c r="E53" s="7"/>
      <c r="F53" s="7">
        <f t="shared" si="6"/>
        <v>7.9085779914088477</v>
      </c>
      <c r="G53" s="12">
        <f t="shared" si="5"/>
        <v>110.51659568250705</v>
      </c>
      <c r="AE53" s="5">
        <f t="shared" si="7"/>
        <v>36617</v>
      </c>
      <c r="AF53" s="4">
        <f t="shared" si="8"/>
        <v>100.98</v>
      </c>
      <c r="AG53" s="4">
        <f t="shared" si="4"/>
        <v>110.51659568250705</v>
      </c>
    </row>
    <row r="54" spans="1:33" x14ac:dyDescent="0.35">
      <c r="A54" s="1">
        <v>36647</v>
      </c>
      <c r="B54">
        <v>104.07</v>
      </c>
      <c r="C54" s="7">
        <f t="shared" si="2"/>
        <v>101.05874039048156</v>
      </c>
      <c r="D54" s="7">
        <f t="shared" si="3"/>
        <v>1.2197367428729309</v>
      </c>
      <c r="E54" s="7"/>
      <c r="F54" s="7">
        <f t="shared" si="6"/>
        <v>2.7653752846621371</v>
      </c>
      <c r="G54" s="12">
        <f t="shared" si="5"/>
        <v>105.04385241801663</v>
      </c>
      <c r="AE54" s="5">
        <f t="shared" si="7"/>
        <v>36647</v>
      </c>
      <c r="AF54" s="4">
        <f t="shared" si="8"/>
        <v>104.07</v>
      </c>
      <c r="AG54" s="4">
        <f t="shared" si="4"/>
        <v>105.04385241801663</v>
      </c>
    </row>
    <row r="55" spans="1:33" x14ac:dyDescent="0.35">
      <c r="A55" s="1">
        <v>36678</v>
      </c>
      <c r="B55">
        <v>114.64</v>
      </c>
      <c r="C55" s="7">
        <f t="shared" si="2"/>
        <v>101.66099231238525</v>
      </c>
      <c r="D55" s="7">
        <f t="shared" si="3"/>
        <v>1.0962397786790821</v>
      </c>
      <c r="E55" s="7"/>
      <c r="F55" s="7">
        <f t="shared" si="6"/>
        <v>-1.392589939042254</v>
      </c>
      <c r="G55" s="12">
        <f t="shared" si="5"/>
        <v>101.36464215202207</v>
      </c>
      <c r="AE55" s="5">
        <f t="shared" si="7"/>
        <v>36678</v>
      </c>
      <c r="AF55" s="4">
        <f t="shared" si="8"/>
        <v>114.64</v>
      </c>
      <c r="AG55" s="4">
        <f t="shared" si="4"/>
        <v>101.36464215202207</v>
      </c>
    </row>
    <row r="56" spans="1:33" x14ac:dyDescent="0.35">
      <c r="A56" s="1">
        <v>36708</v>
      </c>
      <c r="B56">
        <v>107.62</v>
      </c>
      <c r="C56" s="7">
        <f t="shared" si="2"/>
        <v>104.25679384990821</v>
      </c>
      <c r="D56" s="7">
        <f t="shared" si="3"/>
        <v>1.3961521304478577</v>
      </c>
      <c r="E56" s="7"/>
      <c r="F56" s="7">
        <f t="shared" si="6"/>
        <v>7.3440026121959932</v>
      </c>
      <c r="G56" s="12">
        <f t="shared" si="5"/>
        <v>112.99694859255206</v>
      </c>
      <c r="AE56" s="5">
        <f t="shared" si="7"/>
        <v>36708</v>
      </c>
      <c r="AF56" s="4">
        <f t="shared" si="8"/>
        <v>107.62</v>
      </c>
      <c r="AG56" s="4">
        <f t="shared" si="4"/>
        <v>112.99694859255206</v>
      </c>
    </row>
    <row r="57" spans="1:33" x14ac:dyDescent="0.35">
      <c r="A57" s="1">
        <v>36739</v>
      </c>
      <c r="B57">
        <v>96.12</v>
      </c>
      <c r="C57" s="7">
        <f t="shared" si="2"/>
        <v>104.92943507992658</v>
      </c>
      <c r="D57" s="7">
        <f t="shared" si="3"/>
        <v>1.2514499503619605</v>
      </c>
      <c r="E57" s="7"/>
      <c r="F57" s="7">
        <f t="shared" si="6"/>
        <v>2.7944376992547322</v>
      </c>
      <c r="G57" s="12">
        <f t="shared" si="5"/>
        <v>108.97532272954327</v>
      </c>
      <c r="AE57" s="5">
        <f t="shared" si="7"/>
        <v>36739</v>
      </c>
      <c r="AF57" s="4">
        <f t="shared" si="8"/>
        <v>96.12</v>
      </c>
      <c r="AG57" s="4">
        <f t="shared" si="4"/>
        <v>108.97532272954327</v>
      </c>
    </row>
    <row r="58" spans="1:33" x14ac:dyDescent="0.35">
      <c r="A58" s="1">
        <v>36770</v>
      </c>
      <c r="B58">
        <v>123.5</v>
      </c>
      <c r="C58" s="7">
        <f t="shared" si="2"/>
        <v>103.16754806394127</v>
      </c>
      <c r="D58" s="7">
        <f t="shared" si="3"/>
        <v>0.64878255709250665</v>
      </c>
      <c r="E58" s="7"/>
      <c r="F58" s="7">
        <f t="shared" si="6"/>
        <v>-2.2422511129978684</v>
      </c>
      <c r="G58" s="12">
        <f t="shared" si="5"/>
        <v>101.57407950803591</v>
      </c>
      <c r="AE58" s="5">
        <f t="shared" si="7"/>
        <v>36770</v>
      </c>
      <c r="AF58" s="4">
        <f t="shared" si="8"/>
        <v>123.5</v>
      </c>
      <c r="AG58" s="4">
        <f t="shared" si="4"/>
        <v>101.57407950803591</v>
      </c>
    </row>
    <row r="59" spans="1:33" x14ac:dyDescent="0.35">
      <c r="A59" s="1">
        <v>36800</v>
      </c>
      <c r="B59">
        <v>116.12</v>
      </c>
      <c r="C59" s="7">
        <f t="shared" si="2"/>
        <v>107.23403845115303</v>
      </c>
      <c r="D59" s="7">
        <f t="shared" si="3"/>
        <v>1.332324123116357</v>
      </c>
      <c r="E59" s="7"/>
      <c r="F59" s="7">
        <f t="shared" si="6"/>
        <v>8.8666883316803808</v>
      </c>
      <c r="G59" s="12">
        <f t="shared" si="5"/>
        <v>117.43305090594976</v>
      </c>
      <c r="AE59" s="5">
        <f t="shared" si="7"/>
        <v>36800</v>
      </c>
      <c r="AF59" s="4">
        <f t="shared" si="8"/>
        <v>116.12</v>
      </c>
      <c r="AG59" s="4">
        <f t="shared" si="4"/>
        <v>117.43305090594976</v>
      </c>
    </row>
    <row r="60" spans="1:33" x14ac:dyDescent="0.35">
      <c r="A60" s="1">
        <v>36831</v>
      </c>
      <c r="B60">
        <v>116.86</v>
      </c>
      <c r="C60" s="7">
        <f t="shared" si="2"/>
        <v>109.01123076092243</v>
      </c>
      <c r="D60" s="7">
        <f t="shared" si="3"/>
        <v>1.4212977604469665</v>
      </c>
      <c r="E60" s="7"/>
      <c r="F60" s="7">
        <f t="shared" si="6"/>
        <v>2.1685531790072452</v>
      </c>
      <c r="G60" s="12">
        <f t="shared" si="5"/>
        <v>112.60108170037664</v>
      </c>
      <c r="AE60" s="5">
        <f t="shared" si="7"/>
        <v>36831</v>
      </c>
      <c r="AF60" s="4">
        <f t="shared" si="8"/>
        <v>116.86</v>
      </c>
      <c r="AG60" s="4">
        <f t="shared" si="4"/>
        <v>112.60108170037664</v>
      </c>
    </row>
    <row r="61" spans="1:33" x14ac:dyDescent="0.35">
      <c r="A61" s="1">
        <v>36861</v>
      </c>
      <c r="B61">
        <v>128.61000000000001</v>
      </c>
      <c r="C61" s="7">
        <f t="shared" si="2"/>
        <v>110.58098460873795</v>
      </c>
      <c r="D61" s="7">
        <f t="shared" si="3"/>
        <v>1.450988977920677</v>
      </c>
      <c r="E61" s="7"/>
      <c r="F61" s="7">
        <f t="shared" si="6"/>
        <v>-0.29917963786385515</v>
      </c>
      <c r="G61" s="12">
        <f t="shared" si="5"/>
        <v>111.73279394879476</v>
      </c>
      <c r="AE61" s="5">
        <f t="shared" si="7"/>
        <v>36861</v>
      </c>
      <c r="AF61" s="4">
        <f t="shared" si="8"/>
        <v>128.61000000000001</v>
      </c>
      <c r="AG61" s="4">
        <f t="shared" si="4"/>
        <v>111.73279394879476</v>
      </c>
    </row>
    <row r="62" spans="1:33" x14ac:dyDescent="0.35">
      <c r="A62" s="1">
        <v>36892</v>
      </c>
      <c r="B62">
        <v>100.56</v>
      </c>
      <c r="C62" s="7">
        <f t="shared" si="2"/>
        <v>114.18678768699037</v>
      </c>
      <c r="D62" s="7">
        <f t="shared" si="3"/>
        <v>1.8819517979870262</v>
      </c>
      <c r="E62" s="7"/>
      <c r="F62" s="7">
        <f t="shared" si="6"/>
        <v>9.9623566888532018</v>
      </c>
      <c r="G62" s="12">
        <f t="shared" si="5"/>
        <v>126.0310961738306</v>
      </c>
      <c r="AE62" s="5">
        <f t="shared" si="7"/>
        <v>36892</v>
      </c>
      <c r="AF62" s="4">
        <f t="shared" si="8"/>
        <v>100.56</v>
      </c>
      <c r="AG62" s="4">
        <f t="shared" si="4"/>
        <v>126.0310961738306</v>
      </c>
    </row>
    <row r="63" spans="1:33" x14ac:dyDescent="0.35">
      <c r="A63" s="1">
        <v>36923</v>
      </c>
      <c r="B63">
        <v>103.05</v>
      </c>
      <c r="C63" s="7">
        <f t="shared" si="2"/>
        <v>111.4614301495923</v>
      </c>
      <c r="D63" s="7">
        <f t="shared" si="3"/>
        <v>0.96048993091000734</v>
      </c>
      <c r="E63" s="7"/>
      <c r="F63" s="7">
        <f t="shared" si="6"/>
        <v>-8.2094489602015042E-2</v>
      </c>
      <c r="G63" s="12">
        <f t="shared" si="5"/>
        <v>112.33982559090029</v>
      </c>
      <c r="AE63" s="5">
        <f t="shared" si="7"/>
        <v>36923</v>
      </c>
      <c r="AF63" s="4">
        <f t="shared" si="8"/>
        <v>103.05</v>
      </c>
      <c r="AG63" s="4">
        <f t="shared" si="4"/>
        <v>112.33982559090029</v>
      </c>
    </row>
    <row r="64" spans="1:33" x14ac:dyDescent="0.35">
      <c r="A64" s="1">
        <v>36951</v>
      </c>
      <c r="B64">
        <v>119.06</v>
      </c>
      <c r="C64" s="7">
        <f t="shared" si="2"/>
        <v>109.77914411967384</v>
      </c>
      <c r="D64" s="7">
        <f t="shared" si="3"/>
        <v>0.43193473874431421</v>
      </c>
      <c r="E64" s="7"/>
      <c r="F64" s="7">
        <f t="shared" si="6"/>
        <v>-3.7178198482292837</v>
      </c>
      <c r="G64" s="12">
        <f t="shared" si="5"/>
        <v>106.49325901018888</v>
      </c>
      <c r="AE64" s="5">
        <f t="shared" si="7"/>
        <v>36951</v>
      </c>
      <c r="AF64" s="4">
        <f t="shared" si="8"/>
        <v>119.06</v>
      </c>
      <c r="AG64" s="4">
        <f t="shared" si="4"/>
        <v>106.49325901018888</v>
      </c>
    </row>
    <row r="65" spans="1:33" x14ac:dyDescent="0.35">
      <c r="A65" s="1">
        <v>36982</v>
      </c>
      <c r="B65">
        <v>92.46</v>
      </c>
      <c r="C65" s="7">
        <f t="shared" si="2"/>
        <v>111.63531529573908</v>
      </c>
      <c r="D65" s="7">
        <f t="shared" si="3"/>
        <v>0.71678202620849774</v>
      </c>
      <c r="E65" s="7"/>
      <c r="F65" s="7">
        <f t="shared" si="6"/>
        <v>7.2028180736563332</v>
      </c>
      <c r="G65" s="12">
        <f t="shared" si="5"/>
        <v>119.5549153956039</v>
      </c>
      <c r="AE65" s="5">
        <f t="shared" ref="AE65:AE96" si="9">A65</f>
        <v>36982</v>
      </c>
      <c r="AF65" s="4">
        <f t="shared" ref="AF65:AF96" si="10">B65</f>
        <v>92.46</v>
      </c>
      <c r="AG65" s="4">
        <f t="shared" si="4"/>
        <v>119.5549153956039</v>
      </c>
    </row>
    <row r="66" spans="1:33" x14ac:dyDescent="0.35">
      <c r="A66" s="1">
        <v>37012</v>
      </c>
      <c r="B66">
        <v>98.75</v>
      </c>
      <c r="C66" s="7">
        <f t="shared" si="2"/>
        <v>107.80025223659128</v>
      </c>
      <c r="D66" s="7">
        <f t="shared" si="3"/>
        <v>-0.19358699086276177</v>
      </c>
      <c r="E66" s="7"/>
      <c r="F66" s="7">
        <f t="shared" si="6"/>
        <v>-1.3146656122798475</v>
      </c>
      <c r="G66" s="12">
        <f t="shared" si="5"/>
        <v>106.29199963344867</v>
      </c>
      <c r="AE66" s="5">
        <f t="shared" si="9"/>
        <v>37012</v>
      </c>
      <c r="AF66" s="4">
        <f t="shared" si="10"/>
        <v>98.75</v>
      </c>
      <c r="AG66" s="4">
        <f t="shared" si="4"/>
        <v>106.29199963344867</v>
      </c>
    </row>
    <row r="67" spans="1:33" x14ac:dyDescent="0.35">
      <c r="A67" s="1">
        <v>37043</v>
      </c>
      <c r="B67">
        <v>111.14</v>
      </c>
      <c r="C67" s="7">
        <f t="shared" si="2"/>
        <v>105.99020178927303</v>
      </c>
      <c r="D67" s="7">
        <f t="shared" si="3"/>
        <v>-0.51687968215385882</v>
      </c>
      <c r="E67" s="7"/>
      <c r="F67" s="7">
        <f t="shared" si="6"/>
        <v>-4.5142203547878097</v>
      </c>
      <c r="G67" s="12">
        <f t="shared" si="5"/>
        <v>100.95910175233136</v>
      </c>
      <c r="AE67" s="5">
        <f t="shared" si="9"/>
        <v>37043</v>
      </c>
      <c r="AF67" s="4">
        <f t="shared" si="10"/>
        <v>111.14</v>
      </c>
      <c r="AG67" s="4">
        <f t="shared" ref="AG67:AG130" si="11">G67</f>
        <v>100.95910175233136</v>
      </c>
    </row>
    <row r="68" spans="1:33" x14ac:dyDescent="0.35">
      <c r="A68" s="1">
        <v>37073</v>
      </c>
      <c r="B68">
        <v>96.13</v>
      </c>
      <c r="C68" s="7">
        <f t="shared" ref="C68:C131" si="12">$J$4*B67+(1-$J$4)*C67</f>
        <v>107.02016143141844</v>
      </c>
      <c r="D68" s="7">
        <f t="shared" si="3"/>
        <v>-0.20751181729400425</v>
      </c>
      <c r="E68" s="7"/>
      <c r="F68" s="7">
        <f t="shared" si="6"/>
        <v>7.8000176161986019</v>
      </c>
      <c r="G68" s="12">
        <f t="shared" si="5"/>
        <v>114.61266723032304</v>
      </c>
      <c r="AE68" s="5">
        <f t="shared" si="9"/>
        <v>37073</v>
      </c>
      <c r="AF68" s="4">
        <f t="shared" si="10"/>
        <v>96.13</v>
      </c>
      <c r="AG68" s="4">
        <f t="shared" si="11"/>
        <v>114.61266723032304</v>
      </c>
    </row>
    <row r="69" spans="1:33" x14ac:dyDescent="0.35">
      <c r="A69" s="1">
        <v>37104</v>
      </c>
      <c r="B69">
        <v>79.72</v>
      </c>
      <c r="C69" s="7">
        <f t="shared" si="12"/>
        <v>104.84212914513476</v>
      </c>
      <c r="D69" s="7">
        <f t="shared" si="3"/>
        <v>-0.60161591109193968</v>
      </c>
      <c r="E69" s="7"/>
      <c r="F69" s="7">
        <f t="shared" si="6"/>
        <v>-0.13382187821803893</v>
      </c>
      <c r="G69" s="12">
        <f t="shared" si="5"/>
        <v>104.10669135582478</v>
      </c>
      <c r="AE69" s="5">
        <f t="shared" si="9"/>
        <v>37104</v>
      </c>
      <c r="AF69" s="4">
        <f t="shared" si="10"/>
        <v>79.72</v>
      </c>
      <c r="AG69" s="4">
        <f t="shared" si="11"/>
        <v>104.10669135582478</v>
      </c>
    </row>
    <row r="70" spans="1:33" x14ac:dyDescent="0.35">
      <c r="A70" s="1">
        <v>37135</v>
      </c>
      <c r="B70">
        <v>102.07</v>
      </c>
      <c r="C70" s="7">
        <f t="shared" si="12"/>
        <v>99.817703316107824</v>
      </c>
      <c r="D70" s="7">
        <f t="shared" ref="D70:D133" si="13">$J$5*(C70-C69)+(1-$J$5)*D69</f>
        <v>-1.4861778946789395</v>
      </c>
      <c r="E70" s="7"/>
      <c r="F70" s="7">
        <f t="shared" si="6"/>
        <v>-5.6578736331159725</v>
      </c>
      <c r="G70" s="12">
        <f t="shared" si="5"/>
        <v>92.67365178831291</v>
      </c>
      <c r="AE70" s="5">
        <f t="shared" si="9"/>
        <v>37135</v>
      </c>
      <c r="AF70" s="4">
        <f t="shared" si="10"/>
        <v>102.07</v>
      </c>
      <c r="AG70" s="4">
        <f t="shared" si="11"/>
        <v>92.67365178831291</v>
      </c>
    </row>
    <row r="71" spans="1:33" x14ac:dyDescent="0.35">
      <c r="A71" s="1">
        <v>37165</v>
      </c>
      <c r="B71">
        <v>96.18</v>
      </c>
      <c r="C71" s="7">
        <f t="shared" si="12"/>
        <v>100.26816265288626</v>
      </c>
      <c r="D71" s="7">
        <f t="shared" si="13"/>
        <v>-1.0988504483874642</v>
      </c>
      <c r="E71" s="7"/>
      <c r="F71" s="7">
        <f t="shared" si="6"/>
        <v>7.5357827042739958</v>
      </c>
      <c r="G71" s="12">
        <f t="shared" si="5"/>
        <v>106.70509490877279</v>
      </c>
      <c r="AE71" s="5">
        <f t="shared" si="9"/>
        <v>37165</v>
      </c>
      <c r="AF71" s="4">
        <f t="shared" si="10"/>
        <v>96.18</v>
      </c>
      <c r="AG71" s="4">
        <f t="shared" si="11"/>
        <v>106.70509490877279</v>
      </c>
    </row>
    <row r="72" spans="1:33" x14ac:dyDescent="0.35">
      <c r="A72" s="1">
        <v>37196</v>
      </c>
      <c r="B72">
        <v>101.26</v>
      </c>
      <c r="C72" s="7">
        <f t="shared" si="12"/>
        <v>99.450530122309019</v>
      </c>
      <c r="D72" s="7">
        <f t="shared" si="13"/>
        <v>-1.0426068648254199</v>
      </c>
      <c r="E72" s="7"/>
      <c r="F72" s="7">
        <f t="shared" si="6"/>
        <v>-0.49598067596738765</v>
      </c>
      <c r="G72" s="12">
        <f t="shared" si="5"/>
        <v>97.911942581516215</v>
      </c>
      <c r="AE72" s="5">
        <f t="shared" si="9"/>
        <v>37196</v>
      </c>
      <c r="AF72" s="4">
        <f t="shared" si="10"/>
        <v>101.26</v>
      </c>
      <c r="AG72" s="4">
        <f t="shared" si="11"/>
        <v>97.911942581516215</v>
      </c>
    </row>
    <row r="73" spans="1:33" x14ac:dyDescent="0.35">
      <c r="A73" s="1">
        <v>37226</v>
      </c>
      <c r="B73">
        <v>109.85</v>
      </c>
      <c r="C73" s="7">
        <f t="shared" si="12"/>
        <v>99.812424097847213</v>
      </c>
      <c r="D73" s="7">
        <f t="shared" si="13"/>
        <v>-0.76170669675269709</v>
      </c>
      <c r="E73" s="7"/>
      <c r="F73" s="7">
        <f t="shared" si="6"/>
        <v>-2.5561183194831854</v>
      </c>
      <c r="G73" s="12">
        <f t="shared" si="5"/>
        <v>96.494599081611327</v>
      </c>
      <c r="AE73" s="5">
        <f t="shared" si="9"/>
        <v>37226</v>
      </c>
      <c r="AF73" s="4">
        <f t="shared" si="10"/>
        <v>109.85</v>
      </c>
      <c r="AG73" s="4">
        <f t="shared" si="11"/>
        <v>96.494599081611327</v>
      </c>
    </row>
    <row r="74" spans="1:33" x14ac:dyDescent="0.35">
      <c r="A74" s="1">
        <v>37257</v>
      </c>
      <c r="B74">
        <v>89.52</v>
      </c>
      <c r="C74" s="7">
        <f t="shared" si="12"/>
        <v>101.81993927827777</v>
      </c>
      <c r="D74" s="7">
        <f t="shared" si="13"/>
        <v>-0.20786232131604587</v>
      </c>
      <c r="E74" s="7"/>
      <c r="F74" s="7">
        <f t="shared" si="6"/>
        <v>8.0506698074283456</v>
      </c>
      <c r="G74" s="12">
        <f t="shared" si="5"/>
        <v>109.66274676439008</v>
      </c>
      <c r="AE74" s="5">
        <f t="shared" si="9"/>
        <v>37257</v>
      </c>
      <c r="AF74" s="4">
        <f t="shared" si="10"/>
        <v>89.52</v>
      </c>
      <c r="AG74" s="4">
        <f t="shared" si="11"/>
        <v>109.66274676439008</v>
      </c>
    </row>
    <row r="75" spans="1:33" x14ac:dyDescent="0.35">
      <c r="A75" s="1">
        <v>37288</v>
      </c>
      <c r="B75">
        <v>89.27</v>
      </c>
      <c r="C75" s="7">
        <f t="shared" si="12"/>
        <v>99.359951422622217</v>
      </c>
      <c r="D75" s="7">
        <f t="shared" si="13"/>
        <v>-0.65828742818394781</v>
      </c>
      <c r="E75" s="7"/>
      <c r="F75" s="7">
        <f t="shared" si="6"/>
        <v>-2.9578759700427821</v>
      </c>
      <c r="G75" s="12">
        <f t="shared" si="5"/>
        <v>95.743788024395485</v>
      </c>
      <c r="AE75" s="5">
        <f t="shared" si="9"/>
        <v>37288</v>
      </c>
      <c r="AF75" s="4">
        <f t="shared" si="10"/>
        <v>89.27</v>
      </c>
      <c r="AG75" s="4">
        <f t="shared" si="11"/>
        <v>95.743788024395485</v>
      </c>
    </row>
    <row r="76" spans="1:33" x14ac:dyDescent="0.35">
      <c r="A76" s="1">
        <v>37316</v>
      </c>
      <c r="B76">
        <v>104.35</v>
      </c>
      <c r="C76" s="7">
        <f t="shared" si="12"/>
        <v>97.341961138097773</v>
      </c>
      <c r="D76" s="7">
        <f t="shared" si="13"/>
        <v>-0.93022799945204704</v>
      </c>
      <c r="E76" s="7"/>
      <c r="F76" s="7">
        <f t="shared" ref="F76:F139" si="14">$J$6*(B75-C74-D74)+(1-$J$6)*F67</f>
        <v>-6.0797916752225944</v>
      </c>
      <c r="G76" s="12">
        <f t="shared" ref="G76:G139" si="15">C76+D76+F76</f>
        <v>90.331941463423135</v>
      </c>
      <c r="AE76" s="5">
        <f t="shared" si="9"/>
        <v>37316</v>
      </c>
      <c r="AF76" s="4">
        <f t="shared" si="10"/>
        <v>104.35</v>
      </c>
      <c r="AG76" s="4">
        <f t="shared" si="11"/>
        <v>90.331941463423135</v>
      </c>
    </row>
    <row r="77" spans="1:33" x14ac:dyDescent="0.35">
      <c r="A77" s="1">
        <v>37347</v>
      </c>
      <c r="B77">
        <v>87.05</v>
      </c>
      <c r="C77" s="7">
        <f t="shared" si="12"/>
        <v>98.743568910478231</v>
      </c>
      <c r="D77" s="7">
        <f t="shared" si="13"/>
        <v>-0.46386084508554598</v>
      </c>
      <c r="E77" s="7"/>
      <c r="F77" s="7">
        <f t="shared" si="14"/>
        <v>7.3696812940712269</v>
      </c>
      <c r="G77" s="12">
        <f t="shared" si="15"/>
        <v>105.64938935946391</v>
      </c>
      <c r="AE77" s="5">
        <f t="shared" si="9"/>
        <v>37347</v>
      </c>
      <c r="AF77" s="4">
        <f t="shared" si="10"/>
        <v>87.05</v>
      </c>
      <c r="AG77" s="4">
        <f t="shared" si="11"/>
        <v>105.64938935946391</v>
      </c>
    </row>
    <row r="78" spans="1:33" x14ac:dyDescent="0.35">
      <c r="A78" s="1">
        <v>37377</v>
      </c>
      <c r="B78">
        <v>89.33</v>
      </c>
      <c r="C78" s="7">
        <f t="shared" si="12"/>
        <v>96.404855128382593</v>
      </c>
      <c r="D78" s="7">
        <f t="shared" si="13"/>
        <v>-0.83883143248756453</v>
      </c>
      <c r="E78" s="7"/>
      <c r="F78" s="7">
        <f t="shared" si="14"/>
        <v>-1.979404130303577</v>
      </c>
      <c r="G78" s="12">
        <f t="shared" si="15"/>
        <v>93.586619565591448</v>
      </c>
      <c r="AE78" s="5">
        <f t="shared" si="9"/>
        <v>37377</v>
      </c>
      <c r="AF78" s="4">
        <f t="shared" si="10"/>
        <v>89.33</v>
      </c>
      <c r="AG78" s="4">
        <f t="shared" si="11"/>
        <v>93.586619565591448</v>
      </c>
    </row>
    <row r="79" spans="1:33" x14ac:dyDescent="0.35">
      <c r="A79" s="1">
        <v>37408</v>
      </c>
      <c r="B79">
        <v>102.2</v>
      </c>
      <c r="C79" s="7">
        <f t="shared" si="12"/>
        <v>94.989884102706085</v>
      </c>
      <c r="D79" s="7">
        <f t="shared" si="13"/>
        <v>-0.95405935112535323</v>
      </c>
      <c r="E79" s="7"/>
      <c r="F79" s="7">
        <f t="shared" si="14"/>
        <v>-6.3162405195713154</v>
      </c>
      <c r="G79" s="12">
        <f t="shared" si="15"/>
        <v>87.719584232009424</v>
      </c>
      <c r="AE79" s="5">
        <f t="shared" si="9"/>
        <v>37408</v>
      </c>
      <c r="AF79" s="4">
        <f t="shared" si="10"/>
        <v>102.2</v>
      </c>
      <c r="AG79" s="4">
        <f t="shared" si="11"/>
        <v>87.719584232009424</v>
      </c>
    </row>
    <row r="80" spans="1:33" x14ac:dyDescent="0.35">
      <c r="A80" s="1">
        <v>37438</v>
      </c>
      <c r="B80">
        <v>88.13</v>
      </c>
      <c r="C80" s="7">
        <f t="shared" si="12"/>
        <v>96.431907282164872</v>
      </c>
      <c r="D80" s="7">
        <f t="shared" si="13"/>
        <v>-0.4748428450085253</v>
      </c>
      <c r="E80" s="7"/>
      <c r="F80" s="7">
        <f t="shared" si="14"/>
        <v>7.3554214242401921</v>
      </c>
      <c r="G80" s="12">
        <f t="shared" si="15"/>
        <v>103.31248586139654</v>
      </c>
      <c r="AE80" s="5">
        <f t="shared" si="9"/>
        <v>37438</v>
      </c>
      <c r="AF80" s="4">
        <f t="shared" si="10"/>
        <v>88.13</v>
      </c>
      <c r="AG80" s="4">
        <f t="shared" si="11"/>
        <v>103.31248586139654</v>
      </c>
    </row>
    <row r="81" spans="1:33" x14ac:dyDescent="0.35">
      <c r="A81" s="1">
        <v>37469</v>
      </c>
      <c r="B81">
        <v>75.680000000000007</v>
      </c>
      <c r="C81" s="7">
        <f t="shared" si="12"/>
        <v>94.771525825731914</v>
      </c>
      <c r="D81" s="7">
        <f t="shared" si="13"/>
        <v>-0.71195056729341188</v>
      </c>
      <c r="E81" s="7"/>
      <c r="F81" s="7">
        <f t="shared" si="14"/>
        <v>-1.5779494910900573</v>
      </c>
      <c r="G81" s="12">
        <f t="shared" si="15"/>
        <v>92.481625767348447</v>
      </c>
      <c r="AE81" s="5">
        <f t="shared" si="9"/>
        <v>37469</v>
      </c>
      <c r="AF81" s="4">
        <f t="shared" si="10"/>
        <v>75.680000000000007</v>
      </c>
      <c r="AG81" s="4">
        <f t="shared" si="11"/>
        <v>92.481625767348447</v>
      </c>
    </row>
    <row r="82" spans="1:33" x14ac:dyDescent="0.35">
      <c r="A82" s="1">
        <v>37500</v>
      </c>
      <c r="B82">
        <v>99.48</v>
      </c>
      <c r="C82" s="7">
        <f t="shared" si="12"/>
        <v>90.953220660585544</v>
      </c>
      <c r="D82" s="7">
        <f t="shared" si="13"/>
        <v>-1.3332214868640035</v>
      </c>
      <c r="E82" s="7"/>
      <c r="F82" s="7">
        <f t="shared" si="14"/>
        <v>-6.1003075430178164</v>
      </c>
      <c r="G82" s="12">
        <f t="shared" si="15"/>
        <v>83.519691630703718</v>
      </c>
      <c r="AE82" s="5">
        <f t="shared" si="9"/>
        <v>37500</v>
      </c>
      <c r="AF82" s="4">
        <f t="shared" si="10"/>
        <v>99.48</v>
      </c>
      <c r="AG82" s="4">
        <f t="shared" si="11"/>
        <v>83.519691630703718</v>
      </c>
    </row>
    <row r="83" spans="1:33" x14ac:dyDescent="0.35">
      <c r="A83" s="1">
        <v>37530</v>
      </c>
      <c r="B83">
        <v>96.4</v>
      </c>
      <c r="C83" s="7">
        <f t="shared" si="12"/>
        <v>92.658576528468444</v>
      </c>
      <c r="D83" s="7">
        <f t="shared" si="13"/>
        <v>-0.72550601591462272</v>
      </c>
      <c r="E83" s="7"/>
      <c r="F83" s="7">
        <f t="shared" si="14"/>
        <v>7.524620794254977</v>
      </c>
      <c r="G83" s="12">
        <f t="shared" si="15"/>
        <v>99.457691306808798</v>
      </c>
      <c r="AE83" s="5">
        <f t="shared" si="9"/>
        <v>37530</v>
      </c>
      <c r="AF83" s="4">
        <f t="shared" si="10"/>
        <v>96.4</v>
      </c>
      <c r="AG83" s="4">
        <f t="shared" si="11"/>
        <v>99.457691306808798</v>
      </c>
    </row>
    <row r="84" spans="1:33" x14ac:dyDescent="0.35">
      <c r="A84" s="1">
        <v>37561</v>
      </c>
      <c r="B84">
        <v>96.16</v>
      </c>
      <c r="C84" s="7">
        <f t="shared" si="12"/>
        <v>93.406861222774765</v>
      </c>
      <c r="D84" s="7">
        <f t="shared" si="13"/>
        <v>-0.43074787387043401</v>
      </c>
      <c r="E84" s="7"/>
      <c r="F84" s="7">
        <f t="shared" si="14"/>
        <v>-1.0103006107785324</v>
      </c>
      <c r="G84" s="12">
        <f t="shared" si="15"/>
        <v>91.965812738125805</v>
      </c>
      <c r="AE84" s="5">
        <f t="shared" si="9"/>
        <v>37561</v>
      </c>
      <c r="AF84" s="4">
        <f t="shared" si="10"/>
        <v>96.16</v>
      </c>
      <c r="AG84" s="4">
        <f t="shared" si="11"/>
        <v>91.965812738125805</v>
      </c>
    </row>
    <row r="85" spans="1:33" x14ac:dyDescent="0.35">
      <c r="A85" s="1">
        <v>37591</v>
      </c>
      <c r="B85">
        <v>101</v>
      </c>
      <c r="C85" s="7">
        <f t="shared" si="12"/>
        <v>93.957488978219814</v>
      </c>
      <c r="D85" s="7">
        <f t="shared" si="13"/>
        <v>-0.23447274800733736</v>
      </c>
      <c r="E85" s="7"/>
      <c r="F85" s="7">
        <f t="shared" si="14"/>
        <v>-4.0184474426888404</v>
      </c>
      <c r="G85" s="12">
        <f t="shared" si="15"/>
        <v>89.704568787523641</v>
      </c>
      <c r="AE85" s="5">
        <f t="shared" si="9"/>
        <v>37591</v>
      </c>
      <c r="AF85" s="4">
        <f t="shared" si="10"/>
        <v>101</v>
      </c>
      <c r="AG85" s="4">
        <f t="shared" si="11"/>
        <v>89.704568787523641</v>
      </c>
    </row>
    <row r="86" spans="1:33" x14ac:dyDescent="0.35">
      <c r="A86" s="1">
        <v>37622</v>
      </c>
      <c r="B86">
        <v>89.34</v>
      </c>
      <c r="C86" s="7">
        <f t="shared" si="12"/>
        <v>95.365991182575854</v>
      </c>
      <c r="D86" s="7">
        <f t="shared" si="13"/>
        <v>9.4122242465338096E-2</v>
      </c>
      <c r="E86" s="7"/>
      <c r="F86" s="7">
        <f t="shared" si="14"/>
        <v>7.5005223654761162</v>
      </c>
      <c r="G86" s="12">
        <f t="shared" si="15"/>
        <v>102.9606357905173</v>
      </c>
      <c r="AE86" s="5">
        <f t="shared" si="9"/>
        <v>37622</v>
      </c>
      <c r="AF86" s="4">
        <f t="shared" si="10"/>
        <v>89.34</v>
      </c>
      <c r="AG86" s="4">
        <f t="shared" si="11"/>
        <v>102.9606357905173</v>
      </c>
    </row>
    <row r="87" spans="1:33" x14ac:dyDescent="0.35">
      <c r="A87" s="1">
        <v>37653</v>
      </c>
      <c r="B87">
        <v>86.91</v>
      </c>
      <c r="C87" s="7">
        <f t="shared" si="12"/>
        <v>94.160792946060695</v>
      </c>
      <c r="D87" s="7">
        <f t="shared" si="13"/>
        <v>-0.16574185333076127</v>
      </c>
      <c r="E87" s="7"/>
      <c r="F87" s="7">
        <f t="shared" si="14"/>
        <v>-2.4601265502853562</v>
      </c>
      <c r="G87" s="12">
        <f t="shared" si="15"/>
        <v>91.534924542444585</v>
      </c>
      <c r="AE87" s="5">
        <f t="shared" si="9"/>
        <v>37653</v>
      </c>
      <c r="AF87" s="4">
        <f t="shared" si="10"/>
        <v>86.91</v>
      </c>
      <c r="AG87" s="4">
        <f t="shared" si="11"/>
        <v>91.534924542444585</v>
      </c>
    </row>
    <row r="88" spans="1:33" x14ac:dyDescent="0.35">
      <c r="A88" s="1">
        <v>37681</v>
      </c>
      <c r="B88">
        <v>98.9</v>
      </c>
      <c r="C88" s="7">
        <f t="shared" si="12"/>
        <v>92.710634356848558</v>
      </c>
      <c r="D88" s="7">
        <f t="shared" si="13"/>
        <v>-0.42262520050703639</v>
      </c>
      <c r="E88" s="7"/>
      <c r="F88" s="7">
        <f t="shared" si="14"/>
        <v>-6.7630151006652923</v>
      </c>
      <c r="G88" s="12">
        <f t="shared" si="15"/>
        <v>85.524994055676217</v>
      </c>
      <c r="AE88" s="5">
        <f t="shared" si="9"/>
        <v>37681</v>
      </c>
      <c r="AF88" s="4">
        <f t="shared" si="10"/>
        <v>98.9</v>
      </c>
      <c r="AG88" s="4">
        <f t="shared" si="11"/>
        <v>85.524994055676217</v>
      </c>
    </row>
    <row r="89" spans="1:33" x14ac:dyDescent="0.35">
      <c r="A89" s="1">
        <v>37712</v>
      </c>
      <c r="B89">
        <v>85.54</v>
      </c>
      <c r="C89" s="7">
        <f t="shared" si="12"/>
        <v>93.948507485478856</v>
      </c>
      <c r="D89" s="7">
        <f t="shared" si="13"/>
        <v>-9.052553467956953E-2</v>
      </c>
      <c r="E89" s="7"/>
      <c r="F89" s="7">
        <f t="shared" si="14"/>
        <v>6.8653269208461687</v>
      </c>
      <c r="G89" s="12">
        <f t="shared" si="15"/>
        <v>100.72330887164546</v>
      </c>
      <c r="AE89" s="5">
        <f t="shared" si="9"/>
        <v>37712</v>
      </c>
      <c r="AF89" s="4">
        <f t="shared" si="10"/>
        <v>85.54</v>
      </c>
      <c r="AG89" s="4">
        <f t="shared" si="11"/>
        <v>100.72330887164546</v>
      </c>
    </row>
    <row r="90" spans="1:33" x14ac:dyDescent="0.35">
      <c r="A90" s="1">
        <v>37742</v>
      </c>
      <c r="B90">
        <v>85.25</v>
      </c>
      <c r="C90" s="7">
        <f t="shared" si="12"/>
        <v>92.266805988383098</v>
      </c>
      <c r="D90" s="7">
        <f t="shared" si="13"/>
        <v>-0.40876072716280742</v>
      </c>
      <c r="E90" s="7"/>
      <c r="F90" s="7">
        <f t="shared" si="14"/>
        <v>-2.611961424140349</v>
      </c>
      <c r="G90" s="12">
        <f t="shared" si="15"/>
        <v>89.246083837079937</v>
      </c>
      <c r="AE90" s="5">
        <f t="shared" si="9"/>
        <v>37742</v>
      </c>
      <c r="AF90" s="4">
        <f t="shared" si="10"/>
        <v>85.25</v>
      </c>
      <c r="AG90" s="4">
        <f t="shared" si="11"/>
        <v>89.246083837079937</v>
      </c>
    </row>
    <row r="91" spans="1:33" x14ac:dyDescent="0.35">
      <c r="A91" s="1">
        <v>37773</v>
      </c>
      <c r="B91">
        <v>101.14</v>
      </c>
      <c r="C91" s="7">
        <f t="shared" si="12"/>
        <v>90.863444790706481</v>
      </c>
      <c r="D91" s="7">
        <f t="shared" si="13"/>
        <v>-0.60768082126556933</v>
      </c>
      <c r="E91" s="7"/>
      <c r="F91" s="7">
        <f t="shared" si="14"/>
        <v>-6.6018424245741105</v>
      </c>
      <c r="G91" s="12">
        <f t="shared" si="15"/>
        <v>83.65392154486679</v>
      </c>
      <c r="AE91" s="5">
        <f t="shared" si="9"/>
        <v>37773</v>
      </c>
      <c r="AF91" s="4">
        <f t="shared" si="10"/>
        <v>101.14</v>
      </c>
      <c r="AG91" s="4">
        <f t="shared" si="11"/>
        <v>83.65392154486679</v>
      </c>
    </row>
    <row r="92" spans="1:33" x14ac:dyDescent="0.35">
      <c r="A92" s="1">
        <v>37803</v>
      </c>
      <c r="B92">
        <v>91.8</v>
      </c>
      <c r="C92" s="7">
        <f t="shared" si="12"/>
        <v>92.918755832565182</v>
      </c>
      <c r="D92" s="7">
        <f t="shared" si="13"/>
        <v>-7.5082448640715227E-2</v>
      </c>
      <c r="E92" s="7"/>
      <c r="F92" s="7">
        <f t="shared" si="14"/>
        <v>7.876087583159924</v>
      </c>
      <c r="G92" s="12">
        <f t="shared" si="15"/>
        <v>100.7197609670844</v>
      </c>
      <c r="AE92" s="5">
        <f t="shared" si="9"/>
        <v>37803</v>
      </c>
      <c r="AF92" s="4">
        <f t="shared" si="10"/>
        <v>91.8</v>
      </c>
      <c r="AG92" s="4">
        <f t="shared" si="11"/>
        <v>100.7197609670844</v>
      </c>
    </row>
    <row r="93" spans="1:33" x14ac:dyDescent="0.35">
      <c r="A93" s="1">
        <v>37834</v>
      </c>
      <c r="B93">
        <v>76.98</v>
      </c>
      <c r="C93" s="7">
        <f t="shared" si="12"/>
        <v>92.695004666052142</v>
      </c>
      <c r="D93" s="7">
        <f t="shared" si="13"/>
        <v>-0.10481619221518015</v>
      </c>
      <c r="E93" s="7"/>
      <c r="F93" s="7">
        <f t="shared" si="14"/>
        <v>-0.49939328251100884</v>
      </c>
      <c r="G93" s="12">
        <f t="shared" si="15"/>
        <v>92.090795191325952</v>
      </c>
      <c r="AE93" s="5">
        <f t="shared" si="9"/>
        <v>37834</v>
      </c>
      <c r="AF93" s="4">
        <f t="shared" si="10"/>
        <v>76.98</v>
      </c>
      <c r="AG93" s="4">
        <f t="shared" si="11"/>
        <v>92.090795191325952</v>
      </c>
    </row>
    <row r="94" spans="1:33" x14ac:dyDescent="0.35">
      <c r="A94" s="1">
        <v>37865</v>
      </c>
      <c r="B94">
        <v>104.33</v>
      </c>
      <c r="C94" s="7">
        <f t="shared" si="12"/>
        <v>89.552003732841712</v>
      </c>
      <c r="D94" s="7">
        <f t="shared" si="13"/>
        <v>-0.71245314041423025</v>
      </c>
      <c r="E94" s="7"/>
      <c r="F94" s="7">
        <f t="shared" si="14"/>
        <v>-6.3874926309359648</v>
      </c>
      <c r="G94" s="12">
        <f t="shared" si="15"/>
        <v>82.452057961491519</v>
      </c>
      <c r="AE94" s="5">
        <f t="shared" si="9"/>
        <v>37865</v>
      </c>
      <c r="AF94" s="4">
        <f t="shared" si="10"/>
        <v>104.33</v>
      </c>
      <c r="AG94" s="4">
        <f t="shared" si="11"/>
        <v>82.452057961491519</v>
      </c>
    </row>
    <row r="95" spans="1:33" x14ac:dyDescent="0.35">
      <c r="A95" s="1">
        <v>37895</v>
      </c>
      <c r="B95">
        <v>99.72</v>
      </c>
      <c r="C95" s="7">
        <f t="shared" si="12"/>
        <v>92.507602986273369</v>
      </c>
      <c r="D95" s="7">
        <f t="shared" si="13"/>
        <v>2.1157338354947264E-2</v>
      </c>
      <c r="E95" s="7"/>
      <c r="F95" s="7">
        <f t="shared" si="14"/>
        <v>8.3483801976135013</v>
      </c>
      <c r="G95" s="12">
        <f t="shared" si="15"/>
        <v>100.87714052224183</v>
      </c>
      <c r="AE95" s="5">
        <f t="shared" si="9"/>
        <v>37895</v>
      </c>
      <c r="AF95" s="4">
        <f t="shared" si="10"/>
        <v>99.72</v>
      </c>
      <c r="AG95" s="4">
        <f t="shared" si="11"/>
        <v>100.87714052224183</v>
      </c>
    </row>
    <row r="96" spans="1:33" x14ac:dyDescent="0.35">
      <c r="A96" s="1">
        <v>37926</v>
      </c>
      <c r="B96">
        <v>101.06</v>
      </c>
      <c r="C96" s="7">
        <f t="shared" si="12"/>
        <v>93.950082389018704</v>
      </c>
      <c r="D96" s="7">
        <f t="shared" si="13"/>
        <v>0.30542175123302467</v>
      </c>
      <c r="E96" s="7"/>
      <c r="F96" s="7">
        <f t="shared" si="14"/>
        <v>0.20798864128621819</v>
      </c>
      <c r="G96" s="12">
        <f t="shared" si="15"/>
        <v>94.463492781537951</v>
      </c>
      <c r="AE96" s="5">
        <f t="shared" si="9"/>
        <v>37926</v>
      </c>
      <c r="AF96" s="4">
        <f t="shared" si="10"/>
        <v>101.06</v>
      </c>
      <c r="AG96" s="4">
        <f t="shared" si="11"/>
        <v>94.463492781537951</v>
      </c>
    </row>
    <row r="97" spans="1:33" x14ac:dyDescent="0.35">
      <c r="A97" s="1">
        <v>37956</v>
      </c>
      <c r="B97">
        <v>109</v>
      </c>
      <c r="C97" s="7">
        <f t="shared" si="12"/>
        <v>95.372065911214975</v>
      </c>
      <c r="D97" s="7">
        <f t="shared" si="13"/>
        <v>0.52873410542567401</v>
      </c>
      <c r="E97" s="7"/>
      <c r="F97" s="7">
        <f t="shared" si="14"/>
        <v>-3.7041641454578969</v>
      </c>
      <c r="G97" s="12">
        <f t="shared" si="15"/>
        <v>92.19663587118275</v>
      </c>
      <c r="AE97" s="5">
        <f t="shared" ref="AE97:AE128" si="16">A97</f>
        <v>37956</v>
      </c>
      <c r="AF97" s="4">
        <f t="shared" ref="AF97:AF128" si="17">B97</f>
        <v>109</v>
      </c>
      <c r="AG97" s="4">
        <f t="shared" si="11"/>
        <v>92.19663587118275</v>
      </c>
    </row>
    <row r="98" spans="1:33" x14ac:dyDescent="0.35">
      <c r="A98" s="1">
        <v>37987</v>
      </c>
      <c r="B98">
        <v>89.88</v>
      </c>
      <c r="C98" s="7">
        <f t="shared" si="12"/>
        <v>98.09765272897198</v>
      </c>
      <c r="D98" s="7">
        <f t="shared" si="13"/>
        <v>0.96810464789194028</v>
      </c>
      <c r="E98" s="7"/>
      <c r="F98" s="7">
        <f t="shared" si="14"/>
        <v>8.4411607086265903</v>
      </c>
      <c r="G98" s="12">
        <f t="shared" si="15"/>
        <v>107.5069180854905</v>
      </c>
      <c r="AE98" s="5">
        <f t="shared" si="16"/>
        <v>37987</v>
      </c>
      <c r="AF98" s="4">
        <f t="shared" si="17"/>
        <v>89.88</v>
      </c>
      <c r="AG98" s="4">
        <f t="shared" si="11"/>
        <v>107.5069180854905</v>
      </c>
    </row>
    <row r="99" spans="1:33" x14ac:dyDescent="0.35">
      <c r="A99" s="1">
        <v>38018</v>
      </c>
      <c r="B99">
        <v>92.27</v>
      </c>
      <c r="C99" s="7">
        <f t="shared" si="12"/>
        <v>96.454122183177589</v>
      </c>
      <c r="D99" s="7">
        <f t="shared" si="13"/>
        <v>0.44577760915467396</v>
      </c>
      <c r="E99" s="7"/>
      <c r="F99" s="7">
        <f t="shared" si="14"/>
        <v>-3.2937291426404101</v>
      </c>
      <c r="G99" s="12">
        <f t="shared" si="15"/>
        <v>93.606170649691848</v>
      </c>
      <c r="AE99" s="5">
        <f t="shared" si="16"/>
        <v>38018</v>
      </c>
      <c r="AF99" s="4">
        <f t="shared" si="17"/>
        <v>92.27</v>
      </c>
      <c r="AG99" s="4">
        <f t="shared" si="11"/>
        <v>93.606170649691848</v>
      </c>
    </row>
    <row r="100" spans="1:33" x14ac:dyDescent="0.35">
      <c r="A100" s="1">
        <v>38047</v>
      </c>
      <c r="B100">
        <v>105.11</v>
      </c>
      <c r="C100" s="7">
        <f t="shared" si="12"/>
        <v>95.617297746542079</v>
      </c>
      <c r="D100" s="7">
        <f t="shared" si="13"/>
        <v>0.18925719999663718</v>
      </c>
      <c r="E100" s="7"/>
      <c r="F100" s="7">
        <f t="shared" si="14"/>
        <v>-6.6406254150320745</v>
      </c>
      <c r="G100" s="12">
        <f t="shared" si="15"/>
        <v>89.165929531506634</v>
      </c>
      <c r="AE100" s="5">
        <f t="shared" si="16"/>
        <v>38047</v>
      </c>
      <c r="AF100" s="4">
        <f t="shared" si="17"/>
        <v>105.11</v>
      </c>
      <c r="AG100" s="4">
        <f t="shared" si="11"/>
        <v>89.165929531506634</v>
      </c>
    </row>
    <row r="101" spans="1:33" x14ac:dyDescent="0.35">
      <c r="A101" s="1">
        <v>38078</v>
      </c>
      <c r="B101">
        <v>91.5</v>
      </c>
      <c r="C101" s="7">
        <f t="shared" si="12"/>
        <v>97.515838197233677</v>
      </c>
      <c r="D101" s="7">
        <f t="shared" si="13"/>
        <v>0.5311138501356294</v>
      </c>
      <c r="E101" s="7"/>
      <c r="F101" s="7">
        <f t="shared" si="14"/>
        <v>7.9428901080614871</v>
      </c>
      <c r="G101" s="12">
        <f t="shared" si="15"/>
        <v>105.98984215543079</v>
      </c>
      <c r="AE101" s="5">
        <f t="shared" si="16"/>
        <v>38078</v>
      </c>
      <c r="AF101" s="4">
        <f t="shared" si="17"/>
        <v>91.5</v>
      </c>
      <c r="AG101" s="4">
        <f t="shared" si="11"/>
        <v>105.98984215543079</v>
      </c>
    </row>
    <row r="102" spans="1:33" x14ac:dyDescent="0.35">
      <c r="A102" s="1">
        <v>38108</v>
      </c>
      <c r="B102">
        <v>92.56</v>
      </c>
      <c r="C102" s="7">
        <f t="shared" si="12"/>
        <v>96.312670557786944</v>
      </c>
      <c r="D102" s="7">
        <f t="shared" si="13"/>
        <v>0.18425755221915699</v>
      </c>
      <c r="E102" s="7"/>
      <c r="F102" s="7">
        <f t="shared" si="14"/>
        <v>-1.2608256153165505</v>
      </c>
      <c r="G102" s="12">
        <f t="shared" si="15"/>
        <v>95.236102494689547</v>
      </c>
      <c r="AE102" s="5">
        <f t="shared" si="16"/>
        <v>38108</v>
      </c>
      <c r="AF102" s="4">
        <f t="shared" si="17"/>
        <v>92.56</v>
      </c>
      <c r="AG102" s="4">
        <f t="shared" si="11"/>
        <v>95.236102494689547</v>
      </c>
    </row>
    <row r="103" spans="1:33" x14ac:dyDescent="0.35">
      <c r="A103" s="1">
        <v>38139</v>
      </c>
      <c r="B103">
        <v>104.35</v>
      </c>
      <c r="C103" s="7">
        <f t="shared" si="12"/>
        <v>95.562136446229559</v>
      </c>
      <c r="D103" s="7">
        <f t="shared" si="13"/>
        <v>-2.7007805361515258E-3</v>
      </c>
      <c r="E103" s="7"/>
      <c r="F103" s="7">
        <f t="shared" si="14"/>
        <v>-6.2073845142226327</v>
      </c>
      <c r="G103" s="12">
        <f t="shared" si="15"/>
        <v>89.352051151470775</v>
      </c>
      <c r="AE103" s="5">
        <f t="shared" si="16"/>
        <v>38139</v>
      </c>
      <c r="AF103" s="4">
        <f t="shared" si="17"/>
        <v>104.35</v>
      </c>
      <c r="AG103" s="4">
        <f t="shared" si="11"/>
        <v>89.352051151470775</v>
      </c>
    </row>
    <row r="104" spans="1:33" x14ac:dyDescent="0.35">
      <c r="A104" s="1">
        <v>38169</v>
      </c>
      <c r="B104">
        <v>96.21</v>
      </c>
      <c r="C104" s="7">
        <f t="shared" si="12"/>
        <v>97.319709156983649</v>
      </c>
      <c r="D104" s="7">
        <f t="shared" si="13"/>
        <v>0.34935391772189678</v>
      </c>
      <c r="E104" s="7"/>
      <c r="F104" s="7">
        <f t="shared" si="14"/>
        <v>8.2493185360895804</v>
      </c>
      <c r="G104" s="12">
        <f t="shared" si="15"/>
        <v>105.91838161079512</v>
      </c>
      <c r="AE104" s="5">
        <f t="shared" si="16"/>
        <v>38169</v>
      </c>
      <c r="AF104" s="4">
        <f t="shared" si="17"/>
        <v>96.21</v>
      </c>
      <c r="AG104" s="4">
        <f t="shared" si="11"/>
        <v>105.91838161079512</v>
      </c>
    </row>
    <row r="105" spans="1:33" x14ac:dyDescent="0.35">
      <c r="A105" s="1">
        <v>38200</v>
      </c>
      <c r="B105">
        <v>79.58</v>
      </c>
      <c r="C105" s="7">
        <f t="shared" si="12"/>
        <v>97.097767325586929</v>
      </c>
      <c r="D105" s="7">
        <f t="shared" si="13"/>
        <v>0.23509476789817349</v>
      </c>
      <c r="E105" s="7"/>
      <c r="F105" s="7">
        <f t="shared" si="14"/>
        <v>0.29650377989029186</v>
      </c>
      <c r="G105" s="12">
        <f t="shared" si="15"/>
        <v>97.629365873375392</v>
      </c>
      <c r="AE105" s="5">
        <f t="shared" si="16"/>
        <v>38200</v>
      </c>
      <c r="AF105" s="4">
        <f t="shared" si="17"/>
        <v>79.58</v>
      </c>
      <c r="AG105" s="4">
        <f t="shared" si="11"/>
        <v>97.629365873375392</v>
      </c>
    </row>
    <row r="106" spans="1:33" x14ac:dyDescent="0.35">
      <c r="A106" s="1">
        <v>38231</v>
      </c>
      <c r="B106">
        <v>105.43</v>
      </c>
      <c r="C106" s="7">
        <f t="shared" si="12"/>
        <v>93.594213860469551</v>
      </c>
      <c r="D106" s="7">
        <f t="shared" si="13"/>
        <v>-0.51263487870493674</v>
      </c>
      <c r="E106" s="7"/>
      <c r="F106" s="7">
        <f t="shared" si="14"/>
        <v>-6.5811439313074267</v>
      </c>
      <c r="G106" s="12">
        <f t="shared" si="15"/>
        <v>86.500435050457185</v>
      </c>
      <c r="AE106" s="5">
        <f t="shared" si="16"/>
        <v>38231</v>
      </c>
      <c r="AF106" s="4">
        <f t="shared" si="17"/>
        <v>105.43</v>
      </c>
      <c r="AG106" s="4">
        <f t="shared" si="11"/>
        <v>86.500435050457185</v>
      </c>
    </row>
    <row r="107" spans="1:33" x14ac:dyDescent="0.35">
      <c r="A107" s="1">
        <v>38261</v>
      </c>
      <c r="B107">
        <v>99.18</v>
      </c>
      <c r="C107" s="7">
        <f t="shared" si="12"/>
        <v>95.961371088375643</v>
      </c>
      <c r="D107" s="7">
        <f t="shared" si="13"/>
        <v>6.3323542617268858E-2</v>
      </c>
      <c r="E107" s="7"/>
      <c r="F107" s="7">
        <f t="shared" si="14"/>
        <v>8.3723561482042541</v>
      </c>
      <c r="G107" s="12">
        <f t="shared" si="15"/>
        <v>104.39705077919717</v>
      </c>
      <c r="AE107" s="5">
        <f t="shared" si="16"/>
        <v>38261</v>
      </c>
      <c r="AF107" s="4">
        <f t="shared" si="17"/>
        <v>99.18</v>
      </c>
      <c r="AG107" s="4">
        <f t="shared" si="11"/>
        <v>104.39705077919717</v>
      </c>
    </row>
    <row r="108" spans="1:33" x14ac:dyDescent="0.35">
      <c r="A108" s="1">
        <v>38292</v>
      </c>
      <c r="B108">
        <v>99.77</v>
      </c>
      <c r="C108" s="7">
        <f t="shared" si="12"/>
        <v>96.605096870700521</v>
      </c>
      <c r="D108" s="7">
        <f t="shared" si="13"/>
        <v>0.1794039905587908</v>
      </c>
      <c r="E108" s="7"/>
      <c r="F108" s="7">
        <f t="shared" si="14"/>
        <v>-1.4152991104652497</v>
      </c>
      <c r="G108" s="12">
        <f t="shared" si="15"/>
        <v>95.369201750794062</v>
      </c>
      <c r="AE108" s="5">
        <f t="shared" si="16"/>
        <v>38292</v>
      </c>
      <c r="AF108" s="4">
        <f t="shared" si="17"/>
        <v>99.77</v>
      </c>
      <c r="AG108" s="4">
        <f t="shared" si="11"/>
        <v>95.369201750794062</v>
      </c>
    </row>
    <row r="109" spans="1:33" x14ac:dyDescent="0.35">
      <c r="A109" s="1">
        <v>38322</v>
      </c>
      <c r="B109">
        <v>113.55</v>
      </c>
      <c r="C109" s="7">
        <f t="shared" si="12"/>
        <v>97.238077496560436</v>
      </c>
      <c r="D109" s="7">
        <f t="shared" si="13"/>
        <v>0.27011931761901564</v>
      </c>
      <c r="E109" s="7"/>
      <c r="F109" s="7">
        <f t="shared" si="14"/>
        <v>-4.5634392582242436</v>
      </c>
      <c r="G109" s="12">
        <f t="shared" si="15"/>
        <v>92.944757555955206</v>
      </c>
      <c r="AE109" s="5">
        <f t="shared" si="16"/>
        <v>38322</v>
      </c>
      <c r="AF109" s="4">
        <f t="shared" si="17"/>
        <v>113.55</v>
      </c>
      <c r="AG109" s="4">
        <f t="shared" si="11"/>
        <v>92.944757555955206</v>
      </c>
    </row>
    <row r="110" spans="1:33" x14ac:dyDescent="0.35">
      <c r="A110" s="1">
        <v>38353</v>
      </c>
      <c r="B110">
        <v>91.65</v>
      </c>
      <c r="C110" s="7">
        <f t="shared" si="12"/>
        <v>100.50046199724835</v>
      </c>
      <c r="D110" s="7">
        <f t="shared" si="13"/>
        <v>0.86857235423279566</v>
      </c>
      <c r="E110" s="7"/>
      <c r="F110" s="7">
        <f t="shared" si="14"/>
        <v>9.7074119141973281</v>
      </c>
      <c r="G110" s="12">
        <f t="shared" si="15"/>
        <v>111.07644626567847</v>
      </c>
      <c r="AE110" s="5">
        <f t="shared" si="16"/>
        <v>38353</v>
      </c>
      <c r="AF110" s="4">
        <f t="shared" si="17"/>
        <v>91.65</v>
      </c>
      <c r="AG110" s="4">
        <f t="shared" si="11"/>
        <v>111.07644626567847</v>
      </c>
    </row>
    <row r="111" spans="1:33" x14ac:dyDescent="0.35">
      <c r="A111" s="1">
        <v>38384</v>
      </c>
      <c r="B111">
        <v>90.56</v>
      </c>
      <c r="C111" s="7">
        <f t="shared" si="12"/>
        <v>98.730369597798685</v>
      </c>
      <c r="D111" s="7">
        <f t="shared" si="13"/>
        <v>0.34083940349630326</v>
      </c>
      <c r="E111" s="7"/>
      <c r="F111" s="7">
        <f t="shared" si="14"/>
        <v>-2.1802998550891299</v>
      </c>
      <c r="G111" s="12">
        <f t="shared" si="15"/>
        <v>96.890909146205857</v>
      </c>
      <c r="AE111" s="5">
        <f t="shared" si="16"/>
        <v>38384</v>
      </c>
      <c r="AF111" s="4">
        <f t="shared" si="17"/>
        <v>90.56</v>
      </c>
      <c r="AG111" s="4">
        <f t="shared" si="11"/>
        <v>96.890909146205857</v>
      </c>
    </row>
    <row r="112" spans="1:33" x14ac:dyDescent="0.35">
      <c r="A112" s="1">
        <v>38412</v>
      </c>
      <c r="B112">
        <v>105.52</v>
      </c>
      <c r="C112" s="7">
        <f t="shared" si="12"/>
        <v>97.09629567823896</v>
      </c>
      <c r="D112" s="7">
        <f t="shared" si="13"/>
        <v>-5.4143261114902475E-2</v>
      </c>
      <c r="E112" s="7"/>
      <c r="F112" s="7">
        <f t="shared" si="14"/>
        <v>-7.1277144816743361</v>
      </c>
      <c r="G112" s="12">
        <f t="shared" si="15"/>
        <v>89.914437935449726</v>
      </c>
      <c r="AE112" s="5">
        <f t="shared" si="16"/>
        <v>38412</v>
      </c>
      <c r="AF112" s="4">
        <f t="shared" si="17"/>
        <v>105.52</v>
      </c>
      <c r="AG112" s="4">
        <f t="shared" si="11"/>
        <v>89.914437935449726</v>
      </c>
    </row>
    <row r="113" spans="1:33" x14ac:dyDescent="0.35">
      <c r="A113" s="1">
        <v>38443</v>
      </c>
      <c r="B113">
        <v>92.18</v>
      </c>
      <c r="C113" s="7">
        <f t="shared" si="12"/>
        <v>98.781036542591167</v>
      </c>
      <c r="D113" s="7">
        <f t="shared" si="13"/>
        <v>0.29363356397851947</v>
      </c>
      <c r="E113" s="7"/>
      <c r="F113" s="7">
        <f t="shared" si="14"/>
        <v>7.8892130286126658</v>
      </c>
      <c r="G113" s="12">
        <f t="shared" si="15"/>
        <v>106.96388313518236</v>
      </c>
      <c r="AE113" s="5">
        <f t="shared" si="16"/>
        <v>38443</v>
      </c>
      <c r="AF113" s="4">
        <f t="shared" si="17"/>
        <v>92.18</v>
      </c>
      <c r="AG113" s="4">
        <f t="shared" si="11"/>
        <v>106.96388313518236</v>
      </c>
    </row>
    <row r="114" spans="1:33" x14ac:dyDescent="0.35">
      <c r="A114" s="1">
        <v>38473</v>
      </c>
      <c r="B114">
        <v>91.22</v>
      </c>
      <c r="C114" s="7">
        <f t="shared" si="12"/>
        <v>97.460829234072946</v>
      </c>
      <c r="D114" s="7">
        <f t="shared" si="13"/>
        <v>-2.9134610520828524E-2</v>
      </c>
      <c r="E114" s="7"/>
      <c r="F114" s="7">
        <f t="shared" si="14"/>
        <v>-0.73522745951257662</v>
      </c>
      <c r="G114" s="12">
        <f t="shared" si="15"/>
        <v>96.696467164039547</v>
      </c>
      <c r="AE114" s="5">
        <f t="shared" si="16"/>
        <v>38473</v>
      </c>
      <c r="AF114" s="4">
        <f t="shared" si="17"/>
        <v>91.22</v>
      </c>
      <c r="AG114" s="4">
        <f t="shared" si="11"/>
        <v>96.696467164039547</v>
      </c>
    </row>
    <row r="115" spans="1:33" x14ac:dyDescent="0.35">
      <c r="A115" s="1">
        <v>38504</v>
      </c>
      <c r="B115">
        <v>109.04</v>
      </c>
      <c r="C115" s="7">
        <f t="shared" si="12"/>
        <v>96.21266338725836</v>
      </c>
      <c r="D115" s="7">
        <f t="shared" si="13"/>
        <v>-0.27294085777958016</v>
      </c>
      <c r="E115" s="7"/>
      <c r="F115" s="7">
        <f t="shared" si="14"/>
        <v>-6.8358491663598793</v>
      </c>
      <c r="G115" s="12">
        <f t="shared" si="15"/>
        <v>89.103873363118907</v>
      </c>
      <c r="AE115" s="5">
        <f t="shared" si="16"/>
        <v>38504</v>
      </c>
      <c r="AF115" s="4">
        <f t="shared" si="17"/>
        <v>109.04</v>
      </c>
      <c r="AG115" s="4">
        <f t="shared" si="11"/>
        <v>89.103873363118907</v>
      </c>
    </row>
    <row r="116" spans="1:33" x14ac:dyDescent="0.35">
      <c r="A116" s="1">
        <v>38534</v>
      </c>
      <c r="B116">
        <v>99.26</v>
      </c>
      <c r="C116" s="7">
        <f t="shared" si="12"/>
        <v>98.778130709806703</v>
      </c>
      <c r="D116" s="7">
        <f t="shared" si="13"/>
        <v>0.29474077828600465</v>
      </c>
      <c r="E116" s="7"/>
      <c r="F116" s="7">
        <f t="shared" si="14"/>
        <v>9.0195459938529812</v>
      </c>
      <c r="G116" s="12">
        <f t="shared" si="15"/>
        <v>108.09241748194569</v>
      </c>
      <c r="AE116" s="5">
        <f t="shared" si="16"/>
        <v>38534</v>
      </c>
      <c r="AF116" s="4">
        <f t="shared" si="17"/>
        <v>99.26</v>
      </c>
      <c r="AG116" s="4">
        <f t="shared" si="11"/>
        <v>108.09241748194569</v>
      </c>
    </row>
    <row r="117" spans="1:33" x14ac:dyDescent="0.35">
      <c r="A117" s="1">
        <v>38565</v>
      </c>
      <c r="B117">
        <v>83.36</v>
      </c>
      <c r="C117" s="7">
        <f t="shared" si="12"/>
        <v>98.874504567845378</v>
      </c>
      <c r="D117" s="7">
        <f t="shared" si="13"/>
        <v>0.25506739423653868</v>
      </c>
      <c r="E117" s="7"/>
      <c r="F117" s="7">
        <f t="shared" si="14"/>
        <v>-0.46818379426795476</v>
      </c>
      <c r="G117" s="12">
        <f t="shared" si="15"/>
        <v>98.661388167813953</v>
      </c>
      <c r="AE117" s="5">
        <f t="shared" si="16"/>
        <v>38565</v>
      </c>
      <c r="AF117" s="4">
        <f t="shared" si="17"/>
        <v>83.36</v>
      </c>
      <c r="AG117" s="4">
        <f t="shared" si="11"/>
        <v>98.661388167813953</v>
      </c>
    </row>
    <row r="118" spans="1:33" x14ac:dyDescent="0.35">
      <c r="A118" s="1">
        <v>38596</v>
      </c>
      <c r="B118">
        <v>110.8</v>
      </c>
      <c r="C118" s="7">
        <f t="shared" si="12"/>
        <v>95.771603654276305</v>
      </c>
      <c r="D118" s="7">
        <f t="shared" si="13"/>
        <v>-0.4165262673245837</v>
      </c>
      <c r="E118" s="7"/>
      <c r="F118" s="7">
        <f t="shared" si="14"/>
        <v>-6.7933257041979367</v>
      </c>
      <c r="G118" s="12">
        <f t="shared" si="15"/>
        <v>88.56175168275378</v>
      </c>
      <c r="AE118" s="5">
        <f t="shared" si="16"/>
        <v>38596</v>
      </c>
      <c r="AF118" s="4">
        <f t="shared" si="17"/>
        <v>110.8</v>
      </c>
      <c r="AG118" s="4">
        <f t="shared" si="11"/>
        <v>88.56175168275378</v>
      </c>
    </row>
    <row r="119" spans="1:33" x14ac:dyDescent="0.35">
      <c r="A119" s="1">
        <v>38626</v>
      </c>
      <c r="B119">
        <v>104.95</v>
      </c>
      <c r="C119" s="7">
        <f t="shared" si="12"/>
        <v>98.777282923421041</v>
      </c>
      <c r="D119" s="7">
        <f t="shared" si="13"/>
        <v>0.26791483996928023</v>
      </c>
      <c r="E119" s="7"/>
      <c r="F119" s="7">
        <f t="shared" si="14"/>
        <v>10.10001513894148</v>
      </c>
      <c r="G119" s="12">
        <f t="shared" si="15"/>
        <v>109.14521290233179</v>
      </c>
      <c r="AE119" s="5">
        <f t="shared" si="16"/>
        <v>38626</v>
      </c>
      <c r="AF119" s="4">
        <f t="shared" si="17"/>
        <v>104.95</v>
      </c>
      <c r="AG119" s="4">
        <f t="shared" si="11"/>
        <v>109.14521290233179</v>
      </c>
    </row>
    <row r="120" spans="1:33" x14ac:dyDescent="0.35">
      <c r="A120" s="1">
        <v>38657</v>
      </c>
      <c r="B120">
        <v>107.07</v>
      </c>
      <c r="C120" s="7">
        <f t="shared" si="12"/>
        <v>100.01182633873685</v>
      </c>
      <c r="D120" s="7">
        <f t="shared" si="13"/>
        <v>0.46124055503858669</v>
      </c>
      <c r="E120" s="7"/>
      <c r="F120" s="7">
        <f t="shared" si="14"/>
        <v>0.1747446385383522</v>
      </c>
      <c r="G120" s="12">
        <f t="shared" si="15"/>
        <v>100.6478115323138</v>
      </c>
      <c r="AE120" s="5">
        <f t="shared" si="16"/>
        <v>38657</v>
      </c>
      <c r="AF120" s="4">
        <f t="shared" si="17"/>
        <v>107.07</v>
      </c>
      <c r="AG120" s="4">
        <f t="shared" si="11"/>
        <v>100.6478115323138</v>
      </c>
    </row>
    <row r="121" spans="1:33" x14ac:dyDescent="0.35">
      <c r="A121" s="1">
        <v>38687</v>
      </c>
      <c r="B121">
        <v>114.4</v>
      </c>
      <c r="C121" s="7">
        <f t="shared" si="12"/>
        <v>101.42346107098949</v>
      </c>
      <c r="D121" s="7">
        <f t="shared" si="13"/>
        <v>0.65131939048139675</v>
      </c>
      <c r="E121" s="7"/>
      <c r="F121" s="7">
        <f t="shared" si="14"/>
        <v>-4.0972111380175349</v>
      </c>
      <c r="G121" s="12">
        <f t="shared" si="15"/>
        <v>97.977569323453338</v>
      </c>
      <c r="AE121" s="5">
        <f t="shared" si="16"/>
        <v>38687</v>
      </c>
      <c r="AF121" s="4">
        <f t="shared" si="17"/>
        <v>114.4</v>
      </c>
      <c r="AG121" s="4">
        <f t="shared" si="11"/>
        <v>97.977569323453338</v>
      </c>
    </row>
    <row r="122" spans="1:33" x14ac:dyDescent="0.35">
      <c r="A122" s="1">
        <v>38718</v>
      </c>
      <c r="B122">
        <v>99.16</v>
      </c>
      <c r="C122" s="7">
        <f t="shared" si="12"/>
        <v>104.01876885679161</v>
      </c>
      <c r="D122" s="7">
        <f t="shared" si="13"/>
        <v>1.0401170695455415</v>
      </c>
      <c r="E122" s="7"/>
      <c r="F122" s="7">
        <f t="shared" si="14"/>
        <v>9.096757044135046</v>
      </c>
      <c r="G122" s="12">
        <f t="shared" si="15"/>
        <v>114.1556429704722</v>
      </c>
      <c r="AE122" s="5">
        <f t="shared" si="16"/>
        <v>38718</v>
      </c>
      <c r="AF122" s="4">
        <f t="shared" si="17"/>
        <v>99.16</v>
      </c>
      <c r="AG122" s="4">
        <f t="shared" si="11"/>
        <v>114.1556429704722</v>
      </c>
    </row>
    <row r="123" spans="1:33" x14ac:dyDescent="0.35">
      <c r="A123" s="1">
        <v>38749</v>
      </c>
      <c r="B123">
        <v>99.86</v>
      </c>
      <c r="C123" s="7">
        <f t="shared" si="12"/>
        <v>103.04701508543329</v>
      </c>
      <c r="D123" s="7">
        <f t="shared" si="13"/>
        <v>0.63774290136476863</v>
      </c>
      <c r="E123" s="7"/>
      <c r="F123" s="7">
        <f t="shared" si="14"/>
        <v>-1.1711380599042394</v>
      </c>
      <c r="G123" s="12">
        <f t="shared" si="15"/>
        <v>102.51361992689382</v>
      </c>
      <c r="AE123" s="5">
        <f t="shared" si="16"/>
        <v>38749</v>
      </c>
      <c r="AF123" s="4">
        <f t="shared" si="17"/>
        <v>99.86</v>
      </c>
      <c r="AG123" s="4">
        <f t="shared" si="11"/>
        <v>102.51361992689382</v>
      </c>
    </row>
    <row r="124" spans="1:33" x14ac:dyDescent="0.35">
      <c r="A124" s="1">
        <v>38777</v>
      </c>
      <c r="B124">
        <v>116.14</v>
      </c>
      <c r="C124" s="7">
        <f t="shared" si="12"/>
        <v>102.40961206834663</v>
      </c>
      <c r="D124" s="7">
        <f t="shared" si="13"/>
        <v>0.38271371767448403</v>
      </c>
      <c r="E124" s="7"/>
      <c r="F124" s="7">
        <f t="shared" si="14"/>
        <v>-6.5084565183553345</v>
      </c>
      <c r="G124" s="12">
        <f t="shared" si="15"/>
        <v>96.283869267665779</v>
      </c>
      <c r="AE124" s="5">
        <f t="shared" si="16"/>
        <v>38777</v>
      </c>
      <c r="AF124" s="4">
        <f t="shared" si="17"/>
        <v>116.14</v>
      </c>
      <c r="AG124" s="4">
        <f t="shared" si="11"/>
        <v>96.283869267665779</v>
      </c>
    </row>
    <row r="125" spans="1:33" x14ac:dyDescent="0.35">
      <c r="A125" s="1">
        <v>38808</v>
      </c>
      <c r="B125">
        <v>103.48</v>
      </c>
      <c r="C125" s="7">
        <f t="shared" si="12"/>
        <v>105.1556896546773</v>
      </c>
      <c r="D125" s="7">
        <f t="shared" si="13"/>
        <v>0.85538649140572143</v>
      </c>
      <c r="E125" s="7"/>
      <c r="F125" s="7">
        <f t="shared" si="14"/>
        <v>9.7066851977227753</v>
      </c>
      <c r="G125" s="12">
        <f t="shared" si="15"/>
        <v>115.7177613438058</v>
      </c>
      <c r="AE125" s="5">
        <f t="shared" si="16"/>
        <v>38808</v>
      </c>
      <c r="AF125" s="4">
        <f t="shared" si="17"/>
        <v>103.48</v>
      </c>
      <c r="AG125" s="4">
        <f t="shared" si="11"/>
        <v>115.7177613438058</v>
      </c>
    </row>
    <row r="126" spans="1:33" x14ac:dyDescent="0.35">
      <c r="A126" s="1">
        <v>38838</v>
      </c>
      <c r="B126">
        <v>103.07</v>
      </c>
      <c r="C126" s="7">
        <f t="shared" si="12"/>
        <v>104.82055172374184</v>
      </c>
      <c r="D126" s="7">
        <f t="shared" si="13"/>
        <v>0.61728160693748524</v>
      </c>
      <c r="E126" s="7"/>
      <c r="F126" s="7">
        <f t="shared" si="14"/>
        <v>-0.23701219261858633</v>
      </c>
      <c r="G126" s="12">
        <f t="shared" si="15"/>
        <v>105.20082113806073</v>
      </c>
      <c r="AE126" s="5">
        <f t="shared" si="16"/>
        <v>38838</v>
      </c>
      <c r="AF126" s="4">
        <f t="shared" si="17"/>
        <v>103.07</v>
      </c>
      <c r="AG126" s="4">
        <f t="shared" si="11"/>
        <v>105.20082113806073</v>
      </c>
    </row>
    <row r="127" spans="1:33" x14ac:dyDescent="0.35">
      <c r="A127" s="1">
        <v>38869</v>
      </c>
      <c r="B127">
        <v>119.32</v>
      </c>
      <c r="C127" s="7">
        <f t="shared" si="12"/>
        <v>104.47044137899348</v>
      </c>
      <c r="D127" s="7">
        <f t="shared" si="13"/>
        <v>0.4238032166003165</v>
      </c>
      <c r="E127" s="7"/>
      <c r="F127" s="7">
        <f t="shared" si="14"/>
        <v>-6.0228757925749559</v>
      </c>
      <c r="G127" s="12">
        <f t="shared" si="15"/>
        <v>98.871368803018854</v>
      </c>
      <c r="AE127" s="5">
        <f t="shared" si="16"/>
        <v>38869</v>
      </c>
      <c r="AF127" s="4">
        <f t="shared" si="17"/>
        <v>119.32</v>
      </c>
      <c r="AG127" s="4">
        <f t="shared" si="11"/>
        <v>98.871368803018854</v>
      </c>
    </row>
    <row r="128" spans="1:33" x14ac:dyDescent="0.35">
      <c r="A128" s="1">
        <v>38899</v>
      </c>
      <c r="B128">
        <v>107.94</v>
      </c>
      <c r="C128" s="7">
        <f t="shared" si="12"/>
        <v>107.44035310319479</v>
      </c>
      <c r="D128" s="7">
        <f t="shared" si="13"/>
        <v>0.93302491812051525</v>
      </c>
      <c r="E128" s="7"/>
      <c r="F128" s="7">
        <f t="shared" si="14"/>
        <v>10.856445445017318</v>
      </c>
      <c r="G128" s="12">
        <f t="shared" si="15"/>
        <v>119.22982346633262</v>
      </c>
      <c r="AE128" s="5">
        <f t="shared" si="16"/>
        <v>38899</v>
      </c>
      <c r="AF128" s="4">
        <f t="shared" si="17"/>
        <v>107.94</v>
      </c>
      <c r="AG128" s="4">
        <f t="shared" si="11"/>
        <v>119.22982346633262</v>
      </c>
    </row>
    <row r="129" spans="1:33" x14ac:dyDescent="0.35">
      <c r="A129" s="1">
        <v>38930</v>
      </c>
      <c r="B129">
        <v>90.59</v>
      </c>
      <c r="C129" s="7">
        <f t="shared" si="12"/>
        <v>107.54028248255585</v>
      </c>
      <c r="D129" s="7">
        <f t="shared" si="13"/>
        <v>0.76640581036862376</v>
      </c>
      <c r="E129" s="7"/>
      <c r="F129" s="7">
        <f t="shared" si="14"/>
        <v>0.74894679171192102</v>
      </c>
      <c r="G129" s="12">
        <f t="shared" si="15"/>
        <v>109.05563508463639</v>
      </c>
      <c r="AE129" s="5">
        <f t="shared" ref="AE129:AE160" si="18">A129</f>
        <v>38930</v>
      </c>
      <c r="AF129" s="4">
        <f t="shared" ref="AF129:AF160" si="19">B129</f>
        <v>90.59</v>
      </c>
      <c r="AG129" s="4">
        <f t="shared" si="11"/>
        <v>109.05563508463639</v>
      </c>
    </row>
    <row r="130" spans="1:33" x14ac:dyDescent="0.35">
      <c r="A130" s="1">
        <v>38961</v>
      </c>
      <c r="B130">
        <v>121.8</v>
      </c>
      <c r="C130" s="7">
        <f t="shared" si="12"/>
        <v>104.15022598604469</v>
      </c>
      <c r="D130" s="7">
        <f t="shared" si="13"/>
        <v>-6.4886651007333818E-2</v>
      </c>
      <c r="E130" s="7"/>
      <c r="F130" s="7">
        <f t="shared" si="14"/>
        <v>-6.8344445146770898</v>
      </c>
      <c r="G130" s="12">
        <f t="shared" si="15"/>
        <v>97.250894820360273</v>
      </c>
      <c r="AE130" s="5">
        <f t="shared" si="18"/>
        <v>38961</v>
      </c>
      <c r="AF130" s="4">
        <f t="shared" si="19"/>
        <v>121.8</v>
      </c>
      <c r="AG130" s="4">
        <f t="shared" si="11"/>
        <v>97.250894820360273</v>
      </c>
    </row>
    <row r="131" spans="1:33" x14ac:dyDescent="0.35">
      <c r="A131" s="1">
        <v>38991</v>
      </c>
      <c r="B131">
        <v>117.11</v>
      </c>
      <c r="C131" s="7">
        <f t="shared" si="12"/>
        <v>107.68018078883576</v>
      </c>
      <c r="D131" s="7">
        <f t="shared" si="13"/>
        <v>0.65408163975234646</v>
      </c>
      <c r="E131" s="7"/>
      <c r="F131" s="7">
        <f t="shared" si="14"/>
        <v>9.9760679767231419</v>
      </c>
      <c r="G131" s="12">
        <f t="shared" si="15"/>
        <v>118.31033040531125</v>
      </c>
      <c r="AE131" s="5">
        <f t="shared" si="18"/>
        <v>38991</v>
      </c>
      <c r="AF131" s="4">
        <f t="shared" si="19"/>
        <v>117.11</v>
      </c>
      <c r="AG131" s="4">
        <f t="shared" ref="AG131:AG181" si="20">G131</f>
        <v>118.31033040531125</v>
      </c>
    </row>
    <row r="132" spans="1:33" x14ac:dyDescent="0.35">
      <c r="A132" s="1">
        <v>39022</v>
      </c>
      <c r="B132">
        <v>113.71</v>
      </c>
      <c r="C132" s="7">
        <f t="shared" ref="C132:C182" si="21">$J$4*B131+(1-$J$4)*C131</f>
        <v>109.56614463106861</v>
      </c>
      <c r="D132" s="7">
        <f t="shared" si="13"/>
        <v>0.90045808024844809</v>
      </c>
      <c r="E132" s="7"/>
      <c r="F132" s="7">
        <f t="shared" si="14"/>
        <v>1.6680216850691378</v>
      </c>
      <c r="G132" s="12">
        <f t="shared" si="15"/>
        <v>112.13462439638619</v>
      </c>
      <c r="AE132" s="5">
        <f t="shared" si="18"/>
        <v>39022</v>
      </c>
      <c r="AF132" s="4">
        <f t="shared" si="19"/>
        <v>113.71</v>
      </c>
      <c r="AG132" s="4">
        <f t="shared" si="20"/>
        <v>112.13462439638619</v>
      </c>
    </row>
    <row r="133" spans="1:33" x14ac:dyDescent="0.35">
      <c r="A133" s="1">
        <v>39052</v>
      </c>
      <c r="B133">
        <v>120.37</v>
      </c>
      <c r="C133" s="7">
        <f t="shared" si="21"/>
        <v>110.3949157048549</v>
      </c>
      <c r="D133" s="7">
        <f t="shared" si="13"/>
        <v>0.88612067895601554</v>
      </c>
      <c r="E133" s="7"/>
      <c r="F133" s="7">
        <f t="shared" si="14"/>
        <v>-4.1316177004018897</v>
      </c>
      <c r="G133" s="12">
        <f t="shared" si="15"/>
        <v>107.14941868340902</v>
      </c>
      <c r="AE133" s="5">
        <f t="shared" si="18"/>
        <v>39052</v>
      </c>
      <c r="AF133" s="4">
        <f t="shared" si="19"/>
        <v>120.37</v>
      </c>
      <c r="AG133" s="4">
        <f t="shared" si="20"/>
        <v>107.14941868340902</v>
      </c>
    </row>
    <row r="134" spans="1:33" x14ac:dyDescent="0.35">
      <c r="A134" s="1">
        <v>39083</v>
      </c>
      <c r="B134">
        <v>103.93</v>
      </c>
      <c r="C134" s="7">
        <f t="shared" si="21"/>
        <v>112.38993256388392</v>
      </c>
      <c r="D134" s="7">
        <f t="shared" ref="D134:D182" si="22">$J$5*(C134-C133)+(1-$J$5)*D133</f>
        <v>1.1078999149706168</v>
      </c>
      <c r="E134" s="7"/>
      <c r="F134" s="7">
        <f t="shared" si="14"/>
        <v>9.7460276159148087</v>
      </c>
      <c r="G134" s="12">
        <f t="shared" si="15"/>
        <v>123.24386009476935</v>
      </c>
      <c r="AE134" s="5">
        <f t="shared" si="18"/>
        <v>39083</v>
      </c>
      <c r="AF134" s="4">
        <f t="shared" si="19"/>
        <v>103.93</v>
      </c>
      <c r="AG134" s="4">
        <f t="shared" si="20"/>
        <v>123.24386009476935</v>
      </c>
    </row>
    <row r="135" spans="1:33" x14ac:dyDescent="0.35">
      <c r="A135" s="1">
        <v>39114</v>
      </c>
      <c r="B135">
        <v>104.1</v>
      </c>
      <c r="C135" s="7">
        <f t="shared" si="21"/>
        <v>110.69794605110714</v>
      </c>
      <c r="D135" s="7">
        <f t="shared" si="22"/>
        <v>0.54792262942113767</v>
      </c>
      <c r="E135" s="7"/>
      <c r="F135" s="7">
        <f t="shared" si="14"/>
        <v>-1.6598170308570501</v>
      </c>
      <c r="G135" s="12">
        <f t="shared" si="15"/>
        <v>109.58605164967122</v>
      </c>
      <c r="AE135" s="5">
        <f t="shared" si="18"/>
        <v>39114</v>
      </c>
      <c r="AF135" s="4">
        <f t="shared" si="19"/>
        <v>104.1</v>
      </c>
      <c r="AG135" s="4">
        <f t="shared" si="20"/>
        <v>109.58605164967122</v>
      </c>
    </row>
    <row r="136" spans="1:33" x14ac:dyDescent="0.35">
      <c r="A136" s="1">
        <v>39142</v>
      </c>
      <c r="B136">
        <v>125.72</v>
      </c>
      <c r="C136" s="7">
        <f t="shared" si="21"/>
        <v>109.37835684088571</v>
      </c>
      <c r="D136" s="7">
        <f t="shared" si="22"/>
        <v>0.17442026149262552</v>
      </c>
      <c r="E136" s="7"/>
      <c r="F136" s="7">
        <f t="shared" si="14"/>
        <v>-6.6978671298308736</v>
      </c>
      <c r="G136" s="12">
        <f t="shared" si="15"/>
        <v>102.85490997254747</v>
      </c>
      <c r="AE136" s="5">
        <f t="shared" si="18"/>
        <v>39142</v>
      </c>
      <c r="AF136" s="4">
        <f t="shared" si="19"/>
        <v>125.72</v>
      </c>
      <c r="AG136" s="4">
        <f t="shared" si="20"/>
        <v>102.85490997254747</v>
      </c>
    </row>
    <row r="137" spans="1:33" x14ac:dyDescent="0.35">
      <c r="A137" s="1">
        <v>39173</v>
      </c>
      <c r="B137">
        <v>104.7</v>
      </c>
      <c r="C137" s="7">
        <f t="shared" si="21"/>
        <v>112.64668547270858</v>
      </c>
      <c r="D137" s="7">
        <f t="shared" si="22"/>
        <v>0.79320193555867413</v>
      </c>
      <c r="E137" s="7"/>
      <c r="F137" s="7">
        <f t="shared" si="14"/>
        <v>11.579982619908199</v>
      </c>
      <c r="G137" s="12">
        <f t="shared" si="15"/>
        <v>125.01987002817545</v>
      </c>
      <c r="AE137" s="5">
        <f t="shared" si="18"/>
        <v>39173</v>
      </c>
      <c r="AF137" s="4">
        <f t="shared" si="19"/>
        <v>104.7</v>
      </c>
      <c r="AG137" s="4">
        <f t="shared" si="20"/>
        <v>125.01987002817545</v>
      </c>
    </row>
    <row r="138" spans="1:33" x14ac:dyDescent="0.35">
      <c r="A138" s="1">
        <v>39203</v>
      </c>
      <c r="B138">
        <v>108.45</v>
      </c>
      <c r="C138" s="7">
        <f t="shared" si="21"/>
        <v>111.05734837816686</v>
      </c>
      <c r="D138" s="7">
        <f t="shared" si="22"/>
        <v>0.31669412953859555</v>
      </c>
      <c r="E138" s="7"/>
      <c r="F138" s="7">
        <f t="shared" si="14"/>
        <v>-0.3713979871061307</v>
      </c>
      <c r="G138" s="12">
        <f t="shared" si="15"/>
        <v>111.00264452059932</v>
      </c>
      <c r="AE138" s="5">
        <f t="shared" si="18"/>
        <v>39203</v>
      </c>
      <c r="AF138" s="4">
        <f t="shared" si="19"/>
        <v>108.45</v>
      </c>
      <c r="AG138" s="4">
        <f t="shared" si="20"/>
        <v>111.00264452059932</v>
      </c>
    </row>
    <row r="139" spans="1:33" x14ac:dyDescent="0.35">
      <c r="A139" s="1">
        <v>39234</v>
      </c>
      <c r="B139">
        <v>123.11</v>
      </c>
      <c r="C139" s="7">
        <f t="shared" si="21"/>
        <v>110.53587870253349</v>
      </c>
      <c r="D139" s="7">
        <f t="shared" si="22"/>
        <v>0.14906136850420254</v>
      </c>
      <c r="E139" s="7"/>
      <c r="F139" s="7">
        <f t="shared" si="14"/>
        <v>-6.4655330933951234</v>
      </c>
      <c r="G139" s="12">
        <f t="shared" si="15"/>
        <v>104.21940697764258</v>
      </c>
      <c r="AE139" s="5">
        <f t="shared" si="18"/>
        <v>39234</v>
      </c>
      <c r="AF139" s="4">
        <f t="shared" si="19"/>
        <v>123.11</v>
      </c>
      <c r="AG139" s="4">
        <f t="shared" si="20"/>
        <v>104.21940697764258</v>
      </c>
    </row>
    <row r="140" spans="1:33" x14ac:dyDescent="0.35">
      <c r="A140" s="1">
        <v>39264</v>
      </c>
      <c r="B140">
        <v>108.89</v>
      </c>
      <c r="C140" s="7">
        <f t="shared" si="21"/>
        <v>113.0507029620268</v>
      </c>
      <c r="D140" s="7">
        <f t="shared" si="22"/>
        <v>0.62221394670202401</v>
      </c>
      <c r="E140" s="7"/>
      <c r="F140" s="7">
        <f t="shared" ref="F140:F193" si="23">$J$6*(B139-C138-D138)+(1-$J$6)*F131</f>
        <v>10.328045879837422</v>
      </c>
      <c r="G140" s="12">
        <f t="shared" ref="G140:G181" si="24">C140+D140+F140</f>
        <v>124.00096278856624</v>
      </c>
      <c r="AE140" s="5">
        <f t="shared" si="18"/>
        <v>39264</v>
      </c>
      <c r="AF140" s="4">
        <f t="shared" si="19"/>
        <v>108.89</v>
      </c>
      <c r="AG140" s="4">
        <f t="shared" si="20"/>
        <v>124.00096278856624</v>
      </c>
    </row>
    <row r="141" spans="1:33" x14ac:dyDescent="0.35">
      <c r="A141" s="1">
        <v>39295</v>
      </c>
      <c r="B141">
        <v>94.07</v>
      </c>
      <c r="C141" s="7">
        <f t="shared" si="21"/>
        <v>112.21856236962145</v>
      </c>
      <c r="D141" s="7">
        <f t="shared" si="22"/>
        <v>0.33134303888054883</v>
      </c>
      <c r="E141" s="7"/>
      <c r="F141" s="7">
        <f t="shared" si="23"/>
        <v>0.97542933384777086</v>
      </c>
      <c r="G141" s="12">
        <f t="shared" si="24"/>
        <v>113.52533474234977</v>
      </c>
      <c r="AE141" s="5">
        <f t="shared" si="18"/>
        <v>39295</v>
      </c>
      <c r="AF141" s="4">
        <f t="shared" si="19"/>
        <v>94.07</v>
      </c>
      <c r="AG141" s="4">
        <f t="shared" si="20"/>
        <v>113.52533474234977</v>
      </c>
    </row>
    <row r="142" spans="1:33" x14ac:dyDescent="0.35">
      <c r="A142" s="1">
        <v>39326</v>
      </c>
      <c r="B142">
        <v>121.88</v>
      </c>
      <c r="C142" s="7">
        <f t="shared" si="21"/>
        <v>108.58884989569717</v>
      </c>
      <c r="D142" s="7">
        <f t="shared" si="22"/>
        <v>-0.46086806368041822</v>
      </c>
      <c r="E142" s="7"/>
      <c r="F142" s="7">
        <f t="shared" si="23"/>
        <v>-7.2258775420672796</v>
      </c>
      <c r="G142" s="12">
        <f t="shared" si="24"/>
        <v>100.90210428994946</v>
      </c>
      <c r="AE142" s="5">
        <f t="shared" si="18"/>
        <v>39326</v>
      </c>
      <c r="AF142" s="4">
        <f t="shared" si="19"/>
        <v>121.88</v>
      </c>
      <c r="AG142" s="4">
        <f t="shared" si="20"/>
        <v>100.90210428994946</v>
      </c>
    </row>
    <row r="143" spans="1:33" x14ac:dyDescent="0.35">
      <c r="A143" s="1">
        <v>39356</v>
      </c>
      <c r="B143">
        <v>116.81</v>
      </c>
      <c r="C143" s="7">
        <f t="shared" si="21"/>
        <v>111.24707991655774</v>
      </c>
      <c r="D143" s="7">
        <f t="shared" si="22"/>
        <v>0.16295155322777977</v>
      </c>
      <c r="E143" s="7"/>
      <c r="F143" s="7">
        <f t="shared" si="23"/>
        <v>9.6628410110314462</v>
      </c>
      <c r="G143" s="12">
        <f t="shared" si="24"/>
        <v>121.07287248081697</v>
      </c>
      <c r="AE143" s="5">
        <f t="shared" si="18"/>
        <v>39356</v>
      </c>
      <c r="AF143" s="4">
        <f t="shared" si="19"/>
        <v>116.81</v>
      </c>
      <c r="AG143" s="4">
        <f t="shared" si="20"/>
        <v>121.07287248081697</v>
      </c>
    </row>
    <row r="144" spans="1:33" x14ac:dyDescent="0.35">
      <c r="A144" s="1">
        <v>39387</v>
      </c>
      <c r="B144">
        <v>115.87</v>
      </c>
      <c r="C144" s="7">
        <f t="shared" si="21"/>
        <v>112.3596639332462</v>
      </c>
      <c r="D144" s="7">
        <f t="shared" si="22"/>
        <v>0.35287804591991556</v>
      </c>
      <c r="E144" s="7"/>
      <c r="F144" s="7">
        <f t="shared" si="23"/>
        <v>0.40855000891101079</v>
      </c>
      <c r="G144" s="12">
        <f t="shared" si="24"/>
        <v>113.12109198807713</v>
      </c>
      <c r="AE144" s="5">
        <f t="shared" si="18"/>
        <v>39387</v>
      </c>
      <c r="AF144" s="4">
        <f t="shared" si="19"/>
        <v>115.87</v>
      </c>
      <c r="AG144" s="4">
        <f t="shared" si="20"/>
        <v>113.12109198807713</v>
      </c>
    </row>
    <row r="145" spans="1:33" x14ac:dyDescent="0.35">
      <c r="A145" s="1">
        <v>39417</v>
      </c>
      <c r="B145">
        <v>127.14</v>
      </c>
      <c r="C145" s="7">
        <f t="shared" si="21"/>
        <v>113.06173114659697</v>
      </c>
      <c r="D145" s="7">
        <f t="shared" si="22"/>
        <v>0.42271587940608712</v>
      </c>
      <c r="E145" s="7"/>
      <c r="F145" s="7">
        <f t="shared" si="23"/>
        <v>-4.4662999978218023</v>
      </c>
      <c r="G145" s="12">
        <f t="shared" si="24"/>
        <v>109.01814702818125</v>
      </c>
      <c r="AE145" s="5">
        <f t="shared" si="18"/>
        <v>39417</v>
      </c>
      <c r="AF145" s="4">
        <f t="shared" si="19"/>
        <v>127.14</v>
      </c>
      <c r="AG145" s="4">
        <f t="shared" si="20"/>
        <v>109.01814702818125</v>
      </c>
    </row>
    <row r="146" spans="1:33" x14ac:dyDescent="0.35">
      <c r="A146" s="1">
        <v>39448</v>
      </c>
      <c r="B146">
        <v>109.45</v>
      </c>
      <c r="C146" s="7">
        <f t="shared" si="21"/>
        <v>115.87738491727758</v>
      </c>
      <c r="D146" s="7">
        <f t="shared" si="22"/>
        <v>0.90130345766099218</v>
      </c>
      <c r="E146" s="7"/>
      <c r="F146" s="7">
        <f t="shared" si="23"/>
        <v>12.149477700093339</v>
      </c>
      <c r="G146" s="12">
        <f t="shared" si="24"/>
        <v>128.9281660750319</v>
      </c>
      <c r="AE146" s="5">
        <f t="shared" si="18"/>
        <v>39448</v>
      </c>
      <c r="AF146" s="4">
        <f t="shared" si="19"/>
        <v>109.45</v>
      </c>
      <c r="AG146" s="4">
        <f t="shared" si="20"/>
        <v>128.9281660750319</v>
      </c>
    </row>
    <row r="147" spans="1:33" x14ac:dyDescent="0.35">
      <c r="A147" s="1">
        <v>39479</v>
      </c>
      <c r="B147">
        <v>105.23</v>
      </c>
      <c r="C147" s="7">
        <f t="shared" si="21"/>
        <v>114.59190793382207</v>
      </c>
      <c r="D147" s="7">
        <f t="shared" si="22"/>
        <v>0.46394736943769183</v>
      </c>
      <c r="E147" s="7"/>
      <c r="F147" s="7">
        <f t="shared" si="23"/>
        <v>-1.1040077948855154</v>
      </c>
      <c r="G147" s="12">
        <f t="shared" si="24"/>
        <v>113.95184750837424</v>
      </c>
      <c r="AE147" s="5">
        <f t="shared" si="18"/>
        <v>39479</v>
      </c>
      <c r="AF147" s="4">
        <f t="shared" si="19"/>
        <v>105.23</v>
      </c>
      <c r="AG147" s="4">
        <f t="shared" si="20"/>
        <v>113.95184750837424</v>
      </c>
    </row>
    <row r="148" spans="1:33" x14ac:dyDescent="0.35">
      <c r="A148" s="1">
        <v>39508</v>
      </c>
      <c r="B148">
        <v>121.32</v>
      </c>
      <c r="C148" s="7">
        <f t="shared" si="21"/>
        <v>112.71952634705767</v>
      </c>
      <c r="D148" s="7">
        <f t="shared" si="22"/>
        <v>-3.3184218027275114E-3</v>
      </c>
      <c r="E148" s="7"/>
      <c r="F148" s="7">
        <f t="shared" si="23"/>
        <v>-7.4821641497038129</v>
      </c>
      <c r="G148" s="12">
        <f t="shared" si="24"/>
        <v>105.23404377555113</v>
      </c>
      <c r="AE148" s="5">
        <f t="shared" si="18"/>
        <v>39508</v>
      </c>
      <c r="AF148" s="4">
        <f t="shared" si="19"/>
        <v>121.32</v>
      </c>
      <c r="AG148" s="4">
        <f t="shared" si="20"/>
        <v>105.23404377555113</v>
      </c>
    </row>
    <row r="149" spans="1:33" x14ac:dyDescent="0.35">
      <c r="A149" s="1">
        <v>39539</v>
      </c>
      <c r="B149">
        <v>108.78</v>
      </c>
      <c r="C149" s="7">
        <f t="shared" si="21"/>
        <v>114.43962107764614</v>
      </c>
      <c r="D149" s="7">
        <f t="shared" si="22"/>
        <v>0.3413642086755122</v>
      </c>
      <c r="E149" s="7"/>
      <c r="F149" s="7">
        <f t="shared" si="23"/>
        <v>9.5152656432179832</v>
      </c>
      <c r="G149" s="12">
        <f t="shared" si="24"/>
        <v>124.29625092953964</v>
      </c>
      <c r="AE149" s="5">
        <f t="shared" si="18"/>
        <v>39539</v>
      </c>
      <c r="AF149" s="4">
        <f t="shared" si="19"/>
        <v>108.78</v>
      </c>
      <c r="AG149" s="4">
        <f t="shared" si="20"/>
        <v>124.29625092953964</v>
      </c>
    </row>
    <row r="150" spans="1:33" x14ac:dyDescent="0.35">
      <c r="A150" s="1">
        <v>39569</v>
      </c>
      <c r="B150">
        <v>103.2</v>
      </c>
      <c r="C150" s="7">
        <f t="shared" si="21"/>
        <v>113.30769686211691</v>
      </c>
      <c r="D150" s="7">
        <f t="shared" si="22"/>
        <v>4.6706523834564861E-2</v>
      </c>
      <c r="E150" s="7"/>
      <c r="F150" s="7">
        <f t="shared" si="23"/>
        <v>-6.8981179727707342E-3</v>
      </c>
      <c r="G150" s="12">
        <f t="shared" si="24"/>
        <v>113.3475052679787</v>
      </c>
      <c r="AE150" s="5">
        <f t="shared" si="18"/>
        <v>39569</v>
      </c>
      <c r="AF150" s="4">
        <f t="shared" si="19"/>
        <v>103.2</v>
      </c>
      <c r="AG150" s="4">
        <f t="shared" si="20"/>
        <v>113.3475052679787</v>
      </c>
    </row>
    <row r="151" spans="1:33" x14ac:dyDescent="0.35">
      <c r="A151" s="1">
        <v>39600</v>
      </c>
      <c r="B151">
        <v>117.93</v>
      </c>
      <c r="C151" s="7">
        <f t="shared" si="21"/>
        <v>111.28615748969354</v>
      </c>
      <c r="D151" s="7">
        <f t="shared" si="22"/>
        <v>-0.36694265541702342</v>
      </c>
      <c r="E151" s="7"/>
      <c r="F151" s="7">
        <f t="shared" si="23"/>
        <v>-8.0968990909181535</v>
      </c>
      <c r="G151" s="12">
        <f t="shared" si="24"/>
        <v>102.82231574335836</v>
      </c>
      <c r="AE151" s="5">
        <f t="shared" si="18"/>
        <v>39600</v>
      </c>
      <c r="AF151" s="4">
        <f t="shared" si="19"/>
        <v>117.93</v>
      </c>
      <c r="AG151" s="4">
        <f t="shared" si="20"/>
        <v>102.82231574335836</v>
      </c>
    </row>
    <row r="152" spans="1:33" x14ac:dyDescent="0.35">
      <c r="A152" s="1">
        <v>39630</v>
      </c>
      <c r="B152">
        <v>103.76</v>
      </c>
      <c r="C152" s="7">
        <f t="shared" si="21"/>
        <v>112.61492599175483</v>
      </c>
      <c r="D152" s="7">
        <f t="shared" si="22"/>
        <v>-2.7800423921359951E-2</v>
      </c>
      <c r="E152" s="7"/>
      <c r="F152" s="7">
        <f t="shared" si="23"/>
        <v>8.6453921316348641</v>
      </c>
      <c r="G152" s="12">
        <f t="shared" si="24"/>
        <v>121.23251769946833</v>
      </c>
      <c r="AE152" s="5">
        <f t="shared" si="18"/>
        <v>39630</v>
      </c>
      <c r="AF152" s="4">
        <f t="shared" si="19"/>
        <v>103.76</v>
      </c>
      <c r="AG152" s="4">
        <f t="shared" si="20"/>
        <v>121.23251769946833</v>
      </c>
    </row>
    <row r="153" spans="1:33" x14ac:dyDescent="0.35">
      <c r="A153" s="1">
        <v>39661</v>
      </c>
      <c r="B153">
        <v>89.27</v>
      </c>
      <c r="C153" s="7">
        <f t="shared" si="21"/>
        <v>110.84394079340387</v>
      </c>
      <c r="D153" s="7">
        <f t="shared" si="22"/>
        <v>-0.37643737880727929</v>
      </c>
      <c r="E153" s="7"/>
      <c r="F153" s="7">
        <f t="shared" si="23"/>
        <v>-1.105002959726493</v>
      </c>
      <c r="G153" s="12">
        <f t="shared" si="24"/>
        <v>109.3625004548701</v>
      </c>
      <c r="AE153" s="5">
        <f t="shared" si="18"/>
        <v>39661</v>
      </c>
      <c r="AF153" s="4">
        <f t="shared" si="19"/>
        <v>89.27</v>
      </c>
      <c r="AG153" s="4">
        <f t="shared" si="20"/>
        <v>109.3625004548701</v>
      </c>
    </row>
    <row r="154" spans="1:33" x14ac:dyDescent="0.35">
      <c r="A154" s="1">
        <v>39692</v>
      </c>
      <c r="B154">
        <v>109.5</v>
      </c>
      <c r="C154" s="7">
        <f t="shared" si="21"/>
        <v>106.5291526347231</v>
      </c>
      <c r="D154" s="7">
        <f t="shared" si="22"/>
        <v>-1.1641075347819774</v>
      </c>
      <c r="E154" s="7"/>
      <c r="F154" s="7">
        <f t="shared" si="23"/>
        <v>-8.2364651118241365</v>
      </c>
      <c r="G154" s="12">
        <f t="shared" si="24"/>
        <v>97.128579988116996</v>
      </c>
      <c r="AE154" s="5">
        <f t="shared" si="18"/>
        <v>39692</v>
      </c>
      <c r="AF154" s="4">
        <f t="shared" si="19"/>
        <v>109.5</v>
      </c>
      <c r="AG154" s="4">
        <f t="shared" si="20"/>
        <v>97.128579988116996</v>
      </c>
    </row>
    <row r="155" spans="1:33" x14ac:dyDescent="0.35">
      <c r="A155" s="1">
        <v>39722</v>
      </c>
      <c r="B155">
        <v>104.02</v>
      </c>
      <c r="C155" s="7">
        <f t="shared" si="21"/>
        <v>107.12332210777849</v>
      </c>
      <c r="D155" s="7">
        <f t="shared" si="22"/>
        <v>-0.81245213321450438</v>
      </c>
      <c r="E155" s="7"/>
      <c r="F155" s="7">
        <f t="shared" si="23"/>
        <v>9.526081477155353</v>
      </c>
      <c r="G155" s="12">
        <f t="shared" si="24"/>
        <v>115.83695145171934</v>
      </c>
      <c r="AE155" s="5">
        <f t="shared" si="18"/>
        <v>39722</v>
      </c>
      <c r="AF155" s="4">
        <f t="shared" si="19"/>
        <v>104.02</v>
      </c>
      <c r="AG155" s="4">
        <f t="shared" si="20"/>
        <v>115.83695145171934</v>
      </c>
    </row>
    <row r="156" spans="1:33" x14ac:dyDescent="0.35">
      <c r="A156" s="1">
        <v>39753</v>
      </c>
      <c r="B156">
        <v>100.12</v>
      </c>
      <c r="C156" s="7">
        <f t="shared" si="21"/>
        <v>106.5026576862228</v>
      </c>
      <c r="D156" s="7">
        <f t="shared" si="22"/>
        <v>-0.77409459088274113</v>
      </c>
      <c r="E156" s="7"/>
      <c r="F156" s="7">
        <f t="shared" si="23"/>
        <v>-1.1522152558966385</v>
      </c>
      <c r="G156" s="12">
        <f t="shared" si="24"/>
        <v>104.57634783944343</v>
      </c>
      <c r="AE156" s="5">
        <f t="shared" si="18"/>
        <v>39753</v>
      </c>
      <c r="AF156" s="4">
        <f t="shared" si="19"/>
        <v>100.12</v>
      </c>
      <c r="AG156" s="4">
        <f t="shared" si="20"/>
        <v>104.57634783944343</v>
      </c>
    </row>
    <row r="157" spans="1:33" x14ac:dyDescent="0.35">
      <c r="A157" s="1">
        <v>39783</v>
      </c>
      <c r="B157">
        <v>101.18</v>
      </c>
      <c r="C157" s="7">
        <f t="shared" si="21"/>
        <v>105.22612614897825</v>
      </c>
      <c r="D157" s="7">
        <f t="shared" si="22"/>
        <v>-0.87458198015510336</v>
      </c>
      <c r="E157" s="7"/>
      <c r="F157" s="7">
        <f t="shared" si="23"/>
        <v>-7.2239053146758474</v>
      </c>
      <c r="G157" s="12">
        <f t="shared" si="24"/>
        <v>97.127638854147307</v>
      </c>
      <c r="AE157" s="5">
        <f t="shared" si="18"/>
        <v>39783</v>
      </c>
      <c r="AF157" s="4">
        <f t="shared" si="19"/>
        <v>101.18</v>
      </c>
      <c r="AG157" s="4">
        <f t="shared" si="20"/>
        <v>97.127638854147307</v>
      </c>
    </row>
    <row r="158" spans="1:33" x14ac:dyDescent="0.35">
      <c r="A158" s="1">
        <v>39814</v>
      </c>
      <c r="B158">
        <v>77.38</v>
      </c>
      <c r="C158" s="7">
        <f t="shared" si="21"/>
        <v>104.41690091918261</v>
      </c>
      <c r="D158" s="7">
        <f t="shared" si="22"/>
        <v>-0.86151063008321149</v>
      </c>
      <c r="E158" s="7"/>
      <c r="F158" s="7">
        <f t="shared" si="23"/>
        <v>6.7024998955063761</v>
      </c>
      <c r="G158" s="12">
        <f t="shared" si="24"/>
        <v>110.25789018460577</v>
      </c>
      <c r="AE158" s="5">
        <f t="shared" si="18"/>
        <v>39814</v>
      </c>
      <c r="AF158" s="4">
        <f t="shared" si="19"/>
        <v>77.38</v>
      </c>
      <c r="AG158" s="4">
        <f t="shared" si="20"/>
        <v>110.25789018460577</v>
      </c>
    </row>
    <row r="159" spans="1:33" x14ac:dyDescent="0.35">
      <c r="A159" s="1">
        <v>39845</v>
      </c>
      <c r="B159">
        <v>75.19</v>
      </c>
      <c r="C159" s="7">
        <f t="shared" si="21"/>
        <v>99.009520735346086</v>
      </c>
      <c r="D159" s="7">
        <f t="shared" si="22"/>
        <v>-1.7706845408338738</v>
      </c>
      <c r="E159" s="7"/>
      <c r="F159" s="7">
        <f t="shared" si="23"/>
        <v>-5.3998273281428482</v>
      </c>
      <c r="G159" s="12">
        <f t="shared" si="24"/>
        <v>91.839008866369369</v>
      </c>
      <c r="AE159" s="5">
        <f t="shared" si="18"/>
        <v>39845</v>
      </c>
      <c r="AF159" s="4">
        <f t="shared" si="19"/>
        <v>75.19</v>
      </c>
      <c r="AG159" s="4">
        <f t="shared" si="20"/>
        <v>91.839008866369369</v>
      </c>
    </row>
    <row r="160" spans="1:33" x14ac:dyDescent="0.35">
      <c r="A160" s="1">
        <v>39873</v>
      </c>
      <c r="B160">
        <v>86.4</v>
      </c>
      <c r="C160" s="7">
        <f t="shared" si="21"/>
        <v>94.245616588276874</v>
      </c>
      <c r="D160" s="7">
        <f t="shared" si="22"/>
        <v>-2.3693284620809418</v>
      </c>
      <c r="E160" s="7"/>
      <c r="F160" s="7">
        <f t="shared" si="23"/>
        <v>-12.150597330554403</v>
      </c>
      <c r="G160" s="12">
        <f t="shared" si="24"/>
        <v>79.725690795641526</v>
      </c>
      <c r="AE160" s="5">
        <f t="shared" si="18"/>
        <v>39873</v>
      </c>
      <c r="AF160" s="4">
        <f t="shared" si="19"/>
        <v>86.4</v>
      </c>
      <c r="AG160" s="4">
        <f t="shared" si="20"/>
        <v>79.725690795641526</v>
      </c>
    </row>
    <row r="161" spans="1:33" x14ac:dyDescent="0.35">
      <c r="A161" s="1">
        <v>39904</v>
      </c>
      <c r="B161">
        <v>74.13</v>
      </c>
      <c r="C161" s="7">
        <f t="shared" si="21"/>
        <v>92.676493270621506</v>
      </c>
      <c r="D161" s="7">
        <f t="shared" si="22"/>
        <v>-2.209287433195827</v>
      </c>
      <c r="E161" s="7"/>
      <c r="F161" s="7">
        <f t="shared" si="23"/>
        <v>4.7485464664054504</v>
      </c>
      <c r="G161" s="12">
        <f t="shared" si="24"/>
        <v>95.215752303831124</v>
      </c>
      <c r="AE161" s="5">
        <f t="shared" ref="AE161:AE181" si="25">A161</f>
        <v>39904</v>
      </c>
      <c r="AF161" s="4">
        <f t="shared" ref="AF161:AF181" si="26">B161</f>
        <v>74.13</v>
      </c>
      <c r="AG161" s="4">
        <f t="shared" si="20"/>
        <v>95.215752303831124</v>
      </c>
    </row>
    <row r="162" spans="1:33" x14ac:dyDescent="0.35">
      <c r="A162" s="1">
        <v>39934</v>
      </c>
      <c r="B162">
        <v>74.099999999999994</v>
      </c>
      <c r="C162" s="7">
        <f t="shared" si="21"/>
        <v>88.96719461649721</v>
      </c>
      <c r="D162" s="7">
        <f t="shared" si="22"/>
        <v>-2.509289677381521</v>
      </c>
      <c r="E162" s="7"/>
      <c r="F162" s="7">
        <f t="shared" si="23"/>
        <v>-4.433259993020382</v>
      </c>
      <c r="G162" s="12">
        <f t="shared" si="24"/>
        <v>82.024644946095307</v>
      </c>
      <c r="AE162" s="5">
        <f t="shared" si="25"/>
        <v>39934</v>
      </c>
      <c r="AF162" s="4">
        <f t="shared" si="26"/>
        <v>74.099999999999994</v>
      </c>
      <c r="AG162" s="4">
        <f t="shared" si="20"/>
        <v>82.024644946095307</v>
      </c>
    </row>
    <row r="163" spans="1:33" x14ac:dyDescent="0.35">
      <c r="A163" s="1">
        <v>39965</v>
      </c>
      <c r="B163">
        <v>85.61</v>
      </c>
      <c r="C163" s="7">
        <f t="shared" si="21"/>
        <v>85.993755693197784</v>
      </c>
      <c r="D163" s="7">
        <f t="shared" si="22"/>
        <v>-2.6021195265651018</v>
      </c>
      <c r="E163" s="7"/>
      <c r="F163" s="7">
        <f t="shared" si="23"/>
        <v>-9.8626132569444476</v>
      </c>
      <c r="G163" s="12">
        <f t="shared" si="24"/>
        <v>73.529022909688237</v>
      </c>
      <c r="AE163" s="5">
        <f t="shared" si="25"/>
        <v>39965</v>
      </c>
      <c r="AF163" s="4">
        <f t="shared" si="26"/>
        <v>85.61</v>
      </c>
      <c r="AG163" s="4">
        <f t="shared" si="20"/>
        <v>73.529022909688237</v>
      </c>
    </row>
    <row r="164" spans="1:33" x14ac:dyDescent="0.35">
      <c r="A164" s="1">
        <v>39995</v>
      </c>
      <c r="B164">
        <v>79.900000000000006</v>
      </c>
      <c r="C164" s="7">
        <f t="shared" si="21"/>
        <v>85.917004554558233</v>
      </c>
      <c r="D164" s="7">
        <f t="shared" si="22"/>
        <v>-2.0970458489799917</v>
      </c>
      <c r="E164" s="7"/>
      <c r="F164" s="7">
        <f t="shared" si="23"/>
        <v>7.4512841939011452</v>
      </c>
      <c r="G164" s="12">
        <f t="shared" si="24"/>
        <v>91.27124289947939</v>
      </c>
      <c r="AE164" s="5">
        <f t="shared" si="25"/>
        <v>39995</v>
      </c>
      <c r="AF164" s="4">
        <f t="shared" si="26"/>
        <v>79.900000000000006</v>
      </c>
      <c r="AG164" s="4">
        <f t="shared" si="20"/>
        <v>91.27124289947939</v>
      </c>
    </row>
    <row r="165" spans="1:33" x14ac:dyDescent="0.35">
      <c r="A165" s="1">
        <v>40026</v>
      </c>
      <c r="B165">
        <v>65.36</v>
      </c>
      <c r="C165" s="7">
        <f t="shared" si="21"/>
        <v>84.713603643646593</v>
      </c>
      <c r="D165" s="7">
        <f t="shared" si="22"/>
        <v>-1.9183168613663213</v>
      </c>
      <c r="E165" s="7"/>
      <c r="F165" s="7">
        <f t="shared" si="23"/>
        <v>-1.6200994380438463</v>
      </c>
      <c r="G165" s="12">
        <f t="shared" si="24"/>
        <v>81.17518734423642</v>
      </c>
      <c r="AE165" s="5">
        <f t="shared" si="25"/>
        <v>40026</v>
      </c>
      <c r="AF165" s="4">
        <f t="shared" si="26"/>
        <v>65.36</v>
      </c>
      <c r="AG165" s="4">
        <f t="shared" si="20"/>
        <v>81.17518734423642</v>
      </c>
    </row>
    <row r="166" spans="1:33" x14ac:dyDescent="0.35">
      <c r="A166" s="1">
        <v>40057</v>
      </c>
      <c r="B166">
        <v>88.09</v>
      </c>
      <c r="C166" s="7">
        <f t="shared" si="21"/>
        <v>80.842882914917283</v>
      </c>
      <c r="D166" s="7">
        <f t="shared" si="22"/>
        <v>-2.3087976348389194</v>
      </c>
      <c r="E166" s="7"/>
      <c r="F166" s="7">
        <f t="shared" si="23"/>
        <v>-9.4711159928563262</v>
      </c>
      <c r="G166" s="12">
        <f t="shared" si="24"/>
        <v>69.062969287222032</v>
      </c>
      <c r="AE166" s="5">
        <f t="shared" si="25"/>
        <v>40057</v>
      </c>
      <c r="AF166" s="4">
        <f t="shared" si="26"/>
        <v>88.09</v>
      </c>
      <c r="AG166" s="4">
        <f t="shared" si="20"/>
        <v>69.062969287222032</v>
      </c>
    </row>
    <row r="167" spans="1:33" x14ac:dyDescent="0.35">
      <c r="A167" s="1">
        <v>40087</v>
      </c>
      <c r="B167">
        <v>84.6</v>
      </c>
      <c r="C167" s="7">
        <f t="shared" si="21"/>
        <v>82.292306331933844</v>
      </c>
      <c r="D167" s="7">
        <f t="shared" si="22"/>
        <v>-1.5571534244678233</v>
      </c>
      <c r="E167" s="7"/>
      <c r="F167" s="7">
        <f t="shared" si="23"/>
        <v>6.4209425599490473</v>
      </c>
      <c r="G167" s="12">
        <f t="shared" si="24"/>
        <v>87.156095467415071</v>
      </c>
      <c r="AE167" s="5">
        <f t="shared" si="25"/>
        <v>40087</v>
      </c>
      <c r="AF167" s="4">
        <f t="shared" si="26"/>
        <v>84.6</v>
      </c>
      <c r="AG167" s="4">
        <f t="shared" si="20"/>
        <v>87.156095467415071</v>
      </c>
    </row>
    <row r="168" spans="1:33" x14ac:dyDescent="0.35">
      <c r="A168" s="1">
        <v>40118</v>
      </c>
      <c r="B168">
        <v>88.09</v>
      </c>
      <c r="C168" s="7">
        <f t="shared" si="21"/>
        <v>82.753845065547083</v>
      </c>
      <c r="D168" s="7">
        <f t="shared" si="22"/>
        <v>-1.1534149928516111</v>
      </c>
      <c r="E168" s="7"/>
      <c r="F168" s="7">
        <f t="shared" si="23"/>
        <v>-3.106678918529953</v>
      </c>
      <c r="G168" s="12">
        <f t="shared" si="24"/>
        <v>78.493751154165523</v>
      </c>
      <c r="AE168" s="5">
        <f t="shared" si="25"/>
        <v>40118</v>
      </c>
      <c r="AF168" s="4">
        <f t="shared" si="26"/>
        <v>88.09</v>
      </c>
      <c r="AG168" s="4">
        <f t="shared" si="20"/>
        <v>78.493751154165523</v>
      </c>
    </row>
    <row r="169" spans="1:33" x14ac:dyDescent="0.35">
      <c r="A169" s="1">
        <v>40148</v>
      </c>
      <c r="B169">
        <v>102.52</v>
      </c>
      <c r="C169" s="7">
        <f t="shared" si="21"/>
        <v>83.821076052437661</v>
      </c>
      <c r="D169" s="7">
        <f t="shared" si="22"/>
        <v>-0.70928579690317317</v>
      </c>
      <c r="E169" s="7"/>
      <c r="F169" s="7">
        <f t="shared" si="23"/>
        <v>-8.2495084459367263</v>
      </c>
      <c r="G169" s="12">
        <f t="shared" si="24"/>
        <v>74.862281809597761</v>
      </c>
      <c r="AE169" s="5">
        <f t="shared" si="25"/>
        <v>40148</v>
      </c>
      <c r="AF169" s="4">
        <f t="shared" si="26"/>
        <v>102.52</v>
      </c>
      <c r="AG169" s="4">
        <f t="shared" si="20"/>
        <v>74.862281809597761</v>
      </c>
    </row>
    <row r="170" spans="1:33" x14ac:dyDescent="0.35">
      <c r="A170" s="1">
        <v>40179</v>
      </c>
      <c r="B170">
        <v>79.28</v>
      </c>
      <c r="C170" s="7">
        <f t="shared" si="21"/>
        <v>87.560860841950131</v>
      </c>
      <c r="D170" s="7">
        <f t="shared" si="22"/>
        <v>0.18052832037995548</v>
      </c>
      <c r="E170" s="7"/>
      <c r="F170" s="7">
        <f t="shared" si="23"/>
        <v>7.9827511585852662</v>
      </c>
      <c r="G170" s="12">
        <f t="shared" si="24"/>
        <v>95.724140320915353</v>
      </c>
      <c r="AE170" s="5">
        <f t="shared" si="25"/>
        <v>40179</v>
      </c>
      <c r="AF170" s="4">
        <f t="shared" si="26"/>
        <v>79.28</v>
      </c>
      <c r="AG170" s="4">
        <f t="shared" si="20"/>
        <v>95.724140320915353</v>
      </c>
    </row>
    <row r="171" spans="1:33" x14ac:dyDescent="0.35">
      <c r="A171" s="1">
        <v>40210</v>
      </c>
      <c r="B171">
        <v>78.739999999999995</v>
      </c>
      <c r="C171" s="7">
        <f t="shared" si="21"/>
        <v>85.904688673560116</v>
      </c>
      <c r="D171" s="7">
        <f t="shared" si="22"/>
        <v>-0.18681177737403853</v>
      </c>
      <c r="E171" s="7"/>
      <c r="F171" s="7">
        <f t="shared" si="23"/>
        <v>-4.3129660455232033</v>
      </c>
      <c r="G171" s="12">
        <f t="shared" si="24"/>
        <v>81.404910850662887</v>
      </c>
      <c r="AE171" s="5">
        <f t="shared" si="25"/>
        <v>40210</v>
      </c>
      <c r="AF171" s="4">
        <f t="shared" si="26"/>
        <v>78.739999999999995</v>
      </c>
      <c r="AG171" s="4">
        <f t="shared" si="20"/>
        <v>81.404910850662887</v>
      </c>
    </row>
    <row r="172" spans="1:33" x14ac:dyDescent="0.35">
      <c r="A172" s="1">
        <v>40238</v>
      </c>
      <c r="B172">
        <v>94.62</v>
      </c>
      <c r="C172" s="7">
        <f t="shared" si="21"/>
        <v>84.471750938848103</v>
      </c>
      <c r="D172" s="7">
        <f t="shared" si="22"/>
        <v>-0.4360369688416334</v>
      </c>
      <c r="E172" s="7"/>
      <c r="F172" s="7">
        <f t="shared" si="23"/>
        <v>-9.6903684380215775</v>
      </c>
      <c r="G172" s="12">
        <f t="shared" si="24"/>
        <v>74.34534553198489</v>
      </c>
      <c r="AE172" s="5">
        <f t="shared" si="25"/>
        <v>40238</v>
      </c>
      <c r="AF172" s="4">
        <f t="shared" si="26"/>
        <v>94.62</v>
      </c>
      <c r="AG172" s="4">
        <f t="shared" si="20"/>
        <v>74.34534553198489</v>
      </c>
    </row>
    <row r="173" spans="1:33" x14ac:dyDescent="0.35">
      <c r="A173" s="1">
        <v>40269</v>
      </c>
      <c r="B173">
        <v>84.66</v>
      </c>
      <c r="C173" s="7">
        <f t="shared" si="21"/>
        <v>86.501400751078492</v>
      </c>
      <c r="D173" s="7">
        <f t="shared" si="22"/>
        <v>5.7100387372771011E-2</v>
      </c>
      <c r="E173" s="7"/>
      <c r="F173" s="7">
        <f t="shared" si="23"/>
        <v>7.7414519758837024</v>
      </c>
      <c r="G173" s="12">
        <f t="shared" si="24"/>
        <v>94.299953114334969</v>
      </c>
      <c r="AE173" s="5">
        <f t="shared" si="25"/>
        <v>40269</v>
      </c>
      <c r="AF173" s="4">
        <f t="shared" si="26"/>
        <v>84.66</v>
      </c>
      <c r="AG173" s="4">
        <f t="shared" si="20"/>
        <v>94.299953114334969</v>
      </c>
    </row>
    <row r="174" spans="1:33" x14ac:dyDescent="0.35">
      <c r="A174" s="1">
        <v>40299</v>
      </c>
      <c r="B174">
        <v>85.2</v>
      </c>
      <c r="C174" s="7">
        <f t="shared" si="21"/>
        <v>86.133120600862796</v>
      </c>
      <c r="D174" s="7">
        <f t="shared" si="22"/>
        <v>-2.7975720144922445E-2</v>
      </c>
      <c r="E174" s="7"/>
      <c r="F174" s="7">
        <f t="shared" si="23"/>
        <v>-1.1712223444363716</v>
      </c>
      <c r="G174" s="12">
        <f t="shared" si="24"/>
        <v>84.9339225362815</v>
      </c>
      <c r="AE174" s="5">
        <f t="shared" si="25"/>
        <v>40299</v>
      </c>
      <c r="AF174" s="4">
        <f t="shared" si="26"/>
        <v>85.2</v>
      </c>
      <c r="AG174" s="4">
        <f t="shared" si="20"/>
        <v>84.9339225362815</v>
      </c>
    </row>
    <row r="175" spans="1:33" x14ac:dyDescent="0.35">
      <c r="A175" s="1">
        <v>40330</v>
      </c>
      <c r="B175">
        <v>103.94</v>
      </c>
      <c r="C175" s="7">
        <f t="shared" si="21"/>
        <v>85.946496480690243</v>
      </c>
      <c r="D175" s="7">
        <f t="shared" si="22"/>
        <v>-5.9705400150448548E-2</v>
      </c>
      <c r="E175" s="7"/>
      <c r="F175" s="7">
        <f t="shared" si="23"/>
        <v>-7.8485930219753133</v>
      </c>
      <c r="G175" s="12">
        <f t="shared" si="24"/>
        <v>78.038198058564475</v>
      </c>
      <c r="AE175" s="5">
        <f t="shared" si="25"/>
        <v>40330</v>
      </c>
      <c r="AF175" s="4">
        <f t="shared" si="26"/>
        <v>103.94</v>
      </c>
      <c r="AG175" s="4">
        <f t="shared" si="20"/>
        <v>78.038198058564475</v>
      </c>
    </row>
    <row r="176" spans="1:33" x14ac:dyDescent="0.35">
      <c r="A176" s="1">
        <v>40360</v>
      </c>
      <c r="B176">
        <v>89.87</v>
      </c>
      <c r="C176" s="7">
        <f t="shared" si="21"/>
        <v>89.545197184552194</v>
      </c>
      <c r="D176" s="7">
        <f t="shared" si="22"/>
        <v>0.67197582065203143</v>
      </c>
      <c r="E176" s="7"/>
      <c r="F176" s="7">
        <f t="shared" si="23"/>
        <v>8.7037250718156631</v>
      </c>
      <c r="G176" s="12">
        <f t="shared" si="24"/>
        <v>98.920898077019899</v>
      </c>
      <c r="AE176" s="5">
        <f t="shared" si="25"/>
        <v>40360</v>
      </c>
      <c r="AF176" s="4">
        <f t="shared" si="26"/>
        <v>89.87</v>
      </c>
      <c r="AG176" s="4">
        <f t="shared" si="20"/>
        <v>98.920898077019899</v>
      </c>
    </row>
    <row r="177" spans="1:34" x14ac:dyDescent="0.35">
      <c r="A177" s="1">
        <v>40391</v>
      </c>
      <c r="B177">
        <v>78.14</v>
      </c>
      <c r="C177" s="7">
        <f t="shared" si="21"/>
        <v>89.610157747641765</v>
      </c>
      <c r="D177" s="7">
        <f t="shared" si="22"/>
        <v>0.55057276913953923</v>
      </c>
      <c r="E177" s="7"/>
      <c r="F177" s="7">
        <f t="shared" si="23"/>
        <v>-1.6887013509319204</v>
      </c>
      <c r="G177" s="12">
        <f t="shared" si="24"/>
        <v>88.472029165849378</v>
      </c>
      <c r="AE177" s="5">
        <f t="shared" si="25"/>
        <v>40391</v>
      </c>
      <c r="AF177" s="4">
        <f t="shared" si="26"/>
        <v>78.14</v>
      </c>
      <c r="AG177" s="4">
        <f t="shared" si="20"/>
        <v>88.472029165849378</v>
      </c>
    </row>
    <row r="178" spans="1:34" x14ac:dyDescent="0.35">
      <c r="A178" s="1">
        <v>40422</v>
      </c>
      <c r="B178">
        <v>96.5</v>
      </c>
      <c r="C178" s="7">
        <f t="shared" si="21"/>
        <v>87.316126198113409</v>
      </c>
      <c r="D178" s="7">
        <f t="shared" si="22"/>
        <v>-1.8348094594039743E-2</v>
      </c>
      <c r="E178" s="7"/>
      <c r="F178" s="7">
        <f t="shared" si="23"/>
        <v>-9.015041357790226</v>
      </c>
      <c r="G178" s="12">
        <f t="shared" si="24"/>
        <v>78.282736745729139</v>
      </c>
      <c r="AE178" s="5">
        <f t="shared" si="25"/>
        <v>40422</v>
      </c>
      <c r="AF178" s="4">
        <f t="shared" si="26"/>
        <v>96.5</v>
      </c>
      <c r="AG178" s="4">
        <f t="shared" si="20"/>
        <v>78.282736745729139</v>
      </c>
    </row>
    <row r="179" spans="1:34" x14ac:dyDescent="0.35">
      <c r="A179" s="1">
        <v>40452</v>
      </c>
      <c r="B179">
        <v>94.68</v>
      </c>
      <c r="C179" s="7">
        <f t="shared" si="21"/>
        <v>89.152900958490733</v>
      </c>
      <c r="D179" s="7">
        <f t="shared" si="22"/>
        <v>0.35267647640023303</v>
      </c>
      <c r="E179" s="7"/>
      <c r="F179" s="7">
        <f t="shared" si="23"/>
        <v>7.6540548235119523</v>
      </c>
      <c r="G179" s="12">
        <f t="shared" si="24"/>
        <v>97.159632258402922</v>
      </c>
      <c r="AE179" s="5">
        <f t="shared" si="25"/>
        <v>40452</v>
      </c>
      <c r="AF179" s="4">
        <f t="shared" si="26"/>
        <v>94.68</v>
      </c>
      <c r="AG179" s="4">
        <f t="shared" si="20"/>
        <v>97.159632258402922</v>
      </c>
    </row>
    <row r="180" spans="1:34" x14ac:dyDescent="0.35">
      <c r="A180" s="1">
        <v>40483</v>
      </c>
      <c r="B180">
        <v>101.77</v>
      </c>
      <c r="C180" s="7">
        <f t="shared" si="21"/>
        <v>90.258320766792593</v>
      </c>
      <c r="D180" s="7">
        <f t="shared" si="22"/>
        <v>0.50322514278055852</v>
      </c>
      <c r="E180" s="7"/>
      <c r="F180" s="7">
        <f t="shared" si="23"/>
        <v>-1.9739284571224349</v>
      </c>
      <c r="G180" s="12">
        <f t="shared" si="24"/>
        <v>88.787617452450718</v>
      </c>
      <c r="AE180" s="5">
        <f t="shared" si="25"/>
        <v>40483</v>
      </c>
      <c r="AF180" s="4">
        <f t="shared" si="26"/>
        <v>101.77</v>
      </c>
      <c r="AG180" s="4">
        <f t="shared" si="20"/>
        <v>88.787617452450718</v>
      </c>
    </row>
    <row r="181" spans="1:34" x14ac:dyDescent="0.35">
      <c r="A181" s="1">
        <v>40513</v>
      </c>
      <c r="B181">
        <v>103.48</v>
      </c>
      <c r="C181" s="7">
        <f t="shared" si="21"/>
        <v>92.560656613434077</v>
      </c>
      <c r="D181" s="7">
        <f t="shared" si="22"/>
        <v>0.86304728355274352</v>
      </c>
      <c r="E181" t="s">
        <v>32</v>
      </c>
      <c r="F181" s="7">
        <f t="shared" si="23"/>
        <v>-5.2994102373954561</v>
      </c>
      <c r="G181" s="12">
        <f t="shared" si="24"/>
        <v>88.124293659591359</v>
      </c>
      <c r="AE181" s="5">
        <f t="shared" si="25"/>
        <v>40513</v>
      </c>
      <c r="AF181" s="4">
        <f t="shared" si="26"/>
        <v>103.48</v>
      </c>
      <c r="AG181" s="4">
        <f t="shared" si="20"/>
        <v>88.124293659591359</v>
      </c>
    </row>
    <row r="182" spans="1:34" x14ac:dyDescent="0.35">
      <c r="A182" s="1">
        <v>40544</v>
      </c>
      <c r="B182" s="2"/>
      <c r="C182" s="7">
        <f t="shared" si="21"/>
        <v>94.744525290747262</v>
      </c>
      <c r="D182" s="7">
        <f t="shared" si="22"/>
        <v>1.127211562304832</v>
      </c>
      <c r="E182">
        <v>1</v>
      </c>
      <c r="F182" s="7">
        <f t="shared" si="23"/>
        <v>8.7368523987923332</v>
      </c>
      <c r="G182" s="14">
        <f t="shared" ref="G182:G193" si="27">$C$182+E182*$D$182+F182</f>
        <v>104.60858925184444</v>
      </c>
      <c r="H182" t="s">
        <v>3</v>
      </c>
      <c r="AE182" s="5">
        <f t="shared" ref="AE182:AE193" si="28">A182</f>
        <v>40544</v>
      </c>
      <c r="AH182" s="4">
        <f t="shared" ref="AH182:AH193" si="29">G182</f>
        <v>104.60858925184444</v>
      </c>
    </row>
    <row r="183" spans="1:34" x14ac:dyDescent="0.35">
      <c r="A183" s="1">
        <v>40575</v>
      </c>
      <c r="B183" s="2"/>
      <c r="C183" s="7"/>
      <c r="D183" s="7"/>
      <c r="E183">
        <v>2</v>
      </c>
      <c r="F183" s="7">
        <f t="shared" si="23"/>
        <v>-19.621718654946463</v>
      </c>
      <c r="G183" s="14">
        <f t="shared" si="27"/>
        <v>77.377229760410458</v>
      </c>
      <c r="AE183" s="5">
        <f t="shared" si="28"/>
        <v>40575</v>
      </c>
      <c r="AH183" s="4">
        <f t="shared" si="29"/>
        <v>77.377229760410458</v>
      </c>
    </row>
    <row r="184" spans="1:34" x14ac:dyDescent="0.35">
      <c r="A184" s="1">
        <v>40603</v>
      </c>
      <c r="B184" s="2"/>
      <c r="C184" s="7"/>
      <c r="D184" s="7"/>
      <c r="E184">
        <v>3</v>
      </c>
      <c r="F184" s="7">
        <f t="shared" si="23"/>
        <v>-25.453221788190671</v>
      </c>
      <c r="G184" s="14">
        <f t="shared" si="27"/>
        <v>72.672938189471083</v>
      </c>
      <c r="AE184" s="5">
        <f t="shared" si="28"/>
        <v>40603</v>
      </c>
      <c r="AH184" s="4">
        <f t="shared" si="29"/>
        <v>72.672938189471083</v>
      </c>
    </row>
    <row r="185" spans="1:34" x14ac:dyDescent="0.35">
      <c r="A185" s="1">
        <v>40634</v>
      </c>
      <c r="B185" s="2"/>
      <c r="C185" s="7"/>
      <c r="D185" s="7"/>
      <c r="E185">
        <v>4</v>
      </c>
      <c r="F185" s="7">
        <f t="shared" si="23"/>
        <v>6.9629800574525307</v>
      </c>
      <c r="G185" s="14">
        <f t="shared" si="27"/>
        <v>106.21635159741912</v>
      </c>
      <c r="AE185" s="5">
        <f t="shared" si="28"/>
        <v>40634</v>
      </c>
      <c r="AH185" s="4">
        <f t="shared" si="29"/>
        <v>106.21635159741912</v>
      </c>
    </row>
    <row r="186" spans="1:34" x14ac:dyDescent="0.35">
      <c r="A186" s="1">
        <v>40664</v>
      </c>
      <c r="B186" s="2"/>
      <c r="C186" s="7"/>
      <c r="D186" s="7"/>
      <c r="E186">
        <v>5</v>
      </c>
      <c r="F186" s="7">
        <f t="shared" si="23"/>
        <v>-1.3509610807455363</v>
      </c>
      <c r="G186" s="14">
        <f t="shared" si="27"/>
        <v>99.029622021525881</v>
      </c>
      <c r="AE186" s="5">
        <f t="shared" si="28"/>
        <v>40664</v>
      </c>
      <c r="AH186" s="4">
        <f t="shared" si="29"/>
        <v>99.029622021525881</v>
      </c>
    </row>
    <row r="187" spans="1:34" x14ac:dyDescent="0.35">
      <c r="A187" s="1">
        <v>40695</v>
      </c>
      <c r="B187" s="2"/>
      <c r="C187" s="7"/>
      <c r="D187" s="7"/>
      <c r="E187">
        <v>6</v>
      </c>
      <c r="F187" s="7">
        <f t="shared" si="23"/>
        <v>-7.2120330862321813</v>
      </c>
      <c r="G187" s="14">
        <f t="shared" si="27"/>
        <v>94.29576157834407</v>
      </c>
      <c r="AE187" s="5">
        <f t="shared" si="28"/>
        <v>40695</v>
      </c>
      <c r="AH187" s="4">
        <f t="shared" si="29"/>
        <v>94.29576157834407</v>
      </c>
    </row>
    <row r="188" spans="1:34" x14ac:dyDescent="0.35">
      <c r="A188" s="1">
        <v>40725</v>
      </c>
      <c r="B188" s="2"/>
      <c r="C188" s="7"/>
      <c r="D188" s="7"/>
      <c r="E188">
        <v>7</v>
      </c>
      <c r="F188" s="7">
        <f t="shared" si="23"/>
        <v>6.1232438588095626</v>
      </c>
      <c r="G188" s="14">
        <f t="shared" si="27"/>
        <v>108.75825008569065</v>
      </c>
      <c r="AE188" s="5">
        <f t="shared" si="28"/>
        <v>40725</v>
      </c>
      <c r="AH188" s="4">
        <f t="shared" si="29"/>
        <v>108.75825008569065</v>
      </c>
    </row>
    <row r="189" spans="1:34" x14ac:dyDescent="0.35">
      <c r="A189" s="1">
        <v>40756</v>
      </c>
      <c r="B189" s="2"/>
      <c r="C189" s="7"/>
      <c r="D189" s="7"/>
      <c r="E189">
        <v>8</v>
      </c>
      <c r="F189" s="7">
        <f t="shared" si="23"/>
        <v>-1.579142765697948</v>
      </c>
      <c r="G189" s="14">
        <f t="shared" si="27"/>
        <v>102.18307502348796</v>
      </c>
      <c r="AE189" s="5">
        <f t="shared" si="28"/>
        <v>40756</v>
      </c>
      <c r="AH189" s="4">
        <f t="shared" si="29"/>
        <v>102.18307502348796</v>
      </c>
    </row>
    <row r="190" spans="1:34" x14ac:dyDescent="0.35">
      <c r="A190" s="1">
        <v>40787</v>
      </c>
      <c r="B190" s="2"/>
      <c r="C190" s="7"/>
      <c r="D190" s="7"/>
      <c r="E190">
        <v>9</v>
      </c>
      <c r="F190" s="7">
        <f t="shared" si="23"/>
        <v>-4.2395281899163653</v>
      </c>
      <c r="G190" s="14">
        <f t="shared" si="27"/>
        <v>100.64990116157438</v>
      </c>
      <c r="AE190" s="5">
        <f t="shared" si="28"/>
        <v>40787</v>
      </c>
      <c r="AH190" s="4">
        <f t="shared" si="29"/>
        <v>100.64990116157438</v>
      </c>
    </row>
    <row r="191" spans="1:34" x14ac:dyDescent="0.35">
      <c r="A191" s="1">
        <v>40817</v>
      </c>
      <c r="B191" s="2"/>
      <c r="C191" s="7"/>
      <c r="D191" s="7"/>
      <c r="E191">
        <v>10</v>
      </c>
      <c r="F191" s="7">
        <f t="shared" si="23"/>
        <v>6.9894819190338673</v>
      </c>
      <c r="G191" s="14">
        <f t="shared" si="27"/>
        <v>113.00612283282945</v>
      </c>
      <c r="AE191" s="5">
        <f t="shared" si="28"/>
        <v>40817</v>
      </c>
      <c r="AH191" s="4">
        <f t="shared" si="29"/>
        <v>113.00612283282945</v>
      </c>
    </row>
    <row r="192" spans="1:34" x14ac:dyDescent="0.35">
      <c r="A192" s="1">
        <v>40848</v>
      </c>
      <c r="B192" s="2"/>
      <c r="C192" s="7"/>
      <c r="D192" s="7"/>
      <c r="E192">
        <v>11</v>
      </c>
      <c r="F192" s="7">
        <f t="shared" si="23"/>
        <v>-15.69737492395717</v>
      </c>
      <c r="G192" s="14">
        <f t="shared" si="27"/>
        <v>91.44647755214325</v>
      </c>
      <c r="AE192" s="5">
        <f t="shared" si="28"/>
        <v>40848</v>
      </c>
      <c r="AH192" s="4">
        <f t="shared" si="29"/>
        <v>91.44647755214325</v>
      </c>
    </row>
    <row r="193" spans="1:34" x14ac:dyDescent="0.35">
      <c r="A193" s="1">
        <v>40878</v>
      </c>
      <c r="B193" s="2"/>
      <c r="C193" s="7"/>
      <c r="D193" s="7"/>
      <c r="E193">
        <v>12</v>
      </c>
      <c r="F193" s="7">
        <f t="shared" si="23"/>
        <v>-20.362577430552538</v>
      </c>
      <c r="G193" s="14">
        <f t="shared" si="27"/>
        <v>87.908486607852709</v>
      </c>
      <c r="AE193" s="5">
        <f t="shared" si="28"/>
        <v>40878</v>
      </c>
      <c r="AH193" s="4">
        <f t="shared" si="29"/>
        <v>87.908486607852709</v>
      </c>
    </row>
    <row r="194" spans="1:34" x14ac:dyDescent="0.35">
      <c r="A194" s="1"/>
    </row>
    <row r="195" spans="1:34" x14ac:dyDescent="0.35">
      <c r="A195" s="1"/>
    </row>
    <row r="196" spans="1:34" x14ac:dyDescent="0.35">
      <c r="A196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AE47-CA0B-4415-9F53-40C718A2EB5C}">
  <dimension ref="A1:N191"/>
  <sheetViews>
    <sheetView workbookViewId="0">
      <selection activeCell="F7" sqref="F7"/>
    </sheetView>
  </sheetViews>
  <sheetFormatPr defaultRowHeight="14.5" x14ac:dyDescent="0.35"/>
  <sheetData>
    <row r="1" spans="1:14" x14ac:dyDescent="0.35">
      <c r="A1" t="str">
        <f>C1</f>
        <v>Income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14" x14ac:dyDescent="0.35">
      <c r="A2">
        <f t="shared" ref="A2:A65" si="0">C2</f>
        <v>0.97226104300000005</v>
      </c>
      <c r="B2">
        <v>0.61598621799999997</v>
      </c>
      <c r="C2">
        <v>0.97226104300000005</v>
      </c>
      <c r="D2">
        <v>-2.4527003120000002</v>
      </c>
      <c r="E2">
        <v>4.8103115020000002</v>
      </c>
      <c r="F2">
        <v>0.9</v>
      </c>
      <c r="J2" s="35" t="s">
        <v>38</v>
      </c>
      <c r="K2" s="36"/>
      <c r="L2" s="36"/>
      <c r="M2" s="37"/>
      <c r="N2" s="9">
        <f>CORREL(B2:B184,C2:C184)</f>
        <v>0.3988499193957043</v>
      </c>
    </row>
    <row r="3" spans="1:14" x14ac:dyDescent="0.35">
      <c r="A3">
        <f t="shared" si="0"/>
        <v>1.1690847170000001</v>
      </c>
      <c r="B3">
        <v>0.46037569</v>
      </c>
      <c r="C3">
        <v>1.1690847170000001</v>
      </c>
      <c r="D3">
        <v>-0.55152508700000002</v>
      </c>
      <c r="E3">
        <v>7.2879923370000004</v>
      </c>
      <c r="F3">
        <v>0.5</v>
      </c>
    </row>
    <row r="4" spans="1:14" x14ac:dyDescent="0.35">
      <c r="A4">
        <f t="shared" si="0"/>
        <v>1.5532705499999999</v>
      </c>
      <c r="B4">
        <v>0.87679142300000001</v>
      </c>
      <c r="C4">
        <v>1.5532705499999999</v>
      </c>
      <c r="D4">
        <v>-0.35870786199999999</v>
      </c>
      <c r="E4">
        <v>7.2890130629999996</v>
      </c>
      <c r="F4">
        <v>0.5</v>
      </c>
    </row>
    <row r="5" spans="1:14" x14ac:dyDescent="0.35">
      <c r="A5">
        <f t="shared" si="0"/>
        <v>-0.25527238099999999</v>
      </c>
      <c r="B5">
        <v>-0.27424514100000003</v>
      </c>
      <c r="C5">
        <v>-0.25527238099999999</v>
      </c>
      <c r="D5">
        <v>-2.1854548550000001</v>
      </c>
      <c r="E5">
        <v>0.98522964400000002</v>
      </c>
      <c r="F5">
        <v>0.7</v>
      </c>
      <c r="J5" t="s">
        <v>39</v>
      </c>
    </row>
    <row r="6" spans="1:14" x14ac:dyDescent="0.35">
      <c r="A6">
        <f t="shared" si="0"/>
        <v>1.9871536279999999</v>
      </c>
      <c r="B6">
        <v>1.8973707580000001</v>
      </c>
      <c r="C6">
        <v>1.9871536279999999</v>
      </c>
      <c r="D6">
        <v>1.90973412</v>
      </c>
      <c r="E6">
        <v>3.6577706139999999</v>
      </c>
      <c r="F6">
        <v>-0.1</v>
      </c>
      <c r="J6" t="s">
        <v>40</v>
      </c>
    </row>
    <row r="7" spans="1:14" x14ac:dyDescent="0.35">
      <c r="A7">
        <f t="shared" si="0"/>
        <v>1.4473341749999999</v>
      </c>
      <c r="B7">
        <v>0.91199290899999996</v>
      </c>
      <c r="C7">
        <v>1.4473341749999999</v>
      </c>
      <c r="D7">
        <v>0.901535843</v>
      </c>
      <c r="E7">
        <v>6.0513418039999998</v>
      </c>
      <c r="F7">
        <v>-0.1</v>
      </c>
      <c r="J7" t="s">
        <v>41</v>
      </c>
    </row>
    <row r="8" spans="1:14" x14ac:dyDescent="0.35">
      <c r="A8">
        <f t="shared" si="0"/>
        <v>0.53181192899999996</v>
      </c>
      <c r="B8">
        <v>0.79453884500000005</v>
      </c>
      <c r="C8">
        <v>0.53181192899999996</v>
      </c>
      <c r="D8">
        <v>0.30801941599999999</v>
      </c>
      <c r="E8">
        <v>-0.445832214</v>
      </c>
      <c r="F8">
        <v>0.1</v>
      </c>
    </row>
    <row r="9" spans="1:14" x14ac:dyDescent="0.35">
      <c r="A9">
        <f t="shared" si="0"/>
        <v>1.1601251370000001</v>
      </c>
      <c r="B9">
        <v>1.648587467</v>
      </c>
      <c r="C9">
        <v>1.1601251370000001</v>
      </c>
      <c r="D9">
        <v>2.2913044149999999</v>
      </c>
      <c r="E9">
        <v>-1.53087186</v>
      </c>
      <c r="F9">
        <v>0</v>
      </c>
    </row>
    <row r="10" spans="1:14" x14ac:dyDescent="0.35">
      <c r="A10">
        <f t="shared" si="0"/>
        <v>0.45701150499999998</v>
      </c>
      <c r="B10">
        <v>1.3137221779999999</v>
      </c>
      <c r="C10">
        <v>0.45701150499999998</v>
      </c>
      <c r="D10">
        <v>4.149573867</v>
      </c>
      <c r="E10">
        <v>-4.3585943800000004</v>
      </c>
      <c r="F10">
        <v>-0.2</v>
      </c>
    </row>
    <row r="11" spans="1:14" x14ac:dyDescent="0.35">
      <c r="A11">
        <f t="shared" si="0"/>
        <v>1.0166244090000001</v>
      </c>
      <c r="B11">
        <v>1.891474954</v>
      </c>
      <c r="C11">
        <v>1.0166244090000001</v>
      </c>
      <c r="D11">
        <v>1.89062398</v>
      </c>
      <c r="E11">
        <v>-5.054525795</v>
      </c>
      <c r="F11">
        <v>-0.1</v>
      </c>
    </row>
    <row r="12" spans="1:14" x14ac:dyDescent="0.35">
      <c r="A12">
        <f t="shared" si="0"/>
        <v>1.9041012639999999</v>
      </c>
      <c r="B12">
        <v>1.5307139999999999</v>
      </c>
      <c r="C12">
        <v>1.9041012639999999</v>
      </c>
      <c r="D12">
        <v>1.2733528970000001</v>
      </c>
      <c r="E12">
        <v>5.8099590379999997</v>
      </c>
      <c r="F12">
        <v>-0.2</v>
      </c>
    </row>
    <row r="13" spans="1:14" x14ac:dyDescent="0.35">
      <c r="A13">
        <f t="shared" si="0"/>
        <v>3.8902586609999998</v>
      </c>
      <c r="B13">
        <v>2.318294715</v>
      </c>
      <c r="C13">
        <v>3.8902586609999998</v>
      </c>
      <c r="D13">
        <v>3.436892066</v>
      </c>
      <c r="E13">
        <v>16.04471706</v>
      </c>
      <c r="F13">
        <v>-0.3</v>
      </c>
    </row>
    <row r="14" spans="1:14" x14ac:dyDescent="0.35">
      <c r="A14">
        <f t="shared" si="0"/>
        <v>0.708252663</v>
      </c>
      <c r="B14">
        <v>1.81073916</v>
      </c>
      <c r="C14">
        <v>0.708252663</v>
      </c>
      <c r="D14">
        <v>2.7990763570000001</v>
      </c>
      <c r="E14">
        <v>-5.3488684949999996</v>
      </c>
      <c r="F14">
        <v>-0.3</v>
      </c>
    </row>
    <row r="15" spans="1:14" x14ac:dyDescent="0.35">
      <c r="A15">
        <f t="shared" si="0"/>
        <v>0.79430953999999998</v>
      </c>
      <c r="B15">
        <v>-4.1739960999999999E-2</v>
      </c>
      <c r="C15">
        <v>0.79430953999999998</v>
      </c>
      <c r="D15">
        <v>0.81768861800000003</v>
      </c>
      <c r="E15">
        <v>8.4260343619999993</v>
      </c>
      <c r="F15">
        <v>0</v>
      </c>
    </row>
    <row r="16" spans="1:14" x14ac:dyDescent="0.35">
      <c r="A16">
        <f t="shared" si="0"/>
        <v>0.43381827499999998</v>
      </c>
      <c r="B16">
        <v>0.35423556499999997</v>
      </c>
      <c r="C16">
        <v>0.43381827499999998</v>
      </c>
      <c r="D16">
        <v>0.86899693200000006</v>
      </c>
      <c r="E16">
        <v>2.7587956519999999</v>
      </c>
      <c r="F16">
        <v>-0.1</v>
      </c>
    </row>
    <row r="17" spans="1:6" x14ac:dyDescent="0.35">
      <c r="A17">
        <f t="shared" si="0"/>
        <v>1.0938097920000001</v>
      </c>
      <c r="B17">
        <v>-0.291632155</v>
      </c>
      <c r="C17">
        <v>1.0938097920000001</v>
      </c>
      <c r="D17">
        <v>1.4729618689999999</v>
      </c>
      <c r="E17">
        <v>11.14642986</v>
      </c>
      <c r="F17">
        <v>0.1</v>
      </c>
    </row>
    <row r="18" spans="1:6" x14ac:dyDescent="0.35">
      <c r="A18">
        <f t="shared" si="0"/>
        <v>-1.6616848209999999</v>
      </c>
      <c r="B18">
        <v>-0.87702793599999995</v>
      </c>
      <c r="C18">
        <v>-1.6616848209999999</v>
      </c>
      <c r="D18">
        <v>-0.88248357799999999</v>
      </c>
      <c r="E18">
        <v>-2.5335144870000001</v>
      </c>
      <c r="F18">
        <v>0.2</v>
      </c>
    </row>
    <row r="19" spans="1:6" x14ac:dyDescent="0.35">
      <c r="A19">
        <f t="shared" si="0"/>
        <v>-0.93835320899999997</v>
      </c>
      <c r="B19">
        <v>0.35113554800000002</v>
      </c>
      <c r="C19">
        <v>-0.93835320899999997</v>
      </c>
      <c r="D19">
        <v>7.4279194000000007E-2</v>
      </c>
      <c r="E19">
        <v>-6.5926446409999997</v>
      </c>
      <c r="F19">
        <v>0.3</v>
      </c>
    </row>
    <row r="20" spans="1:6" x14ac:dyDescent="0.35">
      <c r="A20">
        <f t="shared" si="0"/>
        <v>9.4487794E-2</v>
      </c>
      <c r="B20">
        <v>0.40959770200000001</v>
      </c>
      <c r="C20">
        <v>9.4487794E-2</v>
      </c>
      <c r="D20">
        <v>-0.41314971</v>
      </c>
      <c r="E20">
        <v>0.51717884000000003</v>
      </c>
      <c r="F20">
        <v>0.5</v>
      </c>
    </row>
    <row r="21" spans="1:6" x14ac:dyDescent="0.35">
      <c r="A21">
        <f t="shared" si="0"/>
        <v>-0.122595985</v>
      </c>
      <c r="B21">
        <v>-1.4758086340000001</v>
      </c>
      <c r="C21">
        <v>-0.122595985</v>
      </c>
      <c r="D21">
        <v>-4.0641189320000004</v>
      </c>
      <c r="E21">
        <v>11.3433954</v>
      </c>
      <c r="F21">
        <v>1.3</v>
      </c>
    </row>
    <row r="22" spans="1:6" x14ac:dyDescent="0.35">
      <c r="A22">
        <f t="shared" si="0"/>
        <v>-0.16369546099999999</v>
      </c>
      <c r="B22">
        <v>0.83225761600000003</v>
      </c>
      <c r="C22">
        <v>-0.16369546099999999</v>
      </c>
      <c r="D22">
        <v>-6.8510391239999997</v>
      </c>
      <c r="E22">
        <v>-5.4761906949999997</v>
      </c>
      <c r="F22">
        <v>1.4</v>
      </c>
    </row>
    <row r="23" spans="1:6" x14ac:dyDescent="0.35">
      <c r="A23">
        <f t="shared" si="0"/>
        <v>4.5365095569999996</v>
      </c>
      <c r="B23">
        <v>1.6558346100000001</v>
      </c>
      <c r="C23">
        <v>4.5365095569999996</v>
      </c>
      <c r="D23">
        <v>-1.331295584</v>
      </c>
      <c r="E23">
        <v>24.309605359999999</v>
      </c>
      <c r="F23">
        <v>0.2</v>
      </c>
    </row>
    <row r="24" spans="1:6" x14ac:dyDescent="0.35">
      <c r="A24">
        <f t="shared" si="0"/>
        <v>-1.4637653230000001</v>
      </c>
      <c r="B24">
        <v>1.419420294</v>
      </c>
      <c r="C24">
        <v>-1.4637653230000001</v>
      </c>
      <c r="D24">
        <v>2.4243597229999998</v>
      </c>
      <c r="E24">
        <v>-17.656161040000001</v>
      </c>
      <c r="F24">
        <v>-0.4</v>
      </c>
    </row>
    <row r="25" spans="1:6" x14ac:dyDescent="0.35">
      <c r="A25">
        <f t="shared" si="0"/>
        <v>0.76166350699999996</v>
      </c>
      <c r="B25">
        <v>1.0543793189999999</v>
      </c>
      <c r="C25">
        <v>0.76166350699999996</v>
      </c>
      <c r="D25">
        <v>2.169042084</v>
      </c>
      <c r="E25">
        <v>0.64809040799999995</v>
      </c>
      <c r="F25">
        <v>-0.2</v>
      </c>
    </row>
    <row r="26" spans="1:6" x14ac:dyDescent="0.35">
      <c r="A26">
        <f t="shared" si="0"/>
        <v>1.1682576140000001</v>
      </c>
      <c r="B26">
        <v>1.9799802360000001</v>
      </c>
      <c r="C26">
        <v>1.1682576140000001</v>
      </c>
      <c r="D26">
        <v>3.0272047130000002</v>
      </c>
      <c r="E26">
        <v>-2.9500664400000001</v>
      </c>
      <c r="F26">
        <v>-0.6</v>
      </c>
    </row>
    <row r="27" spans="1:6" x14ac:dyDescent="0.35">
      <c r="A27">
        <f t="shared" si="0"/>
        <v>0.517299061</v>
      </c>
      <c r="B27">
        <v>0.91391606700000005</v>
      </c>
      <c r="C27">
        <v>0.517299061</v>
      </c>
      <c r="D27">
        <v>1.2788110070000001</v>
      </c>
      <c r="E27">
        <v>-1.474557549</v>
      </c>
      <c r="F27">
        <v>0</v>
      </c>
    </row>
    <row r="28" spans="1:6" x14ac:dyDescent="0.35">
      <c r="A28">
        <f t="shared" si="0"/>
        <v>0.73370025500000002</v>
      </c>
      <c r="B28">
        <v>1.0553232560000001</v>
      </c>
      <c r="C28">
        <v>0.73370025500000002</v>
      </c>
      <c r="D28">
        <v>1.303864873</v>
      </c>
      <c r="E28">
        <v>-6.7544751E-2</v>
      </c>
      <c r="F28">
        <v>0</v>
      </c>
    </row>
    <row r="29" spans="1:6" x14ac:dyDescent="0.35">
      <c r="A29">
        <f t="shared" si="0"/>
        <v>0.59458338700000002</v>
      </c>
      <c r="B29">
        <v>1.2988982529999999</v>
      </c>
      <c r="C29">
        <v>0.59458338700000002</v>
      </c>
      <c r="D29">
        <v>1.7753776530000001</v>
      </c>
      <c r="E29">
        <v>-3.5767223860000001</v>
      </c>
      <c r="F29">
        <v>0.2</v>
      </c>
    </row>
    <row r="30" spans="1:6" x14ac:dyDescent="0.35">
      <c r="A30">
        <f t="shared" si="0"/>
        <v>-3.1080031000000001E-2</v>
      </c>
      <c r="B30">
        <v>1.136375865</v>
      </c>
      <c r="C30">
        <v>-3.1080031000000001E-2</v>
      </c>
      <c r="D30">
        <v>2.0551606740000001</v>
      </c>
      <c r="E30">
        <v>-9.1605565769999995</v>
      </c>
      <c r="F30">
        <v>-0.4</v>
      </c>
    </row>
    <row r="31" spans="1:6" x14ac:dyDescent="0.35">
      <c r="A31">
        <f t="shared" si="0"/>
        <v>1.238089553</v>
      </c>
      <c r="B31">
        <v>0.54994073099999996</v>
      </c>
      <c r="C31">
        <v>1.238089553</v>
      </c>
      <c r="D31">
        <v>3.0583850739999998</v>
      </c>
      <c r="E31">
        <v>9.0905040350000004</v>
      </c>
      <c r="F31">
        <v>-0.2</v>
      </c>
    </row>
    <row r="32" spans="1:6" x14ac:dyDescent="0.35">
      <c r="A32">
        <f t="shared" si="0"/>
        <v>1.518802926</v>
      </c>
      <c r="B32">
        <v>0.94985262400000003</v>
      </c>
      <c r="C32">
        <v>1.518802926</v>
      </c>
      <c r="D32">
        <v>1.1030888750000001</v>
      </c>
      <c r="E32">
        <v>7.9449571859999999</v>
      </c>
      <c r="F32">
        <v>-0.4</v>
      </c>
    </row>
    <row r="33" spans="1:6" x14ac:dyDescent="0.35">
      <c r="A33">
        <f t="shared" si="0"/>
        <v>1.9145624029999999</v>
      </c>
      <c r="B33">
        <v>1.4959972399999999</v>
      </c>
      <c r="C33">
        <v>1.9145624029999999</v>
      </c>
      <c r="D33">
        <v>0.63346849599999999</v>
      </c>
      <c r="E33">
        <v>6.6962764750000003</v>
      </c>
      <c r="F33">
        <v>-0.4</v>
      </c>
    </row>
    <row r="34" spans="1:6" x14ac:dyDescent="0.35">
      <c r="A34">
        <f t="shared" si="0"/>
        <v>0.70266687400000005</v>
      </c>
      <c r="B34">
        <v>0.57549598999999996</v>
      </c>
      <c r="C34">
        <v>0.70266687400000005</v>
      </c>
      <c r="D34">
        <v>-0.29339056200000002</v>
      </c>
      <c r="E34">
        <v>2.9229638310000001</v>
      </c>
      <c r="F34">
        <v>-0.1</v>
      </c>
    </row>
    <row r="35" spans="1:6" x14ac:dyDescent="0.35">
      <c r="A35">
        <f t="shared" si="0"/>
        <v>0.98314131800000004</v>
      </c>
      <c r="B35">
        <v>2.1112095979999999</v>
      </c>
      <c r="C35">
        <v>0.98314131800000004</v>
      </c>
      <c r="D35">
        <v>3.948152635</v>
      </c>
      <c r="E35">
        <v>-6.8111425859999999</v>
      </c>
      <c r="F35">
        <v>-0.4</v>
      </c>
    </row>
    <row r="36" spans="1:6" x14ac:dyDescent="0.35">
      <c r="A36">
        <f t="shared" si="0"/>
        <v>0.71992619800000002</v>
      </c>
      <c r="B36">
        <v>0.41796278799999997</v>
      </c>
      <c r="C36">
        <v>0.71992619800000002</v>
      </c>
      <c r="D36">
        <v>0.87114701400000005</v>
      </c>
      <c r="E36">
        <v>4.7920716209999998</v>
      </c>
      <c r="F36">
        <v>0.1</v>
      </c>
    </row>
    <row r="37" spans="1:6" x14ac:dyDescent="0.35">
      <c r="A37">
        <f t="shared" si="0"/>
        <v>0.78553604899999996</v>
      </c>
      <c r="B37">
        <v>0.79792710099999997</v>
      </c>
      <c r="C37">
        <v>0.78553604899999996</v>
      </c>
      <c r="D37">
        <v>1.784479911</v>
      </c>
      <c r="E37">
        <v>2.3711840039999998</v>
      </c>
      <c r="F37">
        <v>0</v>
      </c>
    </row>
    <row r="38" spans="1:6" x14ac:dyDescent="0.35">
      <c r="A38">
        <f t="shared" si="0"/>
        <v>1.0575594639999999</v>
      </c>
      <c r="B38">
        <v>0.50584597799999997</v>
      </c>
      <c r="C38">
        <v>1.0575594639999999</v>
      </c>
      <c r="D38">
        <v>0.42594326999999998</v>
      </c>
      <c r="E38">
        <v>7.7741833680000001</v>
      </c>
      <c r="F38">
        <v>-0.2</v>
      </c>
    </row>
    <row r="39" spans="1:6" x14ac:dyDescent="0.35">
      <c r="A39">
        <f t="shared" si="0"/>
        <v>-0.86765104800000004</v>
      </c>
      <c r="B39">
        <v>-5.7753394999999999E-2</v>
      </c>
      <c r="C39">
        <v>-0.86765104800000004</v>
      </c>
      <c r="D39">
        <v>-0.20491943900000001</v>
      </c>
      <c r="E39">
        <v>-5.2863489560000003</v>
      </c>
      <c r="F39">
        <v>-0.1</v>
      </c>
    </row>
    <row r="40" spans="1:6" x14ac:dyDescent="0.35">
      <c r="A40">
        <f t="shared" si="0"/>
        <v>0.47100340200000002</v>
      </c>
      <c r="B40">
        <v>0.977300104</v>
      </c>
      <c r="C40">
        <v>0.47100340200000002</v>
      </c>
      <c r="D40">
        <v>-0.29723637000000003</v>
      </c>
      <c r="E40">
        <v>-1.845496437</v>
      </c>
      <c r="F40">
        <v>0.2</v>
      </c>
    </row>
    <row r="41" spans="1:6" x14ac:dyDescent="0.35">
      <c r="A41">
        <f t="shared" si="0"/>
        <v>0.44037974400000002</v>
      </c>
      <c r="B41">
        <v>0.26826982199999999</v>
      </c>
      <c r="C41">
        <v>0.44037974400000002</v>
      </c>
      <c r="D41">
        <v>0.33560928499999998</v>
      </c>
      <c r="E41">
        <v>4.0495980960000004</v>
      </c>
      <c r="F41">
        <v>0.1</v>
      </c>
    </row>
    <row r="42" spans="1:6" x14ac:dyDescent="0.35">
      <c r="A42">
        <f t="shared" si="0"/>
        <v>0.33827685800000001</v>
      </c>
      <c r="B42">
        <v>-0.15391875099999999</v>
      </c>
      <c r="C42">
        <v>0.33827685800000001</v>
      </c>
      <c r="D42">
        <v>0.41056141299999999</v>
      </c>
      <c r="E42">
        <v>5.8616886429999999</v>
      </c>
      <c r="F42">
        <v>0.3</v>
      </c>
    </row>
    <row r="43" spans="1:6" x14ac:dyDescent="0.35">
      <c r="A43">
        <f t="shared" si="0"/>
        <v>-1.4638850670000001</v>
      </c>
      <c r="B43">
        <v>-2.2741101879999999</v>
      </c>
      <c r="C43">
        <v>-1.4638850670000001</v>
      </c>
      <c r="D43">
        <v>-4.3007683229999998</v>
      </c>
      <c r="E43">
        <v>8.2432291850000006</v>
      </c>
      <c r="F43">
        <v>1.3</v>
      </c>
    </row>
    <row r="44" spans="1:6" x14ac:dyDescent="0.35">
      <c r="A44">
        <f t="shared" si="0"/>
        <v>1.2130150710000001</v>
      </c>
      <c r="B44">
        <v>1.0718812339999999</v>
      </c>
      <c r="C44">
        <v>1.2130150710000001</v>
      </c>
      <c r="D44">
        <v>-1.641819766</v>
      </c>
      <c r="E44">
        <v>5.707750442</v>
      </c>
      <c r="F44">
        <v>-0.1</v>
      </c>
    </row>
    <row r="45" spans="1:6" x14ac:dyDescent="0.35">
      <c r="A45">
        <f t="shared" si="0"/>
        <v>1.942438646</v>
      </c>
      <c r="B45">
        <v>1.3164494120000001</v>
      </c>
      <c r="C45">
        <v>1.942438646</v>
      </c>
      <c r="D45">
        <v>3.7804552039999999</v>
      </c>
      <c r="E45">
        <v>9.150987872</v>
      </c>
      <c r="F45">
        <v>-0.3</v>
      </c>
    </row>
    <row r="46" spans="1:6" x14ac:dyDescent="0.35">
      <c r="A46">
        <f t="shared" si="0"/>
        <v>-0.26813405600000001</v>
      </c>
      <c r="B46">
        <v>0.52472770300000005</v>
      </c>
      <c r="C46">
        <v>-0.26813405600000001</v>
      </c>
      <c r="D46">
        <v>0.24627686900000001</v>
      </c>
      <c r="E46">
        <v>-5.6813900220000004</v>
      </c>
      <c r="F46">
        <v>0.2</v>
      </c>
    </row>
    <row r="47" spans="1:6" x14ac:dyDescent="0.35">
      <c r="A47">
        <f t="shared" si="0"/>
        <v>-2.3630251000000001E-2</v>
      </c>
      <c r="B47">
        <v>-1.728203E-2</v>
      </c>
      <c r="C47">
        <v>-2.3630251000000001E-2</v>
      </c>
      <c r="D47">
        <v>0.309775731</v>
      </c>
      <c r="E47">
        <v>0.88183993000000005</v>
      </c>
      <c r="F47">
        <v>0.1</v>
      </c>
    </row>
    <row r="48" spans="1:6" x14ac:dyDescent="0.35">
      <c r="A48">
        <f t="shared" si="0"/>
        <v>2.0268018319999999</v>
      </c>
      <c r="B48">
        <v>0.401651498</v>
      </c>
      <c r="C48">
        <v>2.0268018319999999</v>
      </c>
      <c r="D48">
        <v>0.91707443600000005</v>
      </c>
      <c r="E48">
        <v>15.990357210000001</v>
      </c>
      <c r="F48">
        <v>0.1</v>
      </c>
    </row>
    <row r="49" spans="1:6" x14ac:dyDescent="0.35">
      <c r="A49">
        <f t="shared" si="0"/>
        <v>0.19560628399999999</v>
      </c>
      <c r="B49">
        <v>-0.75287619699999997</v>
      </c>
      <c r="C49">
        <v>0.19560628399999999</v>
      </c>
      <c r="D49">
        <v>-2.254577974</v>
      </c>
      <c r="E49">
        <v>7.8055064969999997</v>
      </c>
      <c r="F49">
        <v>0.9</v>
      </c>
    </row>
    <row r="50" spans="1:6" x14ac:dyDescent="0.35">
      <c r="A50">
        <f t="shared" si="0"/>
        <v>0.119698877</v>
      </c>
      <c r="B50">
        <v>0.65938375599999999</v>
      </c>
      <c r="C50">
        <v>0.119698877</v>
      </c>
      <c r="D50">
        <v>-2.0713129349999999</v>
      </c>
      <c r="E50">
        <v>-3.3424395520000001</v>
      </c>
      <c r="F50">
        <v>0.5</v>
      </c>
    </row>
    <row r="51" spans="1:6" x14ac:dyDescent="0.35">
      <c r="A51">
        <f t="shared" si="0"/>
        <v>0.57548996900000005</v>
      </c>
      <c r="B51">
        <v>0.36854173099999998</v>
      </c>
      <c r="C51">
        <v>0.57548996900000005</v>
      </c>
      <c r="D51">
        <v>-1.2476638449999999</v>
      </c>
      <c r="E51">
        <v>2.194001664</v>
      </c>
      <c r="F51">
        <v>0.6</v>
      </c>
    </row>
    <row r="52" spans="1:6" x14ac:dyDescent="0.35">
      <c r="A52">
        <f t="shared" si="0"/>
        <v>0.53484410000000004</v>
      </c>
      <c r="B52">
        <v>0.76954463799999995</v>
      </c>
      <c r="C52">
        <v>0.53484410000000004</v>
      </c>
      <c r="D52">
        <v>-1.4005042999999999</v>
      </c>
      <c r="E52">
        <v>3.4995626000000002E-2</v>
      </c>
      <c r="F52">
        <v>0.5</v>
      </c>
    </row>
    <row r="53" spans="1:6" x14ac:dyDescent="0.35">
      <c r="A53">
        <f t="shared" si="0"/>
        <v>0.44938311399999997</v>
      </c>
      <c r="B53">
        <v>1.8087600619999999</v>
      </c>
      <c r="C53">
        <v>0.44938311399999997</v>
      </c>
      <c r="D53">
        <v>-1.9037566400000001</v>
      </c>
      <c r="E53">
        <v>-9.5765146829999992</v>
      </c>
      <c r="F53">
        <v>0.7</v>
      </c>
    </row>
    <row r="54" spans="1:6" x14ac:dyDescent="0.35">
      <c r="A54">
        <f t="shared" si="0"/>
        <v>0.85588424900000004</v>
      </c>
      <c r="B54">
        <v>0.96802953599999997</v>
      </c>
      <c r="C54">
        <v>0.85588424900000004</v>
      </c>
      <c r="D54">
        <v>1.1465571990000001</v>
      </c>
      <c r="E54">
        <v>0.345954602</v>
      </c>
      <c r="F54">
        <v>-0.5</v>
      </c>
    </row>
    <row r="55" spans="1:6" x14ac:dyDescent="0.35">
      <c r="A55">
        <f t="shared" si="0"/>
        <v>0.70632719200000005</v>
      </c>
      <c r="B55">
        <v>1.9594683079999999</v>
      </c>
      <c r="C55">
        <v>0.70632719200000005</v>
      </c>
      <c r="D55">
        <v>2.1794224830000002</v>
      </c>
      <c r="E55">
        <v>-10.170046989999999</v>
      </c>
      <c r="F55">
        <v>-0.2</v>
      </c>
    </row>
    <row r="56" spans="1:6" x14ac:dyDescent="0.35">
      <c r="A56">
        <f t="shared" si="0"/>
        <v>1.498109989</v>
      </c>
      <c r="B56">
        <v>1.739494415</v>
      </c>
      <c r="C56">
        <v>1.498109989</v>
      </c>
      <c r="D56">
        <v>3.3677189680000001</v>
      </c>
      <c r="E56">
        <v>0.21217915900000001</v>
      </c>
      <c r="F56">
        <v>-0.9</v>
      </c>
    </row>
    <row r="57" spans="1:6" x14ac:dyDescent="0.35">
      <c r="A57">
        <f t="shared" si="0"/>
        <v>2.1313891090000001</v>
      </c>
      <c r="B57">
        <v>1.5638933209999999</v>
      </c>
      <c r="C57">
        <v>2.1313891090000001</v>
      </c>
      <c r="D57">
        <v>2.5816844510000001</v>
      </c>
      <c r="E57">
        <v>8.2160006790000004</v>
      </c>
      <c r="F57">
        <v>-0.9</v>
      </c>
    </row>
    <row r="58" spans="1:6" x14ac:dyDescent="0.35">
      <c r="A58">
        <f t="shared" si="0"/>
        <v>2.0234878799999998</v>
      </c>
      <c r="B58">
        <v>0.84526442400000001</v>
      </c>
      <c r="C58">
        <v>2.0234878799999998</v>
      </c>
      <c r="D58">
        <v>2.897095449</v>
      </c>
      <c r="E58">
        <v>13.8691815</v>
      </c>
      <c r="F58">
        <v>-0.5</v>
      </c>
    </row>
    <row r="59" spans="1:6" x14ac:dyDescent="0.35">
      <c r="A59">
        <f t="shared" si="0"/>
        <v>1.649211363</v>
      </c>
      <c r="B59">
        <v>1.4150449469999999</v>
      </c>
      <c r="C59">
        <v>1.649211363</v>
      </c>
      <c r="D59">
        <v>1.538213236</v>
      </c>
      <c r="E59">
        <v>4.389002294</v>
      </c>
      <c r="F59">
        <v>-0.6</v>
      </c>
    </row>
    <row r="60" spans="1:6" x14ac:dyDescent="0.35">
      <c r="A60">
        <f t="shared" si="0"/>
        <v>1.3616384509999999</v>
      </c>
      <c r="B60">
        <v>0.76546607700000002</v>
      </c>
      <c r="C60">
        <v>1.3616384509999999</v>
      </c>
      <c r="D60">
        <v>0.72128739600000003</v>
      </c>
      <c r="E60">
        <v>6.5168608859999999</v>
      </c>
      <c r="F60">
        <v>0.1</v>
      </c>
    </row>
    <row r="61" spans="1:6" x14ac:dyDescent="0.35">
      <c r="A61">
        <f t="shared" si="0"/>
        <v>0.81927318599999999</v>
      </c>
      <c r="B61">
        <v>1.313800619</v>
      </c>
      <c r="C61">
        <v>0.81927318599999999</v>
      </c>
      <c r="D61">
        <v>4.1155571000000002E-2</v>
      </c>
      <c r="E61">
        <v>-2.8754493050000001</v>
      </c>
      <c r="F61">
        <v>0</v>
      </c>
    </row>
    <row r="62" spans="1:6" x14ac:dyDescent="0.35">
      <c r="A62">
        <f t="shared" si="0"/>
        <v>-0.238957592</v>
      </c>
      <c r="B62">
        <v>1.6865532009999999</v>
      </c>
      <c r="C62">
        <v>-0.238957592</v>
      </c>
      <c r="D62">
        <v>0.32353158700000001</v>
      </c>
      <c r="E62">
        <v>-18.71008389</v>
      </c>
      <c r="F62">
        <v>-0.1</v>
      </c>
    </row>
    <row r="63" spans="1:6" x14ac:dyDescent="0.35">
      <c r="A63">
        <f t="shared" si="0"/>
        <v>1.9067790549999999</v>
      </c>
      <c r="B63">
        <v>0.93436989500000001</v>
      </c>
      <c r="C63">
        <v>1.9067790549999999</v>
      </c>
      <c r="D63">
        <v>7.0209955000000004E-2</v>
      </c>
      <c r="E63">
        <v>11.8287195</v>
      </c>
      <c r="F63">
        <v>0.2</v>
      </c>
    </row>
    <row r="64" spans="1:6" x14ac:dyDescent="0.35">
      <c r="A64">
        <f t="shared" si="0"/>
        <v>-0.335362834</v>
      </c>
      <c r="B64">
        <v>1.9025667500000001</v>
      </c>
      <c r="C64">
        <v>-0.335362834</v>
      </c>
      <c r="D64">
        <v>-0.14046924</v>
      </c>
      <c r="E64">
        <v>-23.573934739999999</v>
      </c>
      <c r="F64">
        <v>-0.3</v>
      </c>
    </row>
    <row r="65" spans="1:6" x14ac:dyDescent="0.35">
      <c r="A65">
        <f t="shared" si="0"/>
        <v>1.1418115099999999</v>
      </c>
      <c r="B65">
        <v>0.25656565199999998</v>
      </c>
      <c r="C65">
        <v>1.1418115099999999</v>
      </c>
      <c r="D65">
        <v>0.57978813399999996</v>
      </c>
      <c r="E65">
        <v>11.36628338</v>
      </c>
      <c r="F65">
        <v>-0.1</v>
      </c>
    </row>
    <row r="66" spans="1:6" x14ac:dyDescent="0.35">
      <c r="A66">
        <f t="shared" ref="A66:A129" si="1">C66</f>
        <v>1.2395111029999999</v>
      </c>
      <c r="B66">
        <v>0.84304278700000002</v>
      </c>
      <c r="C66">
        <v>1.2395111029999999</v>
      </c>
      <c r="D66">
        <v>0.58132134999999996</v>
      </c>
      <c r="E66">
        <v>5.8612683639999998</v>
      </c>
      <c r="F66">
        <v>0.2</v>
      </c>
    </row>
    <row r="67" spans="1:6" x14ac:dyDescent="0.35">
      <c r="A67">
        <f t="shared" si="1"/>
        <v>1.3193854890000001</v>
      </c>
      <c r="B67">
        <v>1.111773898</v>
      </c>
      <c r="C67">
        <v>1.3193854890000001</v>
      </c>
      <c r="D67">
        <v>-0.57641777500000002</v>
      </c>
      <c r="E67">
        <v>3.2755173389999999</v>
      </c>
      <c r="F67">
        <v>0</v>
      </c>
    </row>
    <row r="68" spans="1:6" x14ac:dyDescent="0.35">
      <c r="A68">
        <f t="shared" si="1"/>
        <v>0.70477150099999997</v>
      </c>
      <c r="B68">
        <v>1.794994057</v>
      </c>
      <c r="C68">
        <v>0.70477150099999997</v>
      </c>
      <c r="D68">
        <v>0.37249329199999998</v>
      </c>
      <c r="E68">
        <v>-10.09044542</v>
      </c>
      <c r="F68">
        <v>-0.2</v>
      </c>
    </row>
    <row r="69" spans="1:6" x14ac:dyDescent="0.35">
      <c r="A69">
        <f t="shared" si="1"/>
        <v>0.179779252</v>
      </c>
      <c r="B69">
        <v>0.63768446099999998</v>
      </c>
      <c r="C69">
        <v>0.179779252</v>
      </c>
      <c r="D69">
        <v>1.1373477789999999</v>
      </c>
      <c r="E69">
        <v>-4.8292013069999999</v>
      </c>
      <c r="F69">
        <v>-0.4</v>
      </c>
    </row>
    <row r="70" spans="1:6" x14ac:dyDescent="0.35">
      <c r="A70">
        <f t="shared" si="1"/>
        <v>0.81973366299999995</v>
      </c>
      <c r="B70">
        <v>1.5693967999999999E-2</v>
      </c>
      <c r="C70">
        <v>0.81973366299999995</v>
      </c>
      <c r="D70">
        <v>1.3075822779999999</v>
      </c>
      <c r="E70">
        <v>12.464244519999999</v>
      </c>
      <c r="F70">
        <v>0</v>
      </c>
    </row>
    <row r="71" spans="1:6" x14ac:dyDescent="0.35">
      <c r="A71">
        <f t="shared" si="1"/>
        <v>-0.97505791200000003</v>
      </c>
      <c r="B71">
        <v>1.377316859</v>
      </c>
      <c r="C71">
        <v>-0.97505791200000003</v>
      </c>
      <c r="D71">
        <v>1.750005633</v>
      </c>
      <c r="E71">
        <v>-29.528667179999999</v>
      </c>
      <c r="F71">
        <v>-0.4</v>
      </c>
    </row>
    <row r="72" spans="1:6" x14ac:dyDescent="0.35">
      <c r="A72">
        <f t="shared" si="1"/>
        <v>1.8018505499999999</v>
      </c>
      <c r="B72">
        <v>1.1522571239999999</v>
      </c>
      <c r="C72">
        <v>1.8018505499999999</v>
      </c>
      <c r="D72">
        <v>1.8436619970000001</v>
      </c>
      <c r="E72">
        <v>12.328104059999999</v>
      </c>
      <c r="F72">
        <v>-0.3</v>
      </c>
    </row>
    <row r="73" spans="1:6" x14ac:dyDescent="0.35">
      <c r="A73">
        <f t="shared" si="1"/>
        <v>1.3274342699999999</v>
      </c>
      <c r="B73">
        <v>0.21016438800000001</v>
      </c>
      <c r="C73">
        <v>1.3274342699999999</v>
      </c>
      <c r="D73">
        <v>2.4064505820000002</v>
      </c>
      <c r="E73">
        <v>16.630761010000001</v>
      </c>
      <c r="F73">
        <v>-0.2</v>
      </c>
    </row>
    <row r="74" spans="1:6" x14ac:dyDescent="0.35">
      <c r="A74">
        <f t="shared" si="1"/>
        <v>1.4486187509999999</v>
      </c>
      <c r="B74">
        <v>1.763160259</v>
      </c>
      <c r="C74">
        <v>1.4486187509999999</v>
      </c>
      <c r="D74">
        <v>0.92013120699999995</v>
      </c>
      <c r="E74">
        <v>-0.96896505499999996</v>
      </c>
      <c r="F74">
        <v>0</v>
      </c>
    </row>
    <row r="75" spans="1:6" x14ac:dyDescent="0.35">
      <c r="A75">
        <f t="shared" si="1"/>
        <v>1.020848942</v>
      </c>
      <c r="B75">
        <v>0.730537137</v>
      </c>
      <c r="C75">
        <v>1.020848942</v>
      </c>
      <c r="D75">
        <v>0.87316353199999996</v>
      </c>
      <c r="E75">
        <v>5.6777686650000003</v>
      </c>
      <c r="F75">
        <v>-0.3</v>
      </c>
    </row>
    <row r="76" spans="1:6" x14ac:dyDescent="0.35">
      <c r="A76">
        <f t="shared" si="1"/>
        <v>0.95820335899999998</v>
      </c>
      <c r="B76">
        <v>0.85083232600000003</v>
      </c>
      <c r="C76">
        <v>0.95820335899999998</v>
      </c>
      <c r="D76">
        <v>0.38103667800000002</v>
      </c>
      <c r="E76">
        <v>3.6464986719999999</v>
      </c>
      <c r="F76">
        <v>0</v>
      </c>
    </row>
    <row r="77" spans="1:6" x14ac:dyDescent="0.35">
      <c r="A77">
        <f t="shared" si="1"/>
        <v>0.96207023899999999</v>
      </c>
      <c r="B77">
        <v>1.1378983789999999</v>
      </c>
      <c r="C77">
        <v>0.96207023899999999</v>
      </c>
      <c r="D77">
        <v>0.702920251</v>
      </c>
      <c r="E77">
        <v>-0.197303583</v>
      </c>
      <c r="F77">
        <v>-0.1</v>
      </c>
    </row>
    <row r="78" spans="1:6" x14ac:dyDescent="0.35">
      <c r="A78">
        <f t="shared" si="1"/>
        <v>1.226930232</v>
      </c>
      <c r="B78">
        <v>0.46064152400000002</v>
      </c>
      <c r="C78">
        <v>1.226930232</v>
      </c>
      <c r="D78">
        <v>0.433726854</v>
      </c>
      <c r="E78">
        <v>10.014615450000001</v>
      </c>
      <c r="F78">
        <v>-0.3</v>
      </c>
    </row>
    <row r="79" spans="1:6" x14ac:dyDescent="0.35">
      <c r="A79">
        <f t="shared" si="1"/>
        <v>-0.29489091200000001</v>
      </c>
      <c r="B79">
        <v>0.46937807599999998</v>
      </c>
      <c r="C79">
        <v>-0.29489091200000001</v>
      </c>
      <c r="D79">
        <v>-0.36675731700000003</v>
      </c>
      <c r="E79">
        <v>-8.1557652520000001</v>
      </c>
      <c r="F79">
        <v>0.3</v>
      </c>
    </row>
    <row r="80" spans="1:6" x14ac:dyDescent="0.35">
      <c r="A80">
        <f t="shared" si="1"/>
        <v>0.67822897400000004</v>
      </c>
      <c r="B80">
        <v>0.98950145300000003</v>
      </c>
      <c r="C80">
        <v>0.67822897400000004</v>
      </c>
      <c r="D80">
        <v>-0.62142120599999995</v>
      </c>
      <c r="E80">
        <v>-2.486225541</v>
      </c>
      <c r="F80">
        <v>0</v>
      </c>
    </row>
    <row r="81" spans="1:6" x14ac:dyDescent="0.35">
      <c r="A81">
        <f t="shared" si="1"/>
        <v>0.80025831999999997</v>
      </c>
      <c r="B81">
        <v>0.43942766599999999</v>
      </c>
      <c r="C81">
        <v>0.80025831999999997</v>
      </c>
      <c r="D81">
        <v>0.42443392499999999</v>
      </c>
      <c r="E81">
        <v>5.4468110200000002</v>
      </c>
      <c r="F81">
        <v>0.1</v>
      </c>
    </row>
    <row r="82" spans="1:6" x14ac:dyDescent="0.35">
      <c r="A82">
        <f t="shared" si="1"/>
        <v>0.83939483500000001</v>
      </c>
      <c r="B82">
        <v>0.85543417300000002</v>
      </c>
      <c r="C82">
        <v>0.83939483500000001</v>
      </c>
      <c r="D82">
        <v>0.68265169000000003</v>
      </c>
      <c r="E82">
        <v>2.8754493050000001</v>
      </c>
      <c r="F82">
        <v>-0.2</v>
      </c>
    </row>
    <row r="83" spans="1:6" x14ac:dyDescent="0.35">
      <c r="A83">
        <f t="shared" si="1"/>
        <v>0.59572847799999995</v>
      </c>
      <c r="B83">
        <v>0.31230451199999998</v>
      </c>
      <c r="C83">
        <v>0.59572847799999995</v>
      </c>
      <c r="D83">
        <v>0.77446546699999996</v>
      </c>
      <c r="E83">
        <v>5.1095164430000004</v>
      </c>
      <c r="F83">
        <v>0</v>
      </c>
    </row>
    <row r="84" spans="1:6" x14ac:dyDescent="0.35">
      <c r="A84">
        <f t="shared" si="1"/>
        <v>3.7407650000000001E-2</v>
      </c>
      <c r="B84">
        <v>0.40261312999999999</v>
      </c>
      <c r="C84">
        <v>3.7407650000000001E-2</v>
      </c>
      <c r="D84">
        <v>0.41944799999999999</v>
      </c>
      <c r="E84">
        <v>-3.1776724829999998</v>
      </c>
      <c r="F84">
        <v>0.7</v>
      </c>
    </row>
    <row r="85" spans="1:6" x14ac:dyDescent="0.35">
      <c r="A85">
        <f t="shared" si="1"/>
        <v>-0.79479734999999996</v>
      </c>
      <c r="B85">
        <v>-0.75910716300000003</v>
      </c>
      <c r="C85">
        <v>-0.79479734999999996</v>
      </c>
      <c r="D85">
        <v>-1.573452965</v>
      </c>
      <c r="E85">
        <v>-0.179533262</v>
      </c>
      <c r="F85">
        <v>0.4</v>
      </c>
    </row>
    <row r="86" spans="1:6" x14ac:dyDescent="0.35">
      <c r="A86">
        <f t="shared" si="1"/>
        <v>0.21183290399999999</v>
      </c>
      <c r="B86">
        <v>-0.34535007600000001</v>
      </c>
      <c r="C86">
        <v>0.21183290399999999</v>
      </c>
      <c r="D86">
        <v>-1.914220279</v>
      </c>
      <c r="E86">
        <v>6.493152566</v>
      </c>
      <c r="F86">
        <v>0.5</v>
      </c>
    </row>
    <row r="87" spans="1:6" x14ac:dyDescent="0.35">
      <c r="A87">
        <f t="shared" si="1"/>
        <v>0.69043355900000003</v>
      </c>
      <c r="B87">
        <v>0.83564223500000001</v>
      </c>
      <c r="C87">
        <v>0.69043355900000003</v>
      </c>
      <c r="D87">
        <v>0.59131506</v>
      </c>
      <c r="E87">
        <v>-0.30920614899999999</v>
      </c>
      <c r="F87">
        <v>0.1</v>
      </c>
    </row>
    <row r="88" spans="1:6" x14ac:dyDescent="0.35">
      <c r="A88">
        <f t="shared" si="1"/>
        <v>0.362051813</v>
      </c>
      <c r="B88">
        <v>0.48439843399999999</v>
      </c>
      <c r="C88">
        <v>0.362051813</v>
      </c>
      <c r="D88">
        <v>1.3625564450000001</v>
      </c>
      <c r="E88">
        <v>-0.140864934</v>
      </c>
      <c r="F88">
        <v>0</v>
      </c>
    </row>
    <row r="89" spans="1:6" x14ac:dyDescent="0.35">
      <c r="A89">
        <f t="shared" si="1"/>
        <v>0.85100324400000005</v>
      </c>
      <c r="B89">
        <v>-2.6265792E-2</v>
      </c>
      <c r="C89">
        <v>0.85100324400000005</v>
      </c>
      <c r="D89">
        <v>0.21710308</v>
      </c>
      <c r="E89">
        <v>11.341930100000001</v>
      </c>
      <c r="F89">
        <v>0.4</v>
      </c>
    </row>
    <row r="90" spans="1:6" x14ac:dyDescent="0.35">
      <c r="A90">
        <f t="shared" si="1"/>
        <v>2.1242106669999998</v>
      </c>
      <c r="B90">
        <v>1.859969993</v>
      </c>
      <c r="C90">
        <v>2.1242106669999998</v>
      </c>
      <c r="D90">
        <v>-0.13365364599999999</v>
      </c>
      <c r="E90">
        <v>7.2326515029999996</v>
      </c>
      <c r="F90">
        <v>0.1</v>
      </c>
    </row>
    <row r="91" spans="1:6" x14ac:dyDescent="0.35">
      <c r="A91">
        <f t="shared" si="1"/>
        <v>1.04095059</v>
      </c>
      <c r="B91">
        <v>0.68354371199999997</v>
      </c>
      <c r="C91">
        <v>1.04095059</v>
      </c>
      <c r="D91">
        <v>1.768747729</v>
      </c>
      <c r="E91">
        <v>5.4670866570000003</v>
      </c>
      <c r="F91">
        <v>0.4</v>
      </c>
    </row>
    <row r="92" spans="1:6" x14ac:dyDescent="0.35">
      <c r="A92">
        <f t="shared" si="1"/>
        <v>0.43562040600000002</v>
      </c>
      <c r="B92">
        <v>1.076612141</v>
      </c>
      <c r="C92">
        <v>0.43562040600000002</v>
      </c>
      <c r="D92">
        <v>0.76167388400000002</v>
      </c>
      <c r="E92">
        <v>-5.9364609049999997</v>
      </c>
      <c r="F92">
        <v>-0.2</v>
      </c>
    </row>
    <row r="93" spans="1:6" x14ac:dyDescent="0.35">
      <c r="A93">
        <f t="shared" si="1"/>
        <v>0.34210852000000003</v>
      </c>
      <c r="B93">
        <v>1.1837239559999999</v>
      </c>
      <c r="C93">
        <v>0.34210852000000003</v>
      </c>
      <c r="D93">
        <v>1.050245772</v>
      </c>
      <c r="E93">
        <v>-5.8861885589999998</v>
      </c>
      <c r="F93">
        <v>-0.2</v>
      </c>
    </row>
    <row r="94" spans="1:6" x14ac:dyDescent="0.35">
      <c r="A94">
        <f t="shared" si="1"/>
        <v>0.55877186400000001</v>
      </c>
      <c r="B94">
        <v>0.37817936099999999</v>
      </c>
      <c r="C94">
        <v>0.55877186400000001</v>
      </c>
      <c r="D94">
        <v>0.87901471200000003</v>
      </c>
      <c r="E94">
        <v>2.634647035</v>
      </c>
      <c r="F94">
        <v>-0.4</v>
      </c>
    </row>
    <row r="95" spans="1:6" x14ac:dyDescent="0.35">
      <c r="A95">
        <f t="shared" si="1"/>
        <v>0.17627103299999999</v>
      </c>
      <c r="B95">
        <v>0.89392728799999999</v>
      </c>
      <c r="C95">
        <v>0.17627103299999999</v>
      </c>
      <c r="D95">
        <v>0.21755107900000001</v>
      </c>
      <c r="E95">
        <v>-6.9166467530000002</v>
      </c>
      <c r="F95">
        <v>0</v>
      </c>
    </row>
    <row r="96" spans="1:6" x14ac:dyDescent="0.35">
      <c r="A96">
        <f t="shared" si="1"/>
        <v>5.8688031000000002E-2</v>
      </c>
      <c r="B96">
        <v>1.098137664</v>
      </c>
      <c r="C96">
        <v>5.8688031000000002E-2</v>
      </c>
      <c r="D96">
        <v>0.40135891400000001</v>
      </c>
      <c r="E96">
        <v>-11.993378440000001</v>
      </c>
      <c r="F96">
        <v>-0.3</v>
      </c>
    </row>
    <row r="97" spans="1:6" x14ac:dyDescent="0.35">
      <c r="A97">
        <f t="shared" si="1"/>
        <v>0.65496352599999996</v>
      </c>
      <c r="B97">
        <v>0.88122025299999995</v>
      </c>
      <c r="C97">
        <v>0.65496352599999996</v>
      </c>
      <c r="D97">
        <v>1.4961827480000001</v>
      </c>
      <c r="E97">
        <v>-1.837088702</v>
      </c>
      <c r="F97">
        <v>-0.2</v>
      </c>
    </row>
    <row r="98" spans="1:6" x14ac:dyDescent="0.35">
      <c r="A98">
        <f t="shared" si="1"/>
        <v>0.69846578500000001</v>
      </c>
      <c r="B98">
        <v>1.14064791</v>
      </c>
      <c r="C98">
        <v>0.69846578500000001</v>
      </c>
      <c r="D98">
        <v>1.222136562</v>
      </c>
      <c r="E98">
        <v>-5.1860062879999997</v>
      </c>
      <c r="F98">
        <v>0</v>
      </c>
    </row>
    <row r="99" spans="1:6" x14ac:dyDescent="0.35">
      <c r="A99">
        <f t="shared" si="1"/>
        <v>1.053671655</v>
      </c>
      <c r="B99">
        <v>0.77176224599999999</v>
      </c>
      <c r="C99">
        <v>1.053671655</v>
      </c>
      <c r="D99">
        <v>1.782502746</v>
      </c>
      <c r="E99">
        <v>5.1560975090000003</v>
      </c>
      <c r="F99">
        <v>-0.4</v>
      </c>
    </row>
    <row r="100" spans="1:6" x14ac:dyDescent="0.35">
      <c r="A100">
        <f t="shared" si="1"/>
        <v>0.59247376900000004</v>
      </c>
      <c r="B100">
        <v>0.77214364300000005</v>
      </c>
      <c r="C100">
        <v>0.59247376900000004</v>
      </c>
      <c r="D100">
        <v>1.2671809979999999</v>
      </c>
      <c r="E100">
        <v>-2.4221589830000001</v>
      </c>
      <c r="F100">
        <v>-0.2</v>
      </c>
    </row>
    <row r="101" spans="1:6" x14ac:dyDescent="0.35">
      <c r="A101">
        <f t="shared" si="1"/>
        <v>1.3811066059999999</v>
      </c>
      <c r="B101">
        <v>1.0701480480000001</v>
      </c>
      <c r="C101">
        <v>1.3811066059999999</v>
      </c>
      <c r="D101">
        <v>2.043704038</v>
      </c>
      <c r="E101">
        <v>6.3235189790000002</v>
      </c>
      <c r="F101">
        <v>-0.4</v>
      </c>
    </row>
    <row r="102" spans="1:6" x14ac:dyDescent="0.35">
      <c r="A102">
        <f t="shared" si="1"/>
        <v>0.94873527599999996</v>
      </c>
      <c r="B102">
        <v>0.264205052</v>
      </c>
      <c r="C102">
        <v>0.94873527599999996</v>
      </c>
      <c r="D102">
        <v>1.025526009</v>
      </c>
      <c r="E102">
        <v>10.115143979999999</v>
      </c>
      <c r="F102">
        <v>-0.1</v>
      </c>
    </row>
    <row r="103" spans="1:6" x14ac:dyDescent="0.35">
      <c r="A103">
        <f t="shared" si="1"/>
        <v>0.22780635199999999</v>
      </c>
      <c r="B103">
        <v>0.89311140899999997</v>
      </c>
      <c r="C103">
        <v>0.22780635199999999</v>
      </c>
      <c r="D103">
        <v>0.33785684799999999</v>
      </c>
      <c r="E103">
        <v>-10.605411719999999</v>
      </c>
      <c r="F103">
        <v>0.2</v>
      </c>
    </row>
    <row r="104" spans="1:6" x14ac:dyDescent="0.35">
      <c r="A104">
        <f t="shared" si="1"/>
        <v>0.88957006299999997</v>
      </c>
      <c r="B104">
        <v>0.91264702099999995</v>
      </c>
      <c r="C104">
        <v>0.88957006299999997</v>
      </c>
      <c r="D104">
        <v>0.90043886799999995</v>
      </c>
      <c r="E104">
        <v>-0.115707274</v>
      </c>
      <c r="F104">
        <v>0</v>
      </c>
    </row>
    <row r="105" spans="1:6" x14ac:dyDescent="0.35">
      <c r="A105">
        <f t="shared" si="1"/>
        <v>0.575919976</v>
      </c>
      <c r="B105">
        <v>0.70025425299999999</v>
      </c>
      <c r="C105">
        <v>0.575919976</v>
      </c>
      <c r="D105">
        <v>0.87467272500000004</v>
      </c>
      <c r="E105">
        <v>-2.9072668610000001</v>
      </c>
      <c r="F105">
        <v>0</v>
      </c>
    </row>
    <row r="106" spans="1:6" x14ac:dyDescent="0.35">
      <c r="A106">
        <f t="shared" si="1"/>
        <v>0.95255663300000004</v>
      </c>
      <c r="B106">
        <v>0.92360967199999999</v>
      </c>
      <c r="C106">
        <v>0.95255663300000004</v>
      </c>
      <c r="D106">
        <v>0.692851946</v>
      </c>
      <c r="E106">
        <v>2.5593395750000001</v>
      </c>
      <c r="F106">
        <v>-0.1</v>
      </c>
    </row>
    <row r="107" spans="1:6" x14ac:dyDescent="0.35">
      <c r="A107">
        <f t="shared" si="1"/>
        <v>0.95161791100000004</v>
      </c>
      <c r="B107">
        <v>1.079978873</v>
      </c>
      <c r="C107">
        <v>0.95161791100000004</v>
      </c>
      <c r="D107">
        <v>2.1113475249999998</v>
      </c>
      <c r="E107">
        <v>-0.75802112200000005</v>
      </c>
      <c r="F107">
        <v>-0.2</v>
      </c>
    </row>
    <row r="108" spans="1:6" x14ac:dyDescent="0.35">
      <c r="A108">
        <f t="shared" si="1"/>
        <v>0.79369737900000004</v>
      </c>
      <c r="B108">
        <v>0.60055798500000002</v>
      </c>
      <c r="C108">
        <v>0.79369737900000004</v>
      </c>
      <c r="D108">
        <v>1.244186797</v>
      </c>
      <c r="E108">
        <v>3.338439524</v>
      </c>
      <c r="F108">
        <v>-0.1</v>
      </c>
    </row>
    <row r="109" spans="1:6" x14ac:dyDescent="0.35">
      <c r="A109">
        <f t="shared" si="1"/>
        <v>0.52035745899999997</v>
      </c>
      <c r="B109">
        <v>0.78298122299999995</v>
      </c>
      <c r="C109">
        <v>0.52035745899999997</v>
      </c>
      <c r="D109">
        <v>1.3539688999999999</v>
      </c>
      <c r="E109">
        <v>-3.338439524</v>
      </c>
      <c r="F109">
        <v>0.2</v>
      </c>
    </row>
    <row r="110" spans="1:6" x14ac:dyDescent="0.35">
      <c r="A110">
        <f t="shared" si="1"/>
        <v>0.99858552300000003</v>
      </c>
      <c r="B110">
        <v>1.049492533</v>
      </c>
      <c r="C110">
        <v>0.99858552300000003</v>
      </c>
      <c r="D110">
        <v>1.8671469970000001</v>
      </c>
      <c r="E110">
        <v>0.61269338299999998</v>
      </c>
      <c r="F110">
        <v>-0.2</v>
      </c>
    </row>
    <row r="111" spans="1:6" x14ac:dyDescent="0.35">
      <c r="A111">
        <f t="shared" si="1"/>
        <v>0.85103563999999998</v>
      </c>
      <c r="B111">
        <v>0.452198553</v>
      </c>
      <c r="C111">
        <v>0.85103563999999998</v>
      </c>
      <c r="D111">
        <v>1.4876392190000001</v>
      </c>
      <c r="E111">
        <v>6.1753232210000002</v>
      </c>
      <c r="F111">
        <v>-0.2</v>
      </c>
    </row>
    <row r="112" spans="1:6" x14ac:dyDescent="0.35">
      <c r="A112">
        <f t="shared" si="1"/>
        <v>1.1835222190000001</v>
      </c>
      <c r="B112">
        <v>1.696542639</v>
      </c>
      <c r="C112">
        <v>1.1835222190000001</v>
      </c>
      <c r="D112">
        <v>2.2863206599999999</v>
      </c>
      <c r="E112">
        <v>-7.2279645190000004</v>
      </c>
      <c r="F112">
        <v>-0.1</v>
      </c>
    </row>
    <row r="113" spans="1:6" x14ac:dyDescent="0.35">
      <c r="A113">
        <f t="shared" si="1"/>
        <v>1.4232574170000001</v>
      </c>
      <c r="B113">
        <v>1.1806279710000001</v>
      </c>
      <c r="C113">
        <v>1.4232574170000001</v>
      </c>
      <c r="D113">
        <v>2.480913406</v>
      </c>
      <c r="E113">
        <v>5.4345656470000003</v>
      </c>
      <c r="F113">
        <v>-0.2</v>
      </c>
    </row>
    <row r="114" spans="1:6" x14ac:dyDescent="0.35">
      <c r="A114">
        <f t="shared" si="1"/>
        <v>2.1075305179999999</v>
      </c>
      <c r="B114">
        <v>1.0269362550000001</v>
      </c>
      <c r="C114">
        <v>2.1075305179999999</v>
      </c>
      <c r="D114">
        <v>1.1034377500000001</v>
      </c>
      <c r="E114">
        <v>19.353352279999999</v>
      </c>
      <c r="F114">
        <v>0</v>
      </c>
    </row>
    <row r="115" spans="1:6" x14ac:dyDescent="0.35">
      <c r="A115">
        <f t="shared" si="1"/>
        <v>1.387671329</v>
      </c>
      <c r="B115">
        <v>1.7506939930000001</v>
      </c>
      <c r="C115">
        <v>1.387671329</v>
      </c>
      <c r="D115">
        <v>0.65122238499999996</v>
      </c>
      <c r="E115">
        <v>-4.8170947799999997</v>
      </c>
      <c r="F115">
        <v>-0.2</v>
      </c>
    </row>
    <row r="116" spans="1:6" x14ac:dyDescent="0.35">
      <c r="A116">
        <f t="shared" si="1"/>
        <v>1.014644275</v>
      </c>
      <c r="B116">
        <v>1.305969774</v>
      </c>
      <c r="C116">
        <v>1.014644275</v>
      </c>
      <c r="D116">
        <v>0.72551955099999998</v>
      </c>
      <c r="E116">
        <v>-3.1298398239999998</v>
      </c>
      <c r="F116">
        <v>0.1</v>
      </c>
    </row>
    <row r="117" spans="1:6" x14ac:dyDescent="0.35">
      <c r="A117">
        <f t="shared" si="1"/>
        <v>0.80893032399999998</v>
      </c>
      <c r="B117">
        <v>1.4588861479999999</v>
      </c>
      <c r="C117">
        <v>0.80893032399999998</v>
      </c>
      <c r="D117">
        <v>1.444216739</v>
      </c>
      <c r="E117">
        <v>-9.1492340419999998</v>
      </c>
      <c r="F117">
        <v>-0.2</v>
      </c>
    </row>
    <row r="118" spans="1:6" x14ac:dyDescent="0.35">
      <c r="A118">
        <f t="shared" si="1"/>
        <v>0.89173174499999996</v>
      </c>
      <c r="B118">
        <v>0.94821191100000002</v>
      </c>
      <c r="C118">
        <v>0.89173174499999996</v>
      </c>
      <c r="D118">
        <v>1.1034166320000001</v>
      </c>
      <c r="E118">
        <v>1.8873571819999999</v>
      </c>
      <c r="F118">
        <v>-0.2</v>
      </c>
    </row>
    <row r="119" spans="1:6" x14ac:dyDescent="0.35">
      <c r="A119">
        <f t="shared" si="1"/>
        <v>0.24722185299999999</v>
      </c>
      <c r="B119">
        <v>1.4697141460000001</v>
      </c>
      <c r="C119">
        <v>0.24722185299999999</v>
      </c>
      <c r="D119">
        <v>0.98574261200000002</v>
      </c>
      <c r="E119">
        <v>-23.496529030000001</v>
      </c>
      <c r="F119">
        <v>0.1</v>
      </c>
    </row>
    <row r="120" spans="1:6" x14ac:dyDescent="0.35">
      <c r="A120">
        <f t="shared" si="1"/>
        <v>0.66729226200000002</v>
      </c>
      <c r="B120">
        <v>1.129214355</v>
      </c>
      <c r="C120">
        <v>0.66729226200000002</v>
      </c>
      <c r="D120">
        <v>0.90279880800000001</v>
      </c>
      <c r="E120">
        <v>-9.8626483480000005</v>
      </c>
      <c r="F120">
        <v>-0.1</v>
      </c>
    </row>
    <row r="121" spans="1:6" x14ac:dyDescent="0.35">
      <c r="A121">
        <f t="shared" si="1"/>
        <v>1.460922421</v>
      </c>
      <c r="B121">
        <v>1.457488951</v>
      </c>
      <c r="C121">
        <v>1.460922421</v>
      </c>
      <c r="D121">
        <v>1.755332342</v>
      </c>
      <c r="E121">
        <v>2.358252249</v>
      </c>
      <c r="F121">
        <v>-0.2</v>
      </c>
    </row>
    <row r="122" spans="1:6" x14ac:dyDescent="0.35">
      <c r="A122">
        <f t="shared" si="1"/>
        <v>1.950613352</v>
      </c>
      <c r="B122">
        <v>1.511067591</v>
      </c>
      <c r="C122">
        <v>1.950613352</v>
      </c>
      <c r="D122">
        <v>0.99682018500000003</v>
      </c>
      <c r="E122">
        <v>12.2868408</v>
      </c>
      <c r="F122">
        <v>0</v>
      </c>
    </row>
    <row r="123" spans="1:6" x14ac:dyDescent="0.35">
      <c r="A123">
        <f t="shared" si="1"/>
        <v>1.0317434860000001</v>
      </c>
      <c r="B123">
        <v>0.95508877599999997</v>
      </c>
      <c r="C123">
        <v>1.0317434860000001</v>
      </c>
      <c r="D123">
        <v>1.232938047</v>
      </c>
      <c r="E123">
        <v>1.2800174769999999</v>
      </c>
      <c r="F123">
        <v>0</v>
      </c>
    </row>
    <row r="124" spans="1:6" x14ac:dyDescent="0.35">
      <c r="A124">
        <f t="shared" si="1"/>
        <v>1.161786679</v>
      </c>
      <c r="B124">
        <v>0.96797647499999995</v>
      </c>
      <c r="C124">
        <v>1.161786679</v>
      </c>
      <c r="D124">
        <v>-0.102252679</v>
      </c>
      <c r="E124">
        <v>2.5739022920000001</v>
      </c>
      <c r="F124">
        <v>-0.1</v>
      </c>
    </row>
    <row r="125" spans="1:6" x14ac:dyDescent="0.35">
      <c r="A125">
        <f t="shared" si="1"/>
        <v>0.33725343200000002</v>
      </c>
      <c r="B125">
        <v>0.886297381</v>
      </c>
      <c r="C125">
        <v>0.33725343200000002</v>
      </c>
      <c r="D125">
        <v>-0.20388383299999999</v>
      </c>
      <c r="E125">
        <v>-13.16296208</v>
      </c>
      <c r="F125">
        <v>0</v>
      </c>
    </row>
    <row r="126" spans="1:6" x14ac:dyDescent="0.35">
      <c r="A126">
        <f t="shared" si="1"/>
        <v>0.84865825800000005</v>
      </c>
      <c r="B126">
        <v>0.42159086299999998</v>
      </c>
      <c r="C126">
        <v>0.84865825800000005</v>
      </c>
      <c r="D126">
        <v>-1.3514391079999999</v>
      </c>
      <c r="E126">
        <v>13.22491995</v>
      </c>
      <c r="F126">
        <v>0.4</v>
      </c>
    </row>
    <row r="127" spans="1:6" x14ac:dyDescent="0.35">
      <c r="A127">
        <f t="shared" si="1"/>
        <v>-8.8181483000000005E-2</v>
      </c>
      <c r="B127">
        <v>0.256899818</v>
      </c>
      <c r="C127">
        <v>-8.8181483000000005E-2</v>
      </c>
      <c r="D127">
        <v>-1.259544368</v>
      </c>
      <c r="E127">
        <v>-6.8904391570000003</v>
      </c>
      <c r="F127">
        <v>0.2</v>
      </c>
    </row>
    <row r="128" spans="1:6" x14ac:dyDescent="0.35">
      <c r="A128">
        <f t="shared" si="1"/>
        <v>2.336789199</v>
      </c>
      <c r="B128">
        <v>0.363810837</v>
      </c>
      <c r="C128">
        <v>2.336789199</v>
      </c>
      <c r="D128">
        <v>-1.4410174419999999</v>
      </c>
      <c r="E128">
        <v>41.668264569999998</v>
      </c>
      <c r="F128">
        <v>0.5</v>
      </c>
    </row>
    <row r="129" spans="1:6" x14ac:dyDescent="0.35">
      <c r="A129">
        <f t="shared" si="1"/>
        <v>-1.244433525</v>
      </c>
      <c r="B129">
        <v>1.5163032139999999</v>
      </c>
      <c r="C129">
        <v>-1.244433525</v>
      </c>
      <c r="D129">
        <v>-1.060136752</v>
      </c>
      <c r="E129">
        <v>-56.752096739999999</v>
      </c>
      <c r="F129">
        <v>0.7</v>
      </c>
    </row>
    <row r="130" spans="1:6" x14ac:dyDescent="0.35">
      <c r="A130">
        <f t="shared" ref="A130:A188" si="2">C130</f>
        <v>2.403314188</v>
      </c>
      <c r="B130">
        <v>0.29958257100000002</v>
      </c>
      <c r="C130">
        <v>2.403314188</v>
      </c>
      <c r="D130">
        <v>0.70916405999999998</v>
      </c>
      <c r="E130">
        <v>50.757962050000003</v>
      </c>
      <c r="F130">
        <v>0</v>
      </c>
    </row>
    <row r="131" spans="1:6" x14ac:dyDescent="0.35">
      <c r="A131">
        <f t="shared" si="2"/>
        <v>0.50559876599999998</v>
      </c>
      <c r="B131">
        <v>0.508990316</v>
      </c>
      <c r="C131">
        <v>0.50559876599999998</v>
      </c>
      <c r="D131">
        <v>1.5428095660000001</v>
      </c>
      <c r="E131">
        <v>0.87861836900000001</v>
      </c>
      <c r="F131">
        <v>0.1</v>
      </c>
    </row>
    <row r="132" spans="1:6" x14ac:dyDescent="0.35">
      <c r="A132">
        <f t="shared" si="2"/>
        <v>-0.12828194100000001</v>
      </c>
      <c r="B132">
        <v>0.69667241099999999</v>
      </c>
      <c r="C132">
        <v>-0.12828194100000001</v>
      </c>
      <c r="D132">
        <v>0.59478143100000003</v>
      </c>
      <c r="E132">
        <v>-14.703974260000001</v>
      </c>
      <c r="F132">
        <v>-0.1</v>
      </c>
    </row>
    <row r="133" spans="1:6" x14ac:dyDescent="0.35">
      <c r="A133">
        <f t="shared" si="2"/>
        <v>0.47941926600000001</v>
      </c>
      <c r="B133">
        <v>0.53634306499999995</v>
      </c>
      <c r="C133">
        <v>0.47941926600000001</v>
      </c>
      <c r="D133">
        <v>-5.7765560000000001E-2</v>
      </c>
      <c r="E133">
        <v>1.5873349160000001</v>
      </c>
      <c r="F133">
        <v>0.3</v>
      </c>
    </row>
    <row r="134" spans="1:6" x14ac:dyDescent="0.35">
      <c r="A134">
        <f t="shared" si="2"/>
        <v>0.27834026099999998</v>
      </c>
      <c r="B134">
        <v>0.43826169100000001</v>
      </c>
      <c r="C134">
        <v>0.27834026099999998</v>
      </c>
      <c r="D134">
        <v>0.53922789199999999</v>
      </c>
      <c r="E134">
        <v>0.49744833599999999</v>
      </c>
      <c r="F134">
        <v>-0.1</v>
      </c>
    </row>
    <row r="135" spans="1:6" x14ac:dyDescent="0.35">
      <c r="A135">
        <f t="shared" si="2"/>
        <v>1.437294453</v>
      </c>
      <c r="B135">
        <v>1.1071908559999999</v>
      </c>
      <c r="C135">
        <v>1.437294453</v>
      </c>
      <c r="D135">
        <v>-0.69876172000000003</v>
      </c>
      <c r="E135">
        <v>7.0089162480000002</v>
      </c>
      <c r="F135">
        <v>0.4</v>
      </c>
    </row>
    <row r="136" spans="1:6" x14ac:dyDescent="0.35">
      <c r="A136">
        <f t="shared" si="2"/>
        <v>1.6254494749999999</v>
      </c>
      <c r="B136">
        <v>1.4637788190000001</v>
      </c>
      <c r="C136">
        <v>1.6254494749999999</v>
      </c>
      <c r="D136">
        <v>0.60727350599999996</v>
      </c>
      <c r="E136">
        <v>6.1841314990000003</v>
      </c>
      <c r="F136">
        <v>-0.2</v>
      </c>
    </row>
    <row r="137" spans="1:6" x14ac:dyDescent="0.35">
      <c r="A137">
        <f t="shared" si="2"/>
        <v>0.40353863899999998</v>
      </c>
      <c r="B137">
        <v>0.77334045600000001</v>
      </c>
      <c r="C137">
        <v>0.40353863899999998</v>
      </c>
      <c r="D137">
        <v>1.005991257</v>
      </c>
      <c r="E137">
        <v>-6.8927477819999998</v>
      </c>
      <c r="F137">
        <v>-0.4</v>
      </c>
    </row>
    <row r="138" spans="1:6" x14ac:dyDescent="0.35">
      <c r="A138">
        <f t="shared" si="2"/>
        <v>0.72653161600000005</v>
      </c>
      <c r="B138">
        <v>0.96768534500000003</v>
      </c>
      <c r="C138">
        <v>0.72653161600000005</v>
      </c>
      <c r="D138">
        <v>0.65792805700000001</v>
      </c>
      <c r="E138">
        <v>-2.9615204030000002</v>
      </c>
      <c r="F138">
        <v>0.1</v>
      </c>
    </row>
    <row r="139" spans="1:6" x14ac:dyDescent="0.35">
      <c r="A139">
        <f t="shared" si="2"/>
        <v>0.98056745899999997</v>
      </c>
      <c r="B139">
        <v>0.64760607400000003</v>
      </c>
      <c r="C139">
        <v>0.98056745899999997</v>
      </c>
      <c r="D139">
        <v>0.57461779800000001</v>
      </c>
      <c r="E139">
        <v>8.3088562719999999</v>
      </c>
      <c r="F139">
        <v>-0.2</v>
      </c>
    </row>
    <row r="140" spans="1:6" x14ac:dyDescent="0.35">
      <c r="A140">
        <f t="shared" si="2"/>
        <v>0.52450113300000001</v>
      </c>
      <c r="B140">
        <v>0.95117166799999997</v>
      </c>
      <c r="C140">
        <v>0.52450113300000001</v>
      </c>
      <c r="D140">
        <v>0.56330029500000001</v>
      </c>
      <c r="E140">
        <v>-8.9931828560000007</v>
      </c>
      <c r="F140">
        <v>-0.2</v>
      </c>
    </row>
    <row r="141" spans="1:6" x14ac:dyDescent="0.35">
      <c r="A141">
        <f t="shared" si="2"/>
        <v>1.2423870610000001</v>
      </c>
      <c r="B141">
        <v>1.020417017</v>
      </c>
      <c r="C141">
        <v>1.2423870610000001</v>
      </c>
      <c r="D141">
        <v>1.3852276320000001</v>
      </c>
      <c r="E141">
        <v>6.2358501659999996</v>
      </c>
      <c r="F141">
        <v>0</v>
      </c>
    </row>
    <row r="142" spans="1:6" x14ac:dyDescent="0.35">
      <c r="A142">
        <f t="shared" si="2"/>
        <v>-0.96827007200000004</v>
      </c>
      <c r="B142">
        <v>0.76172555900000005</v>
      </c>
      <c r="C142">
        <v>-0.96827007200000004</v>
      </c>
      <c r="D142">
        <v>1.3943571800000001</v>
      </c>
      <c r="E142">
        <v>-42.28191228</v>
      </c>
      <c r="F142">
        <v>-0.2</v>
      </c>
    </row>
    <row r="143" spans="1:6" x14ac:dyDescent="0.35">
      <c r="A143">
        <f t="shared" si="2"/>
        <v>0.78835467199999998</v>
      </c>
      <c r="B143">
        <v>1.0813658779999999</v>
      </c>
      <c r="C143">
        <v>0.78835467199999998</v>
      </c>
      <c r="D143">
        <v>0.50586366800000004</v>
      </c>
      <c r="E143">
        <v>-18.275928929999999</v>
      </c>
      <c r="F143">
        <v>-0.2</v>
      </c>
    </row>
    <row r="144" spans="1:6" x14ac:dyDescent="0.35">
      <c r="A144">
        <f t="shared" si="2"/>
        <v>0.51136949099999995</v>
      </c>
      <c r="B144">
        <v>0.77186493899999997</v>
      </c>
      <c r="C144">
        <v>0.51136949099999995</v>
      </c>
      <c r="D144">
        <v>-0.503058479</v>
      </c>
      <c r="E144">
        <v>-7.8766522930000002</v>
      </c>
      <c r="F144">
        <v>0</v>
      </c>
    </row>
    <row r="145" spans="1:6" x14ac:dyDescent="0.35">
      <c r="A145">
        <f t="shared" si="2"/>
        <v>0.82191842800000003</v>
      </c>
      <c r="B145">
        <v>0.375914847</v>
      </c>
      <c r="C145">
        <v>0.82191842800000003</v>
      </c>
      <c r="D145">
        <v>0.93365010000000004</v>
      </c>
      <c r="E145">
        <v>20.372360780000001</v>
      </c>
      <c r="F145">
        <v>-0.1</v>
      </c>
    </row>
    <row r="146" spans="1:6" x14ac:dyDescent="0.35">
      <c r="A146">
        <f t="shared" si="2"/>
        <v>2.2590447380000001</v>
      </c>
      <c r="B146">
        <v>1.1152282200000001</v>
      </c>
      <c r="C146">
        <v>2.2590447380000001</v>
      </c>
      <c r="D146">
        <v>0.95057853299999995</v>
      </c>
      <c r="E146">
        <v>37.406535419999997</v>
      </c>
      <c r="F146">
        <v>-0.2</v>
      </c>
    </row>
    <row r="147" spans="1:6" x14ac:dyDescent="0.35">
      <c r="A147">
        <f t="shared" si="2"/>
        <v>0.149878134</v>
      </c>
      <c r="B147">
        <v>0.53100554300000002</v>
      </c>
      <c r="C147">
        <v>0.149878134</v>
      </c>
      <c r="D147">
        <v>0.59636009999999995</v>
      </c>
      <c r="E147">
        <v>-12.34810568</v>
      </c>
      <c r="F147">
        <v>-0.1</v>
      </c>
    </row>
    <row r="148" spans="1:6" x14ac:dyDescent="0.35">
      <c r="A148">
        <f t="shared" si="2"/>
        <v>0.28490721899999999</v>
      </c>
      <c r="B148">
        <v>0.582087468</v>
      </c>
      <c r="C148">
        <v>0.28490721899999999</v>
      </c>
      <c r="D148">
        <v>0.335527731</v>
      </c>
      <c r="E148">
        <v>-10.5527614</v>
      </c>
      <c r="F148">
        <v>-0.1</v>
      </c>
    </row>
    <row r="149" spans="1:6" x14ac:dyDescent="0.35">
      <c r="A149">
        <f t="shared" si="2"/>
        <v>1.3005916179999999</v>
      </c>
      <c r="B149">
        <v>1.0143438929999999</v>
      </c>
      <c r="C149">
        <v>1.3005916179999999</v>
      </c>
      <c r="D149">
        <v>0.25603400799999998</v>
      </c>
      <c r="E149">
        <v>6.0310008000000002</v>
      </c>
      <c r="F149">
        <v>-0.1</v>
      </c>
    </row>
    <row r="150" spans="1:6" x14ac:dyDescent="0.35">
      <c r="A150">
        <f t="shared" si="2"/>
        <v>0.65373993100000005</v>
      </c>
      <c r="B150">
        <v>0.52486183600000003</v>
      </c>
      <c r="C150">
        <v>0.65373993100000005</v>
      </c>
      <c r="D150">
        <v>0.91794956500000002</v>
      </c>
      <c r="E150">
        <v>6.6051692900000001</v>
      </c>
      <c r="F150">
        <v>0</v>
      </c>
    </row>
    <row r="151" spans="1:6" x14ac:dyDescent="0.35">
      <c r="A151">
        <f t="shared" si="2"/>
        <v>0.19260870299999999</v>
      </c>
      <c r="B151">
        <v>0.338741187</v>
      </c>
      <c r="C151">
        <v>0.19260870299999999</v>
      </c>
      <c r="D151">
        <v>1.195942472</v>
      </c>
      <c r="E151">
        <v>-7.2364845180000001</v>
      </c>
      <c r="F151">
        <v>0.2</v>
      </c>
    </row>
    <row r="152" spans="1:6" x14ac:dyDescent="0.35">
      <c r="A152">
        <f t="shared" si="2"/>
        <v>0.26238731900000001</v>
      </c>
      <c r="B152">
        <v>0.443918753</v>
      </c>
      <c r="C152">
        <v>0.26238731900000001</v>
      </c>
      <c r="D152">
        <v>0.223569092</v>
      </c>
      <c r="E152">
        <v>-9.0067455479999996</v>
      </c>
      <c r="F152">
        <v>0.1</v>
      </c>
    </row>
    <row r="153" spans="1:6" x14ac:dyDescent="0.35">
      <c r="A153">
        <f t="shared" si="2"/>
        <v>8.3929375000000001E-2</v>
      </c>
      <c r="B153">
        <v>0.125055845</v>
      </c>
      <c r="C153">
        <v>8.3929375000000001E-2</v>
      </c>
      <c r="D153">
        <v>0.164246315</v>
      </c>
      <c r="E153">
        <v>2.3288723760000001</v>
      </c>
      <c r="F153">
        <v>0.3</v>
      </c>
    </row>
    <row r="154" spans="1:6" x14ac:dyDescent="0.35">
      <c r="A154">
        <f t="shared" si="2"/>
        <v>0.71926564999999998</v>
      </c>
      <c r="B154">
        <v>-0.20652548200000001</v>
      </c>
      <c r="C154">
        <v>0.71926564999999998</v>
      </c>
      <c r="D154">
        <v>-0.42872570999999998</v>
      </c>
      <c r="E154">
        <v>29.837285990000002</v>
      </c>
      <c r="F154">
        <v>0.1</v>
      </c>
    </row>
    <row r="155" spans="1:6" x14ac:dyDescent="0.35">
      <c r="A155">
        <f t="shared" si="2"/>
        <v>2.0869377490000001</v>
      </c>
      <c r="B155">
        <v>0.16783443000000001</v>
      </c>
      <c r="C155">
        <v>2.0869377490000001</v>
      </c>
      <c r="D155">
        <v>-1.4129702159999999</v>
      </c>
      <c r="E155">
        <v>46.439890409999997</v>
      </c>
      <c r="F155">
        <v>0.5</v>
      </c>
    </row>
    <row r="156" spans="1:6" x14ac:dyDescent="0.35">
      <c r="A156">
        <f t="shared" si="2"/>
        <v>-2.3261186</v>
      </c>
      <c r="B156">
        <v>-0.72499446199999995</v>
      </c>
      <c r="C156">
        <v>-2.3261186</v>
      </c>
      <c r="D156">
        <v>-3.263499446</v>
      </c>
      <c r="E156">
        <v>-32.532524940000002</v>
      </c>
      <c r="F156">
        <v>0.5</v>
      </c>
    </row>
    <row r="157" spans="1:6" x14ac:dyDescent="0.35">
      <c r="A157">
        <f t="shared" si="2"/>
        <v>0.64019534199999995</v>
      </c>
      <c r="B157">
        <v>-1.2106855839999999</v>
      </c>
      <c r="C157">
        <v>0.64019534199999995</v>
      </c>
      <c r="D157">
        <v>-4.3541774110000002</v>
      </c>
      <c r="E157">
        <v>36.312404899999997</v>
      </c>
      <c r="F157">
        <v>1.2</v>
      </c>
    </row>
    <row r="158" spans="1:6" x14ac:dyDescent="0.35">
      <c r="A158">
        <f t="shared" si="2"/>
        <v>-0.18888848899999999</v>
      </c>
      <c r="B158">
        <v>-0.34354369899999998</v>
      </c>
      <c r="C158">
        <v>-0.18888848899999999</v>
      </c>
      <c r="D158">
        <v>-5.7504507460000003</v>
      </c>
      <c r="E158">
        <v>0.92306019699999997</v>
      </c>
      <c r="F158">
        <v>1.4</v>
      </c>
    </row>
    <row r="159" spans="1:6" x14ac:dyDescent="0.35">
      <c r="A159">
        <f t="shared" si="2"/>
        <v>0.70899368200000001</v>
      </c>
      <c r="B159">
        <v>-0.45174364099999997</v>
      </c>
      <c r="C159">
        <v>0.70899368200000001</v>
      </c>
      <c r="D159">
        <v>-3.0037244699999999</v>
      </c>
      <c r="E159">
        <v>16.090594079999999</v>
      </c>
      <c r="F159">
        <v>0.8</v>
      </c>
    </row>
    <row r="160" spans="1:6" x14ac:dyDescent="0.35">
      <c r="A160">
        <f t="shared" si="2"/>
        <v>-1.1034318000000001</v>
      </c>
      <c r="B160">
        <v>0.604913319</v>
      </c>
      <c r="C160">
        <v>-1.1034318000000001</v>
      </c>
      <c r="D160">
        <v>1.398804194</v>
      </c>
      <c r="E160">
        <v>-24.49229966</v>
      </c>
      <c r="F160">
        <v>0.3</v>
      </c>
    </row>
    <row r="161" spans="1:6" x14ac:dyDescent="0.35">
      <c r="A161">
        <f t="shared" si="2"/>
        <v>-0.13213193100000001</v>
      </c>
      <c r="B161">
        <v>-1.1150136999999999E-2</v>
      </c>
      <c r="C161">
        <v>-0.13213193100000001</v>
      </c>
      <c r="D161">
        <v>1.5440061650000001</v>
      </c>
      <c r="E161">
        <v>0.84829219899999997</v>
      </c>
      <c r="F161">
        <v>0.1</v>
      </c>
    </row>
    <row r="162" spans="1:6" x14ac:dyDescent="0.35">
      <c r="A162">
        <f t="shared" si="2"/>
        <v>0.10094985500000001</v>
      </c>
      <c r="B162">
        <v>0.5348174</v>
      </c>
      <c r="C162">
        <v>0.10094985500000001</v>
      </c>
      <c r="D162">
        <v>1.8800693070000001</v>
      </c>
      <c r="E162">
        <v>-5.5439905080000003</v>
      </c>
      <c r="F162">
        <v>0</v>
      </c>
    </row>
    <row r="163" spans="1:6" x14ac:dyDescent="0.35">
      <c r="A163">
        <f t="shared" si="2"/>
        <v>1.292292588</v>
      </c>
      <c r="B163">
        <v>0.81040406200000004</v>
      </c>
      <c r="C163">
        <v>1.292292588</v>
      </c>
      <c r="D163">
        <v>2.054024788</v>
      </c>
      <c r="E163">
        <v>11.656128839999999</v>
      </c>
      <c r="F163">
        <v>-0.5</v>
      </c>
    </row>
    <row r="164" spans="1:6" x14ac:dyDescent="0.35">
      <c r="A164">
        <f t="shared" si="2"/>
        <v>0.49678098399999998</v>
      </c>
      <c r="B164">
        <v>0.64501881000000005</v>
      </c>
      <c r="C164">
        <v>0.49678098399999998</v>
      </c>
      <c r="D164">
        <v>1.4268367120000001</v>
      </c>
      <c r="E164">
        <v>-0.35208608899999999</v>
      </c>
      <c r="F164">
        <v>0.1</v>
      </c>
    </row>
    <row r="165" spans="1:6" x14ac:dyDescent="0.35">
      <c r="A165">
        <f t="shared" si="2"/>
        <v>0.69495229199999997</v>
      </c>
      <c r="B165">
        <v>1.018338739</v>
      </c>
      <c r="C165">
        <v>0.69495229199999997</v>
      </c>
      <c r="D165">
        <v>0.37927209000000001</v>
      </c>
      <c r="E165">
        <v>-3.2733595809999998</v>
      </c>
      <c r="F165">
        <v>-0.2</v>
      </c>
    </row>
    <row r="166" spans="1:6" x14ac:dyDescent="0.35">
      <c r="A166">
        <f t="shared" si="2"/>
        <v>1.215715023</v>
      </c>
      <c r="B166">
        <v>0.50041314800000003</v>
      </c>
      <c r="C166">
        <v>1.215715023</v>
      </c>
      <c r="D166">
        <v>0.50174040200000003</v>
      </c>
      <c r="E166">
        <v>14.338601929999999</v>
      </c>
      <c r="F166">
        <v>-0.3</v>
      </c>
    </row>
    <row r="167" spans="1:6" x14ac:dyDescent="0.35">
      <c r="A167">
        <f t="shared" si="2"/>
        <v>-0.15658108000000001</v>
      </c>
      <c r="B167">
        <v>0.20141978399999999</v>
      </c>
      <c r="C167">
        <v>-0.15658108000000001</v>
      </c>
      <c r="D167">
        <v>0.21878696</v>
      </c>
      <c r="E167">
        <v>-4.0770513140000002</v>
      </c>
      <c r="F167">
        <v>0.1</v>
      </c>
    </row>
    <row r="168" spans="1:6" x14ac:dyDescent="0.35">
      <c r="A168">
        <f t="shared" si="2"/>
        <v>0.52891255000000004</v>
      </c>
      <c r="B168">
        <v>0.43372599000000001</v>
      </c>
      <c r="C168">
        <v>0.52891255000000004</v>
      </c>
      <c r="D168">
        <v>1.011138664</v>
      </c>
      <c r="E168">
        <v>2.722503997</v>
      </c>
      <c r="F168">
        <v>-0.1</v>
      </c>
    </row>
    <row r="169" spans="1:6" x14ac:dyDescent="0.35">
      <c r="A169">
        <f t="shared" si="2"/>
        <v>6.0747191999999998E-2</v>
      </c>
      <c r="B169">
        <v>0.33593895400000001</v>
      </c>
      <c r="C169">
        <v>6.0747191999999998E-2</v>
      </c>
      <c r="D169">
        <v>0.85151691500000004</v>
      </c>
      <c r="E169">
        <v>-3.4544771249999999</v>
      </c>
      <c r="F169">
        <v>-0.5</v>
      </c>
    </row>
    <row r="170" spans="1:6" x14ac:dyDescent="0.35">
      <c r="A170">
        <f t="shared" si="2"/>
        <v>1.6220488500000001</v>
      </c>
      <c r="B170">
        <v>0.60108995300000001</v>
      </c>
      <c r="C170">
        <v>1.6220488500000001</v>
      </c>
      <c r="D170">
        <v>0.88651816800000005</v>
      </c>
      <c r="E170">
        <v>17.625305099999999</v>
      </c>
      <c r="F170">
        <v>-0.3</v>
      </c>
    </row>
    <row r="171" spans="1:6" x14ac:dyDescent="0.35">
      <c r="A171">
        <f t="shared" si="2"/>
        <v>0.76689543199999999</v>
      </c>
      <c r="B171">
        <v>0.169429564</v>
      </c>
      <c r="C171">
        <v>0.76689543199999999</v>
      </c>
      <c r="D171">
        <v>0.62923585599999998</v>
      </c>
      <c r="E171">
        <v>8.9694970999999999</v>
      </c>
      <c r="F171">
        <v>0</v>
      </c>
    </row>
    <row r="172" spans="1:6" x14ac:dyDescent="0.35">
      <c r="A172">
        <f t="shared" si="2"/>
        <v>-5.0714517000000001E-2</v>
      </c>
      <c r="B172">
        <v>0.26416033999999999</v>
      </c>
      <c r="C172">
        <v>-5.0714517000000001E-2</v>
      </c>
      <c r="D172">
        <v>7.8801658999999996E-2</v>
      </c>
      <c r="E172">
        <v>-3.0492217749999999</v>
      </c>
      <c r="F172">
        <v>-0.4</v>
      </c>
    </row>
    <row r="173" spans="1:6" x14ac:dyDescent="0.35">
      <c r="A173">
        <f t="shared" si="2"/>
        <v>2.5910669660000001</v>
      </c>
      <c r="B173">
        <v>0.27877186100000001</v>
      </c>
      <c r="C173">
        <v>2.5910669660000001</v>
      </c>
      <c r="D173">
        <v>0.63305509299999996</v>
      </c>
      <c r="E173">
        <v>29.04670355</v>
      </c>
      <c r="F173">
        <v>0.1</v>
      </c>
    </row>
    <row r="174" spans="1:6" x14ac:dyDescent="0.35">
      <c r="A174">
        <f t="shared" si="2"/>
        <v>-4.2652504650000003</v>
      </c>
      <c r="B174">
        <v>0.46861291599999999</v>
      </c>
      <c r="C174">
        <v>-4.2652504650000003</v>
      </c>
      <c r="D174">
        <v>0.67713242799999995</v>
      </c>
      <c r="E174">
        <v>-68.788266980000003</v>
      </c>
      <c r="F174">
        <v>-0.4</v>
      </c>
    </row>
    <row r="175" spans="1:6" x14ac:dyDescent="0.35">
      <c r="A175">
        <f t="shared" si="2"/>
        <v>0.58146540999999996</v>
      </c>
      <c r="B175">
        <v>0.20545802499999999</v>
      </c>
      <c r="C175">
        <v>0.58146540999999996</v>
      </c>
      <c r="D175">
        <v>0.30744960900000001</v>
      </c>
      <c r="E175">
        <v>7.8164772850000004</v>
      </c>
      <c r="F175">
        <v>0</v>
      </c>
    </row>
    <row r="176" spans="1:6" ht="15" thickBot="1" x14ac:dyDescent="0.4">
      <c r="A176">
        <f t="shared" si="2"/>
        <v>0.58328912399999999</v>
      </c>
      <c r="B176">
        <v>0.46641787200000001</v>
      </c>
      <c r="C176">
        <v>0.58328912399999999</v>
      </c>
      <c r="D176">
        <v>0.23440887899999999</v>
      </c>
      <c r="E176">
        <v>3.4940068200000001</v>
      </c>
      <c r="F176">
        <v>-0.3</v>
      </c>
    </row>
    <row r="177" spans="1:12" x14ac:dyDescent="0.35">
      <c r="A177">
        <f t="shared" si="2"/>
        <v>0.214948957</v>
      </c>
      <c r="B177">
        <v>0.83917366699999996</v>
      </c>
      <c r="C177">
        <v>0.214948957</v>
      </c>
      <c r="D177">
        <v>0.79208721999999998</v>
      </c>
      <c r="E177">
        <v>-11.276614500000001</v>
      </c>
      <c r="F177">
        <v>-0.5</v>
      </c>
      <c r="H177" t="s">
        <v>66</v>
      </c>
      <c r="K177" s="17"/>
      <c r="L177" s="17" t="s">
        <v>58</v>
      </c>
    </row>
    <row r="178" spans="1:12" x14ac:dyDescent="0.35">
      <c r="A178">
        <f t="shared" si="2"/>
        <v>1.1036948660000001</v>
      </c>
      <c r="B178">
        <v>0.473451177</v>
      </c>
      <c r="C178">
        <v>1.1036948660000001</v>
      </c>
      <c r="D178">
        <v>0.54709166499999995</v>
      </c>
      <c r="E178">
        <v>13.52020248</v>
      </c>
      <c r="F178">
        <v>0</v>
      </c>
      <c r="K178" t="s">
        <v>65</v>
      </c>
      <c r="L178">
        <v>0.26816147624858211</v>
      </c>
    </row>
    <row r="179" spans="1:12" x14ac:dyDescent="0.35">
      <c r="A179">
        <f t="shared" si="2"/>
        <v>1.2939049229999999</v>
      </c>
      <c r="B179">
        <v>0.93375697599999996</v>
      </c>
      <c r="C179">
        <v>1.2939049229999999</v>
      </c>
      <c r="D179">
        <v>1.338010744</v>
      </c>
      <c r="E179">
        <v>8.2440476969999992</v>
      </c>
      <c r="F179">
        <v>-0.6</v>
      </c>
      <c r="K179" t="s">
        <v>34</v>
      </c>
      <c r="L179">
        <v>0.71375117627914753</v>
      </c>
    </row>
    <row r="180" spans="1:12" x14ac:dyDescent="0.35">
      <c r="A180">
        <f t="shared" si="2"/>
        <v>0.99853396299999997</v>
      </c>
      <c r="B180">
        <v>0.91687177499999994</v>
      </c>
      <c r="C180">
        <v>0.99853396299999997</v>
      </c>
      <c r="D180">
        <v>0.62352731400000005</v>
      </c>
      <c r="E180">
        <v>2.461952556</v>
      </c>
      <c r="F180">
        <v>-0.2</v>
      </c>
      <c r="K180" t="s">
        <v>35</v>
      </c>
      <c r="L180">
        <v>4.581862091246728E-2</v>
      </c>
    </row>
    <row r="181" spans="1:12" x14ac:dyDescent="0.35">
      <c r="A181">
        <f t="shared" si="2"/>
        <v>1.046418013</v>
      </c>
      <c r="B181">
        <v>1.1253325009999999</v>
      </c>
      <c r="C181">
        <v>1.046418013</v>
      </c>
      <c r="D181">
        <v>0.90355427499999996</v>
      </c>
      <c r="E181">
        <v>-1.5130502210000001</v>
      </c>
      <c r="F181">
        <v>-0.3</v>
      </c>
      <c r="K181" t="s">
        <v>36</v>
      </c>
      <c r="L181">
        <v>-4.521489778989523E-2</v>
      </c>
    </row>
    <row r="182" spans="1:12" ht="15" thickBot="1" x14ac:dyDescent="0.4">
      <c r="A182">
        <f t="shared" si="2"/>
        <v>0.49040680199999998</v>
      </c>
      <c r="B182">
        <v>0.59624004500000005</v>
      </c>
      <c r="C182">
        <v>0.49040680199999998</v>
      </c>
      <c r="D182">
        <v>-0.467108784</v>
      </c>
      <c r="E182">
        <v>-0.75840016799999999</v>
      </c>
      <c r="F182">
        <v>-0.2</v>
      </c>
      <c r="K182" s="16" t="s">
        <v>37</v>
      </c>
      <c r="L182" s="16">
        <v>-0.20516695995509929</v>
      </c>
    </row>
    <row r="183" spans="1:12" x14ac:dyDescent="0.35">
      <c r="A183">
        <f t="shared" si="2"/>
        <v>0.95495948900000005</v>
      </c>
      <c r="B183">
        <v>0.70814388699999997</v>
      </c>
      <c r="C183">
        <v>0.95495948900000005</v>
      </c>
      <c r="D183">
        <v>-0.69702161500000004</v>
      </c>
      <c r="E183">
        <v>5.0239177279999998</v>
      </c>
      <c r="F183">
        <v>-0.1</v>
      </c>
    </row>
    <row r="184" spans="1:12" x14ac:dyDescent="0.35">
      <c r="A184">
        <f t="shared" si="2"/>
        <v>0.80166267300000005</v>
      </c>
      <c r="B184">
        <v>0.66496955899999999</v>
      </c>
      <c r="C184">
        <v>0.80166267300000005</v>
      </c>
      <c r="D184">
        <v>0.38060610299999997</v>
      </c>
      <c r="E184">
        <v>3.180929764</v>
      </c>
      <c r="F184">
        <v>-0.3</v>
      </c>
      <c r="H184" t="s">
        <v>3</v>
      </c>
    </row>
    <row r="185" spans="1:12" x14ac:dyDescent="0.35">
      <c r="A185">
        <f t="shared" si="2"/>
        <v>0.74006259900000004</v>
      </c>
      <c r="B185" s="2"/>
      <c r="C185">
        <v>0.74006259900000004</v>
      </c>
      <c r="D185">
        <v>-0.84554637600000004</v>
      </c>
      <c r="E185">
        <v>3.4827860149999998</v>
      </c>
      <c r="F185">
        <v>0</v>
      </c>
      <c r="G185" s="24">
        <f>$C$191*C185+$D$191*D185+$E$191*E185+$F$191*F185</f>
        <v>0.3320049679982971</v>
      </c>
    </row>
    <row r="186" spans="1:12" x14ac:dyDescent="0.35">
      <c r="A186">
        <f t="shared" si="2"/>
        <v>0.51902539999999997</v>
      </c>
      <c r="B186" s="2"/>
      <c r="C186">
        <v>0.51902539999999997</v>
      </c>
      <c r="D186">
        <v>-0.41793047999999999</v>
      </c>
      <c r="E186">
        <v>2.2365340530000002</v>
      </c>
      <c r="F186">
        <v>0</v>
      </c>
      <c r="G186" s="24">
        <f t="shared" ref="G186:G188" si="3">$C$191*C186+$D$191*D186+$E$191*E186+$F$191*F186</f>
        <v>0.25018133292785438</v>
      </c>
    </row>
    <row r="187" spans="1:12" x14ac:dyDescent="0.35">
      <c r="A187">
        <f t="shared" si="2"/>
        <v>0.72372078200000001</v>
      </c>
      <c r="B187" s="2"/>
      <c r="C187">
        <v>0.72372078200000001</v>
      </c>
      <c r="D187">
        <v>-0.20331882800000001</v>
      </c>
      <c r="E187">
        <v>-2.7215010560000001</v>
      </c>
      <c r="F187">
        <v>-0.1</v>
      </c>
      <c r="G187" s="24">
        <f t="shared" si="3"/>
        <v>0.65080985922330736</v>
      </c>
    </row>
    <row r="188" spans="1:12" x14ac:dyDescent="0.35">
      <c r="A188">
        <f t="shared" si="2"/>
        <v>0.64470080900000004</v>
      </c>
      <c r="B188" s="2"/>
      <c r="C188">
        <v>0.64470080900000004</v>
      </c>
      <c r="D188">
        <v>0.47491844</v>
      </c>
      <c r="E188">
        <v>-0.57285792599999996</v>
      </c>
      <c r="F188">
        <v>0</v>
      </c>
      <c r="G188" s="24">
        <f t="shared" si="3"/>
        <v>0.50781778131078981</v>
      </c>
    </row>
    <row r="189" spans="1:12" x14ac:dyDescent="0.35">
      <c r="A189" t="s">
        <v>67</v>
      </c>
    </row>
    <row r="190" spans="1:12" x14ac:dyDescent="0.35">
      <c r="B190" t="str">
        <f t="shared" ref="B190:F190" si="4">B1</f>
        <v>Consumption</v>
      </c>
      <c r="C190" s="25" t="str">
        <f t="shared" si="4"/>
        <v>Income</v>
      </c>
      <c r="D190" s="25" t="str">
        <f t="shared" si="4"/>
        <v>Production</v>
      </c>
      <c r="E190" s="25" t="str">
        <f t="shared" si="4"/>
        <v>Savings</v>
      </c>
      <c r="F190" s="25" t="str">
        <f t="shared" si="4"/>
        <v>Unemployment</v>
      </c>
      <c r="G190" s="25"/>
    </row>
    <row r="191" spans="1:12" ht="15" thickBot="1" x14ac:dyDescent="0.4">
      <c r="C191" s="16">
        <f>L179</f>
        <v>0.71375117627914753</v>
      </c>
      <c r="D191" s="16">
        <f>L180</f>
        <v>4.581862091246728E-2</v>
      </c>
      <c r="E191" s="16">
        <f>L181</f>
        <v>-4.521489778989523E-2</v>
      </c>
      <c r="F191" s="16">
        <f>L182</f>
        <v>-0.20516695995509929</v>
      </c>
      <c r="G191" s="16"/>
    </row>
  </sheetData>
  <mergeCells count="1">
    <mergeCell ref="J2:M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0DBF-6C00-4CBF-9488-BEF7B86E5AB4}">
  <dimension ref="A1:I21"/>
  <sheetViews>
    <sheetView showGridLines="0" workbookViewId="0">
      <selection activeCell="A16" sqref="A16:B21"/>
    </sheetView>
  </sheetViews>
  <sheetFormatPr defaultRowHeight="14.5" x14ac:dyDescent="0.35"/>
  <cols>
    <col min="1" max="1" width="30.90625" bestFit="1" customWidth="1"/>
    <col min="2" max="2" width="14.36328125" bestFit="1" customWidth="1"/>
    <col min="3" max="3" width="13.90625" bestFit="1" customWidth="1"/>
    <col min="4" max="4" width="21.08984375" bestFit="1" customWidth="1"/>
    <col min="5" max="5" width="12" bestFit="1" customWidth="1"/>
    <col min="6" max="6" width="12.81640625" bestFit="1" customWidth="1"/>
    <col min="7" max="7" width="12.6328125" bestFit="1" customWidth="1"/>
    <col min="8" max="8" width="13.453125" bestFit="1" customWidth="1"/>
    <col min="9" max="9" width="13.81640625" bestFit="1" customWidth="1"/>
  </cols>
  <sheetData>
    <row r="1" spans="1:9" x14ac:dyDescent="0.35">
      <c r="A1" t="s">
        <v>42</v>
      </c>
    </row>
    <row r="2" spans="1:9" ht="15" thickBot="1" x14ac:dyDescent="0.4"/>
    <row r="3" spans="1:9" x14ac:dyDescent="0.35">
      <c r="A3" s="15" t="s">
        <v>43</v>
      </c>
      <c r="B3" s="15"/>
    </row>
    <row r="4" spans="1:9" x14ac:dyDescent="0.35">
      <c r="A4" t="s">
        <v>44</v>
      </c>
      <c r="B4">
        <v>0.86813525966221805</v>
      </c>
    </row>
    <row r="5" spans="1:9" x14ac:dyDescent="0.35">
      <c r="A5" t="s">
        <v>45</v>
      </c>
      <c r="B5">
        <v>0.75365882906878667</v>
      </c>
    </row>
    <row r="6" spans="1:9" x14ac:dyDescent="0.35">
      <c r="A6" t="s">
        <v>46</v>
      </c>
      <c r="B6">
        <v>0.74812307241864706</v>
      </c>
    </row>
    <row r="7" spans="1:9" x14ac:dyDescent="0.35">
      <c r="A7" t="s">
        <v>47</v>
      </c>
      <c r="B7">
        <v>0.33199205067723342</v>
      </c>
    </row>
    <row r="8" spans="1:9" ht="15" thickBot="1" x14ac:dyDescent="0.4">
      <c r="A8" s="16" t="s">
        <v>48</v>
      </c>
      <c r="B8" s="16">
        <v>183</v>
      </c>
    </row>
    <row r="10" spans="1:9" ht="15" thickBot="1" x14ac:dyDescent="0.4">
      <c r="A10" t="s">
        <v>49</v>
      </c>
    </row>
    <row r="11" spans="1:9" x14ac:dyDescent="0.35">
      <c r="A11" s="17"/>
      <c r="B11" s="17" t="s">
        <v>50</v>
      </c>
      <c r="C11" s="17" t="s">
        <v>51</v>
      </c>
      <c r="D11" s="17" t="s">
        <v>52</v>
      </c>
      <c r="E11" s="17" t="s">
        <v>53</v>
      </c>
      <c r="F11" s="17" t="s">
        <v>54</v>
      </c>
    </row>
    <row r="12" spans="1:9" x14ac:dyDescent="0.35">
      <c r="A12" t="s">
        <v>55</v>
      </c>
      <c r="B12">
        <v>4</v>
      </c>
      <c r="C12">
        <v>60.022373090037064</v>
      </c>
      <c r="D12">
        <v>15.005593272509266</v>
      </c>
      <c r="E12">
        <v>136.14377883640847</v>
      </c>
      <c r="F12">
        <v>4.7839301790943682E-53</v>
      </c>
    </row>
    <row r="13" spans="1:9" x14ac:dyDescent="0.35">
      <c r="A13" t="s">
        <v>56</v>
      </c>
      <c r="B13">
        <v>178</v>
      </c>
      <c r="C13">
        <v>19.618932464891699</v>
      </c>
      <c r="D13">
        <v>0.11021872171287471</v>
      </c>
    </row>
    <row r="14" spans="1:9" ht="15" thickBot="1" x14ac:dyDescent="0.4">
      <c r="A14" s="16" t="s">
        <v>57</v>
      </c>
      <c r="B14" s="16">
        <v>182</v>
      </c>
      <c r="C14" s="16">
        <v>79.641305554928763</v>
      </c>
      <c r="D14" s="16"/>
      <c r="E14" s="16"/>
      <c r="F14" s="16"/>
    </row>
    <row r="15" spans="1:9" ht="15" thickBot="1" x14ac:dyDescent="0.4"/>
    <row r="16" spans="1:9" x14ac:dyDescent="0.35">
      <c r="A16" s="17"/>
      <c r="B16" s="17" t="s">
        <v>58</v>
      </c>
      <c r="C16" s="17" t="s">
        <v>47</v>
      </c>
      <c r="D16" s="17" t="s">
        <v>59</v>
      </c>
      <c r="E16" s="17" t="s">
        <v>60</v>
      </c>
      <c r="F16" s="17" t="s">
        <v>61</v>
      </c>
      <c r="G16" s="17" t="s">
        <v>62</v>
      </c>
      <c r="H16" s="17" t="s">
        <v>63</v>
      </c>
      <c r="I16" s="17" t="s">
        <v>64</v>
      </c>
    </row>
    <row r="17" spans="1:9" x14ac:dyDescent="0.35">
      <c r="A17" t="s">
        <v>65</v>
      </c>
      <c r="B17">
        <v>0.26816147624858211</v>
      </c>
      <c r="C17">
        <v>3.7953237733336538E-2</v>
      </c>
      <c r="D17">
        <v>7.0655757522642206</v>
      </c>
      <c r="E17">
        <v>3.4833034143014627E-11</v>
      </c>
      <c r="F17">
        <v>0.19326528224706585</v>
      </c>
      <c r="G17">
        <v>0.34305767025009837</v>
      </c>
      <c r="H17">
        <v>0.19326528224706585</v>
      </c>
      <c r="I17">
        <v>0.34305767025009837</v>
      </c>
    </row>
    <row r="18" spans="1:9" x14ac:dyDescent="0.35">
      <c r="A18" t="s">
        <v>34</v>
      </c>
      <c r="B18">
        <v>0.71375117627914753</v>
      </c>
      <c r="C18">
        <v>4.2659601373092583E-2</v>
      </c>
      <c r="D18">
        <v>16.731313779442488</v>
      </c>
      <c r="E18">
        <v>2.2759012204642134E-38</v>
      </c>
      <c r="F18">
        <v>0.62956753421637568</v>
      </c>
      <c r="G18">
        <v>0.79793481834191937</v>
      </c>
      <c r="H18">
        <v>0.62956753421637568</v>
      </c>
      <c r="I18">
        <v>0.79793481834191937</v>
      </c>
    </row>
    <row r="19" spans="1:9" x14ac:dyDescent="0.35">
      <c r="A19" t="s">
        <v>35</v>
      </c>
      <c r="B19">
        <v>4.581862091246728E-2</v>
      </c>
      <c r="C19">
        <v>2.6459944372723528E-2</v>
      </c>
      <c r="D19">
        <v>1.7316219666621755</v>
      </c>
      <c r="E19">
        <v>8.507343106126268E-2</v>
      </c>
      <c r="F19">
        <v>-6.3969276247302226E-3</v>
      </c>
      <c r="G19">
        <v>9.8034169449664782E-2</v>
      </c>
      <c r="H19">
        <v>-6.3969276247302226E-3</v>
      </c>
      <c r="I19">
        <v>9.8034169449664782E-2</v>
      </c>
    </row>
    <row r="20" spans="1:9" x14ac:dyDescent="0.35">
      <c r="A20" t="s">
        <v>36</v>
      </c>
      <c r="B20">
        <v>-4.521489778989523E-2</v>
      </c>
      <c r="C20">
        <v>2.8106630492366657E-3</v>
      </c>
      <c r="D20">
        <v>-16.086915079406236</v>
      </c>
      <c r="E20">
        <v>1.5536490663302357E-36</v>
      </c>
      <c r="F20">
        <v>-5.0761406535409219E-2</v>
      </c>
      <c r="G20">
        <v>-3.966838904438124E-2</v>
      </c>
      <c r="H20">
        <v>-5.0761406535409219E-2</v>
      </c>
      <c r="I20">
        <v>-3.966838904438124E-2</v>
      </c>
    </row>
    <row r="21" spans="1:9" ht="15" thickBot="1" x14ac:dyDescent="0.4">
      <c r="A21" s="16" t="s">
        <v>37</v>
      </c>
      <c r="B21" s="16">
        <v>-0.20516695995509929</v>
      </c>
      <c r="C21" s="16">
        <v>0.10744298853180227</v>
      </c>
      <c r="D21" s="16">
        <v>-1.9095425653984996</v>
      </c>
      <c r="E21" s="16">
        <v>5.7800446152039171E-2</v>
      </c>
      <c r="F21" s="16">
        <v>-0.4171929001323279</v>
      </c>
      <c r="G21" s="16">
        <v>6.8589802221293295E-3</v>
      </c>
      <c r="H21" s="16">
        <v>-0.4171929001323279</v>
      </c>
      <c r="I21" s="16">
        <v>6.8589802221293295E-3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8CC0-0876-4965-AE4C-7AEF5B231F79}">
  <dimension ref="A1:R191"/>
  <sheetViews>
    <sheetView workbookViewId="0">
      <selection activeCell="J7" sqref="J7"/>
    </sheetView>
  </sheetViews>
  <sheetFormatPr defaultRowHeight="14.5" x14ac:dyDescent="0.35"/>
  <sheetData>
    <row r="1" spans="1:18" x14ac:dyDescent="0.35">
      <c r="A1" t="str">
        <f>C1</f>
        <v>Income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68</v>
      </c>
      <c r="H1" t="s">
        <v>69</v>
      </c>
      <c r="I1" t="s">
        <v>70</v>
      </c>
      <c r="J1" t="s">
        <v>71</v>
      </c>
    </row>
    <row r="2" spans="1:18" x14ac:dyDescent="0.35">
      <c r="A2">
        <f t="shared" ref="A2:A65" si="0">C2</f>
        <v>0.97226104300000005</v>
      </c>
      <c r="B2">
        <v>0.61598621799999997</v>
      </c>
      <c r="C2">
        <v>0.97226104300000005</v>
      </c>
      <c r="D2">
        <v>-2.4527003120000002</v>
      </c>
      <c r="E2">
        <v>4.8103115020000002</v>
      </c>
      <c r="F2">
        <v>0.9</v>
      </c>
      <c r="G2">
        <v>1</v>
      </c>
      <c r="H2">
        <v>0</v>
      </c>
      <c r="I2">
        <v>0</v>
      </c>
      <c r="J2">
        <v>0</v>
      </c>
      <c r="N2" s="35" t="s">
        <v>38</v>
      </c>
      <c r="O2" s="36"/>
      <c r="P2" s="36"/>
      <c r="Q2" s="37"/>
      <c r="R2" s="9">
        <f>CORREL(B2:B184,C2:C184)</f>
        <v>0.3988499193957043</v>
      </c>
    </row>
    <row r="3" spans="1:18" x14ac:dyDescent="0.35">
      <c r="A3">
        <f t="shared" si="0"/>
        <v>1.1690847170000001</v>
      </c>
      <c r="B3">
        <v>0.46037569</v>
      </c>
      <c r="C3">
        <v>1.1690847170000001</v>
      </c>
      <c r="D3">
        <v>-0.55152508700000002</v>
      </c>
      <c r="E3">
        <v>7.2879923370000004</v>
      </c>
      <c r="F3">
        <v>0.5</v>
      </c>
      <c r="G3">
        <v>0</v>
      </c>
      <c r="H3">
        <v>1</v>
      </c>
      <c r="I3">
        <v>0</v>
      </c>
      <c r="J3">
        <v>0</v>
      </c>
    </row>
    <row r="4" spans="1:18" x14ac:dyDescent="0.35">
      <c r="A4">
        <f t="shared" si="0"/>
        <v>1.5532705499999999</v>
      </c>
      <c r="B4">
        <v>0.87679142300000001</v>
      </c>
      <c r="C4">
        <v>1.5532705499999999</v>
      </c>
      <c r="D4">
        <v>-0.35870786199999999</v>
      </c>
      <c r="E4">
        <v>7.2890130629999996</v>
      </c>
      <c r="F4">
        <v>0.5</v>
      </c>
      <c r="G4">
        <v>0</v>
      </c>
      <c r="H4">
        <v>0</v>
      </c>
      <c r="I4">
        <v>1</v>
      </c>
      <c r="J4">
        <v>0</v>
      </c>
    </row>
    <row r="5" spans="1:18" x14ac:dyDescent="0.35">
      <c r="A5">
        <f t="shared" si="0"/>
        <v>-0.25527238099999999</v>
      </c>
      <c r="B5">
        <v>-0.27424514100000003</v>
      </c>
      <c r="C5">
        <v>-0.25527238099999999</v>
      </c>
      <c r="D5">
        <v>-2.1854548550000001</v>
      </c>
      <c r="E5">
        <v>0.98522964400000002</v>
      </c>
      <c r="F5">
        <v>0.7</v>
      </c>
      <c r="G5">
        <v>0</v>
      </c>
      <c r="H5">
        <v>0</v>
      </c>
      <c r="I5">
        <v>0</v>
      </c>
      <c r="J5">
        <v>1</v>
      </c>
      <c r="N5" t="s">
        <v>39</v>
      </c>
    </row>
    <row r="6" spans="1:18" x14ac:dyDescent="0.35">
      <c r="A6">
        <f t="shared" si="0"/>
        <v>1.9871536279999999</v>
      </c>
      <c r="B6">
        <v>1.8973707580000001</v>
      </c>
      <c r="C6">
        <v>1.9871536279999999</v>
      </c>
      <c r="D6">
        <v>1.90973412</v>
      </c>
      <c r="E6">
        <v>3.6577706139999999</v>
      </c>
      <c r="F6">
        <v>-0.1</v>
      </c>
      <c r="G6">
        <v>1</v>
      </c>
      <c r="H6">
        <v>0</v>
      </c>
      <c r="I6">
        <v>0</v>
      </c>
      <c r="J6">
        <v>0</v>
      </c>
      <c r="N6" t="s">
        <v>40</v>
      </c>
    </row>
    <row r="7" spans="1:18" x14ac:dyDescent="0.35">
      <c r="A7">
        <f t="shared" si="0"/>
        <v>1.4473341749999999</v>
      </c>
      <c r="B7">
        <v>0.91199290899999996</v>
      </c>
      <c r="C7">
        <v>1.4473341749999999</v>
      </c>
      <c r="D7">
        <v>0.901535843</v>
      </c>
      <c r="E7">
        <v>6.0513418039999998</v>
      </c>
      <c r="F7">
        <v>-0.1</v>
      </c>
      <c r="G7">
        <v>0</v>
      </c>
      <c r="H7">
        <v>1</v>
      </c>
      <c r="I7">
        <v>0</v>
      </c>
      <c r="J7">
        <v>0</v>
      </c>
      <c r="N7" t="s">
        <v>41</v>
      </c>
    </row>
    <row r="8" spans="1:18" x14ac:dyDescent="0.35">
      <c r="A8">
        <f t="shared" si="0"/>
        <v>0.53181192899999996</v>
      </c>
      <c r="B8">
        <v>0.79453884500000005</v>
      </c>
      <c r="C8">
        <v>0.53181192899999996</v>
      </c>
      <c r="D8">
        <v>0.30801941599999999</v>
      </c>
      <c r="E8">
        <v>-0.445832214</v>
      </c>
      <c r="F8">
        <v>0.1</v>
      </c>
      <c r="G8">
        <v>0</v>
      </c>
      <c r="H8">
        <v>0</v>
      </c>
      <c r="I8">
        <v>1</v>
      </c>
      <c r="J8">
        <v>0</v>
      </c>
    </row>
    <row r="9" spans="1:18" x14ac:dyDescent="0.35">
      <c r="A9">
        <f t="shared" si="0"/>
        <v>1.1601251370000001</v>
      </c>
      <c r="B9">
        <v>1.648587467</v>
      </c>
      <c r="C9">
        <v>1.1601251370000001</v>
      </c>
      <c r="D9">
        <v>2.2913044149999999</v>
      </c>
      <c r="E9">
        <v>-1.53087186</v>
      </c>
      <c r="F9">
        <v>0</v>
      </c>
      <c r="G9">
        <v>0</v>
      </c>
      <c r="H9">
        <v>0</v>
      </c>
      <c r="I9">
        <v>0</v>
      </c>
      <c r="J9">
        <v>1</v>
      </c>
    </row>
    <row r="10" spans="1:18" x14ac:dyDescent="0.35">
      <c r="A10">
        <f t="shared" si="0"/>
        <v>0.45701150499999998</v>
      </c>
      <c r="B10">
        <v>1.3137221779999999</v>
      </c>
      <c r="C10">
        <v>0.45701150499999998</v>
      </c>
      <c r="D10">
        <v>4.149573867</v>
      </c>
      <c r="E10">
        <v>-4.3585943800000004</v>
      </c>
      <c r="F10">
        <v>-0.2</v>
      </c>
      <c r="G10">
        <v>1</v>
      </c>
      <c r="H10">
        <v>0</v>
      </c>
      <c r="I10">
        <v>0</v>
      </c>
      <c r="J10">
        <v>0</v>
      </c>
    </row>
    <row r="11" spans="1:18" x14ac:dyDescent="0.35">
      <c r="A11">
        <f t="shared" si="0"/>
        <v>1.0166244090000001</v>
      </c>
      <c r="B11">
        <v>1.891474954</v>
      </c>
      <c r="C11">
        <v>1.0166244090000001</v>
      </c>
      <c r="D11">
        <v>1.89062398</v>
      </c>
      <c r="E11">
        <v>-5.054525795</v>
      </c>
      <c r="F11">
        <v>-0.1</v>
      </c>
      <c r="G11">
        <v>0</v>
      </c>
      <c r="H11">
        <v>1</v>
      </c>
      <c r="I11">
        <v>0</v>
      </c>
      <c r="J11">
        <v>0</v>
      </c>
    </row>
    <row r="12" spans="1:18" x14ac:dyDescent="0.35">
      <c r="A12">
        <f t="shared" si="0"/>
        <v>1.9041012639999999</v>
      </c>
      <c r="B12">
        <v>1.5307139999999999</v>
      </c>
      <c r="C12">
        <v>1.9041012639999999</v>
      </c>
      <c r="D12">
        <v>1.2733528970000001</v>
      </c>
      <c r="E12">
        <v>5.8099590379999997</v>
      </c>
      <c r="F12">
        <v>-0.2</v>
      </c>
      <c r="G12">
        <v>0</v>
      </c>
      <c r="H12">
        <v>0</v>
      </c>
      <c r="I12">
        <v>1</v>
      </c>
      <c r="J12">
        <v>0</v>
      </c>
    </row>
    <row r="13" spans="1:18" x14ac:dyDescent="0.35">
      <c r="A13">
        <f t="shared" si="0"/>
        <v>3.8902586609999998</v>
      </c>
      <c r="B13">
        <v>2.318294715</v>
      </c>
      <c r="C13">
        <v>3.8902586609999998</v>
      </c>
      <c r="D13">
        <v>3.436892066</v>
      </c>
      <c r="E13">
        <v>16.04471706</v>
      </c>
      <c r="F13">
        <v>-0.3</v>
      </c>
      <c r="G13">
        <v>0</v>
      </c>
      <c r="H13">
        <v>0</v>
      </c>
      <c r="I13">
        <v>0</v>
      </c>
      <c r="J13">
        <v>1</v>
      </c>
    </row>
    <row r="14" spans="1:18" x14ac:dyDescent="0.35">
      <c r="A14">
        <f t="shared" si="0"/>
        <v>0.708252663</v>
      </c>
      <c r="B14">
        <v>1.81073916</v>
      </c>
      <c r="C14">
        <v>0.708252663</v>
      </c>
      <c r="D14">
        <v>2.7990763570000001</v>
      </c>
      <c r="E14">
        <v>-5.3488684949999996</v>
      </c>
      <c r="F14">
        <v>-0.3</v>
      </c>
      <c r="G14">
        <v>1</v>
      </c>
      <c r="H14">
        <v>0</v>
      </c>
      <c r="I14">
        <v>0</v>
      </c>
      <c r="J14">
        <v>0</v>
      </c>
    </row>
    <row r="15" spans="1:18" x14ac:dyDescent="0.35">
      <c r="A15">
        <f t="shared" si="0"/>
        <v>0.79430953999999998</v>
      </c>
      <c r="B15">
        <v>-4.1739960999999999E-2</v>
      </c>
      <c r="C15">
        <v>0.79430953999999998</v>
      </c>
      <c r="D15">
        <v>0.81768861800000003</v>
      </c>
      <c r="E15">
        <v>8.4260343619999993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8" x14ac:dyDescent="0.35">
      <c r="A16">
        <f t="shared" si="0"/>
        <v>0.43381827499999998</v>
      </c>
      <c r="B16">
        <v>0.35423556499999997</v>
      </c>
      <c r="C16">
        <v>0.43381827499999998</v>
      </c>
      <c r="D16">
        <v>0.86899693200000006</v>
      </c>
      <c r="E16">
        <v>2.7587956519999999</v>
      </c>
      <c r="F16">
        <v>-0.1</v>
      </c>
      <c r="G16">
        <v>0</v>
      </c>
      <c r="H16">
        <v>0</v>
      </c>
      <c r="I16">
        <v>1</v>
      </c>
      <c r="J16">
        <v>0</v>
      </c>
    </row>
    <row r="17" spans="1:10" x14ac:dyDescent="0.35">
      <c r="A17">
        <f t="shared" si="0"/>
        <v>1.0938097920000001</v>
      </c>
      <c r="B17">
        <v>-0.291632155</v>
      </c>
      <c r="C17">
        <v>1.0938097920000001</v>
      </c>
      <c r="D17">
        <v>1.4729618689999999</v>
      </c>
      <c r="E17">
        <v>11.14642986</v>
      </c>
      <c r="F17">
        <v>0.1</v>
      </c>
      <c r="G17">
        <v>0</v>
      </c>
      <c r="H17">
        <v>0</v>
      </c>
      <c r="I17">
        <v>0</v>
      </c>
      <c r="J17">
        <v>1</v>
      </c>
    </row>
    <row r="18" spans="1:10" x14ac:dyDescent="0.35">
      <c r="A18">
        <f t="shared" si="0"/>
        <v>-1.6616848209999999</v>
      </c>
      <c r="B18">
        <v>-0.87702793599999995</v>
      </c>
      <c r="C18">
        <v>-1.6616848209999999</v>
      </c>
      <c r="D18">
        <v>-0.88248357799999999</v>
      </c>
      <c r="E18">
        <v>-2.5335144870000001</v>
      </c>
      <c r="F18">
        <v>0.2</v>
      </c>
      <c r="G18">
        <v>1</v>
      </c>
      <c r="H18">
        <v>0</v>
      </c>
      <c r="I18">
        <v>0</v>
      </c>
      <c r="J18">
        <v>0</v>
      </c>
    </row>
    <row r="19" spans="1:10" x14ac:dyDescent="0.35">
      <c r="A19">
        <f t="shared" si="0"/>
        <v>-0.93835320899999997</v>
      </c>
      <c r="B19">
        <v>0.35113554800000002</v>
      </c>
      <c r="C19">
        <v>-0.93835320899999997</v>
      </c>
      <c r="D19">
        <v>7.4279194000000007E-2</v>
      </c>
      <c r="E19">
        <v>-6.5926446409999997</v>
      </c>
      <c r="F19">
        <v>0.3</v>
      </c>
      <c r="G19">
        <v>0</v>
      </c>
      <c r="H19">
        <v>1</v>
      </c>
      <c r="I19">
        <v>0</v>
      </c>
      <c r="J19">
        <v>0</v>
      </c>
    </row>
    <row r="20" spans="1:10" x14ac:dyDescent="0.35">
      <c r="A20">
        <f t="shared" si="0"/>
        <v>9.4487794E-2</v>
      </c>
      <c r="B20">
        <v>0.40959770200000001</v>
      </c>
      <c r="C20">
        <v>9.4487794E-2</v>
      </c>
      <c r="D20">
        <v>-0.41314971</v>
      </c>
      <c r="E20">
        <v>0.51717884000000003</v>
      </c>
      <c r="F20">
        <v>0.5</v>
      </c>
      <c r="G20">
        <v>0</v>
      </c>
      <c r="H20">
        <v>0</v>
      </c>
      <c r="I20">
        <v>1</v>
      </c>
      <c r="J20">
        <v>0</v>
      </c>
    </row>
    <row r="21" spans="1:10" x14ac:dyDescent="0.35">
      <c r="A21">
        <f t="shared" si="0"/>
        <v>-0.122595985</v>
      </c>
      <c r="B21">
        <v>-1.4758086340000001</v>
      </c>
      <c r="C21">
        <v>-0.122595985</v>
      </c>
      <c r="D21">
        <v>-4.0641189320000004</v>
      </c>
      <c r="E21">
        <v>11.3433954</v>
      </c>
      <c r="F21">
        <v>1.3</v>
      </c>
      <c r="G21">
        <v>0</v>
      </c>
      <c r="H21">
        <v>0</v>
      </c>
      <c r="I21">
        <v>0</v>
      </c>
      <c r="J21">
        <v>1</v>
      </c>
    </row>
    <row r="22" spans="1:10" x14ac:dyDescent="0.35">
      <c r="A22">
        <f t="shared" si="0"/>
        <v>-0.16369546099999999</v>
      </c>
      <c r="B22">
        <v>0.83225761600000003</v>
      </c>
      <c r="C22">
        <v>-0.16369546099999999</v>
      </c>
      <c r="D22">
        <v>-6.8510391239999997</v>
      </c>
      <c r="E22">
        <v>-5.4761906949999997</v>
      </c>
      <c r="F22">
        <v>1.4</v>
      </c>
      <c r="G22">
        <v>1</v>
      </c>
      <c r="H22">
        <v>0</v>
      </c>
      <c r="I22">
        <v>0</v>
      </c>
      <c r="J22">
        <v>0</v>
      </c>
    </row>
    <row r="23" spans="1:10" x14ac:dyDescent="0.35">
      <c r="A23">
        <f t="shared" si="0"/>
        <v>4.5365095569999996</v>
      </c>
      <c r="B23">
        <v>1.6558346100000001</v>
      </c>
      <c r="C23">
        <v>4.5365095569999996</v>
      </c>
      <c r="D23">
        <v>-1.331295584</v>
      </c>
      <c r="E23">
        <v>24.309605359999999</v>
      </c>
      <c r="F23">
        <v>0.2</v>
      </c>
      <c r="G23">
        <v>0</v>
      </c>
      <c r="H23">
        <v>1</v>
      </c>
      <c r="I23">
        <v>0</v>
      </c>
      <c r="J23">
        <v>0</v>
      </c>
    </row>
    <row r="24" spans="1:10" x14ac:dyDescent="0.35">
      <c r="A24">
        <f t="shared" si="0"/>
        <v>-1.4637653230000001</v>
      </c>
      <c r="B24">
        <v>1.419420294</v>
      </c>
      <c r="C24">
        <v>-1.4637653230000001</v>
      </c>
      <c r="D24">
        <v>2.4243597229999998</v>
      </c>
      <c r="E24">
        <v>-17.656161040000001</v>
      </c>
      <c r="F24">
        <v>-0.4</v>
      </c>
      <c r="G24">
        <v>0</v>
      </c>
      <c r="H24">
        <v>0</v>
      </c>
      <c r="I24">
        <v>1</v>
      </c>
      <c r="J24">
        <v>0</v>
      </c>
    </row>
    <row r="25" spans="1:10" x14ac:dyDescent="0.35">
      <c r="A25">
        <f t="shared" si="0"/>
        <v>0.76166350699999996</v>
      </c>
      <c r="B25">
        <v>1.0543793189999999</v>
      </c>
      <c r="C25">
        <v>0.76166350699999996</v>
      </c>
      <c r="D25">
        <v>2.169042084</v>
      </c>
      <c r="E25">
        <v>0.64809040799999995</v>
      </c>
      <c r="F25">
        <v>-0.2</v>
      </c>
      <c r="G25">
        <v>0</v>
      </c>
      <c r="H25">
        <v>0</v>
      </c>
      <c r="I25">
        <v>0</v>
      </c>
      <c r="J25">
        <v>1</v>
      </c>
    </row>
    <row r="26" spans="1:10" x14ac:dyDescent="0.35">
      <c r="A26">
        <f t="shared" si="0"/>
        <v>1.1682576140000001</v>
      </c>
      <c r="B26">
        <v>1.9799802360000001</v>
      </c>
      <c r="C26">
        <v>1.1682576140000001</v>
      </c>
      <c r="D26">
        <v>3.0272047130000002</v>
      </c>
      <c r="E26">
        <v>-2.9500664400000001</v>
      </c>
      <c r="F26">
        <v>-0.6</v>
      </c>
      <c r="G26">
        <v>1</v>
      </c>
      <c r="H26">
        <v>0</v>
      </c>
      <c r="I26">
        <v>0</v>
      </c>
      <c r="J26">
        <v>0</v>
      </c>
    </row>
    <row r="27" spans="1:10" x14ac:dyDescent="0.35">
      <c r="A27">
        <f t="shared" si="0"/>
        <v>0.517299061</v>
      </c>
      <c r="B27">
        <v>0.91391606700000005</v>
      </c>
      <c r="C27">
        <v>0.517299061</v>
      </c>
      <c r="D27">
        <v>1.2788110070000001</v>
      </c>
      <c r="E27">
        <v>-1.474557549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35">
      <c r="A28">
        <f t="shared" si="0"/>
        <v>0.73370025500000002</v>
      </c>
      <c r="B28">
        <v>1.0553232560000001</v>
      </c>
      <c r="C28">
        <v>0.73370025500000002</v>
      </c>
      <c r="D28">
        <v>1.303864873</v>
      </c>
      <c r="E28">
        <v>-6.7544751E-2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35">
      <c r="A29">
        <f t="shared" si="0"/>
        <v>0.59458338700000002</v>
      </c>
      <c r="B29">
        <v>1.2988982529999999</v>
      </c>
      <c r="C29">
        <v>0.59458338700000002</v>
      </c>
      <c r="D29">
        <v>1.7753776530000001</v>
      </c>
      <c r="E29">
        <v>-3.5767223860000001</v>
      </c>
      <c r="F29">
        <v>0.2</v>
      </c>
      <c r="G29">
        <v>0</v>
      </c>
      <c r="H29">
        <v>0</v>
      </c>
      <c r="I29">
        <v>0</v>
      </c>
      <c r="J29">
        <v>1</v>
      </c>
    </row>
    <row r="30" spans="1:10" x14ac:dyDescent="0.35">
      <c r="A30">
        <f t="shared" si="0"/>
        <v>-3.1080031000000001E-2</v>
      </c>
      <c r="B30">
        <v>1.136375865</v>
      </c>
      <c r="C30">
        <v>-3.1080031000000001E-2</v>
      </c>
      <c r="D30">
        <v>2.0551606740000001</v>
      </c>
      <c r="E30">
        <v>-9.1605565769999995</v>
      </c>
      <c r="F30">
        <v>-0.4</v>
      </c>
      <c r="G30">
        <v>1</v>
      </c>
      <c r="H30">
        <v>0</v>
      </c>
      <c r="I30">
        <v>0</v>
      </c>
      <c r="J30">
        <v>0</v>
      </c>
    </row>
    <row r="31" spans="1:10" x14ac:dyDescent="0.35">
      <c r="A31">
        <f t="shared" si="0"/>
        <v>1.238089553</v>
      </c>
      <c r="B31">
        <v>0.54994073099999996</v>
      </c>
      <c r="C31">
        <v>1.238089553</v>
      </c>
      <c r="D31">
        <v>3.0583850739999998</v>
      </c>
      <c r="E31">
        <v>9.0905040350000004</v>
      </c>
      <c r="F31">
        <v>-0.2</v>
      </c>
      <c r="G31">
        <v>0</v>
      </c>
      <c r="H31">
        <v>1</v>
      </c>
      <c r="I31">
        <v>0</v>
      </c>
      <c r="J31">
        <v>0</v>
      </c>
    </row>
    <row r="32" spans="1:10" x14ac:dyDescent="0.35">
      <c r="A32">
        <f t="shared" si="0"/>
        <v>1.518802926</v>
      </c>
      <c r="B32">
        <v>0.94985262400000003</v>
      </c>
      <c r="C32">
        <v>1.518802926</v>
      </c>
      <c r="D32">
        <v>1.1030888750000001</v>
      </c>
      <c r="E32">
        <v>7.9449571859999999</v>
      </c>
      <c r="F32">
        <v>-0.4</v>
      </c>
      <c r="G32">
        <v>0</v>
      </c>
      <c r="H32">
        <v>0</v>
      </c>
      <c r="I32">
        <v>1</v>
      </c>
      <c r="J32">
        <v>0</v>
      </c>
    </row>
    <row r="33" spans="1:10" x14ac:dyDescent="0.35">
      <c r="A33">
        <f t="shared" si="0"/>
        <v>1.9145624029999999</v>
      </c>
      <c r="B33">
        <v>1.4959972399999999</v>
      </c>
      <c r="C33">
        <v>1.9145624029999999</v>
      </c>
      <c r="D33">
        <v>0.63346849599999999</v>
      </c>
      <c r="E33">
        <v>6.6962764750000003</v>
      </c>
      <c r="F33">
        <v>-0.4</v>
      </c>
      <c r="G33">
        <v>0</v>
      </c>
      <c r="H33">
        <v>0</v>
      </c>
      <c r="I33">
        <v>0</v>
      </c>
      <c r="J33">
        <v>1</v>
      </c>
    </row>
    <row r="34" spans="1:10" x14ac:dyDescent="0.35">
      <c r="A34">
        <f t="shared" si="0"/>
        <v>0.70266687400000005</v>
      </c>
      <c r="B34">
        <v>0.57549598999999996</v>
      </c>
      <c r="C34">
        <v>0.70266687400000005</v>
      </c>
      <c r="D34">
        <v>-0.29339056200000002</v>
      </c>
      <c r="E34">
        <v>2.9229638310000001</v>
      </c>
      <c r="F34">
        <v>-0.1</v>
      </c>
      <c r="G34">
        <v>1</v>
      </c>
      <c r="H34">
        <v>0</v>
      </c>
      <c r="I34">
        <v>0</v>
      </c>
      <c r="J34">
        <v>0</v>
      </c>
    </row>
    <row r="35" spans="1:10" x14ac:dyDescent="0.35">
      <c r="A35">
        <f t="shared" si="0"/>
        <v>0.98314131800000004</v>
      </c>
      <c r="B35">
        <v>2.1112095979999999</v>
      </c>
      <c r="C35">
        <v>0.98314131800000004</v>
      </c>
      <c r="D35">
        <v>3.948152635</v>
      </c>
      <c r="E35">
        <v>-6.8111425859999999</v>
      </c>
      <c r="F35">
        <v>-0.4</v>
      </c>
      <c r="G35">
        <v>0</v>
      </c>
      <c r="H35">
        <v>1</v>
      </c>
      <c r="I35">
        <v>0</v>
      </c>
      <c r="J35">
        <v>0</v>
      </c>
    </row>
    <row r="36" spans="1:10" x14ac:dyDescent="0.35">
      <c r="A36">
        <f t="shared" si="0"/>
        <v>0.71992619800000002</v>
      </c>
      <c r="B36">
        <v>0.41796278799999997</v>
      </c>
      <c r="C36">
        <v>0.71992619800000002</v>
      </c>
      <c r="D36">
        <v>0.87114701400000005</v>
      </c>
      <c r="E36">
        <v>4.7920716209999998</v>
      </c>
      <c r="F36">
        <v>0.1</v>
      </c>
      <c r="G36">
        <v>0</v>
      </c>
      <c r="H36">
        <v>0</v>
      </c>
      <c r="I36">
        <v>1</v>
      </c>
      <c r="J36">
        <v>0</v>
      </c>
    </row>
    <row r="37" spans="1:10" x14ac:dyDescent="0.35">
      <c r="A37">
        <f t="shared" si="0"/>
        <v>0.78553604899999996</v>
      </c>
      <c r="B37">
        <v>0.79792710099999997</v>
      </c>
      <c r="C37">
        <v>0.78553604899999996</v>
      </c>
      <c r="D37">
        <v>1.784479911</v>
      </c>
      <c r="E37">
        <v>2.3711840039999998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35">
      <c r="A38">
        <f t="shared" si="0"/>
        <v>1.0575594639999999</v>
      </c>
      <c r="B38">
        <v>0.50584597799999997</v>
      </c>
      <c r="C38">
        <v>1.0575594639999999</v>
      </c>
      <c r="D38">
        <v>0.42594326999999998</v>
      </c>
      <c r="E38">
        <v>7.7741833680000001</v>
      </c>
      <c r="F38">
        <v>-0.2</v>
      </c>
      <c r="G38">
        <v>1</v>
      </c>
      <c r="H38">
        <v>0</v>
      </c>
      <c r="I38">
        <v>0</v>
      </c>
      <c r="J38">
        <v>0</v>
      </c>
    </row>
    <row r="39" spans="1:10" x14ac:dyDescent="0.35">
      <c r="A39">
        <f t="shared" si="0"/>
        <v>-0.86765104800000004</v>
      </c>
      <c r="B39">
        <v>-5.7753394999999999E-2</v>
      </c>
      <c r="C39">
        <v>-0.86765104800000004</v>
      </c>
      <c r="D39">
        <v>-0.20491943900000001</v>
      </c>
      <c r="E39">
        <v>-5.2863489560000003</v>
      </c>
      <c r="F39">
        <v>-0.1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>
        <f t="shared" si="0"/>
        <v>0.47100340200000002</v>
      </c>
      <c r="B40">
        <v>0.977300104</v>
      </c>
      <c r="C40">
        <v>0.47100340200000002</v>
      </c>
      <c r="D40">
        <v>-0.29723637000000003</v>
      </c>
      <c r="E40">
        <v>-1.845496437</v>
      </c>
      <c r="F40">
        <v>0.2</v>
      </c>
      <c r="G40">
        <v>0</v>
      </c>
      <c r="H40">
        <v>0</v>
      </c>
      <c r="I40">
        <v>1</v>
      </c>
      <c r="J40">
        <v>0</v>
      </c>
    </row>
    <row r="41" spans="1:10" x14ac:dyDescent="0.35">
      <c r="A41">
        <f t="shared" si="0"/>
        <v>0.44037974400000002</v>
      </c>
      <c r="B41">
        <v>0.26826982199999999</v>
      </c>
      <c r="C41">
        <v>0.44037974400000002</v>
      </c>
      <c r="D41">
        <v>0.33560928499999998</v>
      </c>
      <c r="E41">
        <v>4.0495980960000004</v>
      </c>
      <c r="F41">
        <v>0.1</v>
      </c>
      <c r="G41">
        <v>0</v>
      </c>
      <c r="H41">
        <v>0</v>
      </c>
      <c r="I41">
        <v>0</v>
      </c>
      <c r="J41">
        <v>1</v>
      </c>
    </row>
    <row r="42" spans="1:10" x14ac:dyDescent="0.35">
      <c r="A42">
        <f t="shared" si="0"/>
        <v>0.33827685800000001</v>
      </c>
      <c r="B42">
        <v>-0.15391875099999999</v>
      </c>
      <c r="C42">
        <v>0.33827685800000001</v>
      </c>
      <c r="D42">
        <v>0.41056141299999999</v>
      </c>
      <c r="E42">
        <v>5.8616886429999999</v>
      </c>
      <c r="F42">
        <v>0.3</v>
      </c>
      <c r="G42">
        <v>1</v>
      </c>
      <c r="H42">
        <v>0</v>
      </c>
      <c r="I42">
        <v>0</v>
      </c>
      <c r="J42">
        <v>0</v>
      </c>
    </row>
    <row r="43" spans="1:10" x14ac:dyDescent="0.35">
      <c r="A43">
        <f t="shared" si="0"/>
        <v>-1.4638850670000001</v>
      </c>
      <c r="B43">
        <v>-2.2741101879999999</v>
      </c>
      <c r="C43">
        <v>-1.4638850670000001</v>
      </c>
      <c r="D43">
        <v>-4.3007683229999998</v>
      </c>
      <c r="E43">
        <v>8.2432291850000006</v>
      </c>
      <c r="F43">
        <v>1.3</v>
      </c>
      <c r="G43">
        <v>0</v>
      </c>
      <c r="H43">
        <v>1</v>
      </c>
      <c r="I43">
        <v>0</v>
      </c>
      <c r="J43">
        <v>0</v>
      </c>
    </row>
    <row r="44" spans="1:10" x14ac:dyDescent="0.35">
      <c r="A44">
        <f t="shared" si="0"/>
        <v>1.2130150710000001</v>
      </c>
      <c r="B44">
        <v>1.0718812339999999</v>
      </c>
      <c r="C44">
        <v>1.2130150710000001</v>
      </c>
      <c r="D44">
        <v>-1.641819766</v>
      </c>
      <c r="E44">
        <v>5.707750442</v>
      </c>
      <c r="F44">
        <v>-0.1</v>
      </c>
      <c r="G44">
        <v>0</v>
      </c>
      <c r="H44">
        <v>0</v>
      </c>
      <c r="I44">
        <v>1</v>
      </c>
      <c r="J44">
        <v>0</v>
      </c>
    </row>
    <row r="45" spans="1:10" x14ac:dyDescent="0.35">
      <c r="A45">
        <f t="shared" si="0"/>
        <v>1.942438646</v>
      </c>
      <c r="B45">
        <v>1.3164494120000001</v>
      </c>
      <c r="C45">
        <v>1.942438646</v>
      </c>
      <c r="D45">
        <v>3.7804552039999999</v>
      </c>
      <c r="E45">
        <v>9.150987872</v>
      </c>
      <c r="F45">
        <v>-0.3</v>
      </c>
      <c r="G45">
        <v>0</v>
      </c>
      <c r="H45">
        <v>0</v>
      </c>
      <c r="I45">
        <v>0</v>
      </c>
      <c r="J45">
        <v>1</v>
      </c>
    </row>
    <row r="46" spans="1:10" x14ac:dyDescent="0.35">
      <c r="A46">
        <f t="shared" si="0"/>
        <v>-0.26813405600000001</v>
      </c>
      <c r="B46">
        <v>0.52472770300000005</v>
      </c>
      <c r="C46">
        <v>-0.26813405600000001</v>
      </c>
      <c r="D46">
        <v>0.24627686900000001</v>
      </c>
      <c r="E46">
        <v>-5.6813900220000004</v>
      </c>
      <c r="F46">
        <v>0.2</v>
      </c>
      <c r="G46">
        <v>1</v>
      </c>
      <c r="H46">
        <v>0</v>
      </c>
      <c r="I46">
        <v>0</v>
      </c>
      <c r="J46">
        <v>0</v>
      </c>
    </row>
    <row r="47" spans="1:10" x14ac:dyDescent="0.35">
      <c r="A47">
        <f t="shared" si="0"/>
        <v>-2.3630251000000001E-2</v>
      </c>
      <c r="B47">
        <v>-1.728203E-2</v>
      </c>
      <c r="C47">
        <v>-2.3630251000000001E-2</v>
      </c>
      <c r="D47">
        <v>0.309775731</v>
      </c>
      <c r="E47">
        <v>0.88183993000000005</v>
      </c>
      <c r="F47">
        <v>0.1</v>
      </c>
      <c r="G47">
        <v>0</v>
      </c>
      <c r="H47">
        <v>1</v>
      </c>
      <c r="I47">
        <v>0</v>
      </c>
      <c r="J47">
        <v>0</v>
      </c>
    </row>
    <row r="48" spans="1:10" x14ac:dyDescent="0.35">
      <c r="A48">
        <f t="shared" si="0"/>
        <v>2.0268018319999999</v>
      </c>
      <c r="B48">
        <v>0.401651498</v>
      </c>
      <c r="C48">
        <v>2.0268018319999999</v>
      </c>
      <c r="D48">
        <v>0.91707443600000005</v>
      </c>
      <c r="E48">
        <v>15.990357210000001</v>
      </c>
      <c r="F48">
        <v>0.1</v>
      </c>
      <c r="G48">
        <v>0</v>
      </c>
      <c r="H48">
        <v>0</v>
      </c>
      <c r="I48">
        <v>1</v>
      </c>
      <c r="J48">
        <v>0</v>
      </c>
    </row>
    <row r="49" spans="1:10" x14ac:dyDescent="0.35">
      <c r="A49">
        <f t="shared" si="0"/>
        <v>0.19560628399999999</v>
      </c>
      <c r="B49">
        <v>-0.75287619699999997</v>
      </c>
      <c r="C49">
        <v>0.19560628399999999</v>
      </c>
      <c r="D49">
        <v>-2.254577974</v>
      </c>
      <c r="E49">
        <v>7.8055064969999997</v>
      </c>
      <c r="F49">
        <v>0.9</v>
      </c>
      <c r="G49">
        <v>0</v>
      </c>
      <c r="H49">
        <v>0</v>
      </c>
      <c r="I49">
        <v>0</v>
      </c>
      <c r="J49">
        <v>1</v>
      </c>
    </row>
    <row r="50" spans="1:10" x14ac:dyDescent="0.35">
      <c r="A50">
        <f t="shared" si="0"/>
        <v>0.119698877</v>
      </c>
      <c r="B50">
        <v>0.65938375599999999</v>
      </c>
      <c r="C50">
        <v>0.119698877</v>
      </c>
      <c r="D50">
        <v>-2.0713129349999999</v>
      </c>
      <c r="E50">
        <v>-3.3424395520000001</v>
      </c>
      <c r="F50">
        <v>0.5</v>
      </c>
      <c r="G50">
        <v>1</v>
      </c>
      <c r="H50">
        <v>0</v>
      </c>
      <c r="I50">
        <v>0</v>
      </c>
      <c r="J50">
        <v>0</v>
      </c>
    </row>
    <row r="51" spans="1:10" x14ac:dyDescent="0.35">
      <c r="A51">
        <f t="shared" si="0"/>
        <v>0.57548996900000005</v>
      </c>
      <c r="B51">
        <v>0.36854173099999998</v>
      </c>
      <c r="C51">
        <v>0.57548996900000005</v>
      </c>
      <c r="D51">
        <v>-1.2476638449999999</v>
      </c>
      <c r="E51">
        <v>2.194001664</v>
      </c>
      <c r="F51">
        <v>0.6</v>
      </c>
      <c r="G51">
        <v>0</v>
      </c>
      <c r="H51">
        <v>1</v>
      </c>
      <c r="I51">
        <v>0</v>
      </c>
      <c r="J51">
        <v>0</v>
      </c>
    </row>
    <row r="52" spans="1:10" x14ac:dyDescent="0.35">
      <c r="A52">
        <f t="shared" si="0"/>
        <v>0.53484410000000004</v>
      </c>
      <c r="B52">
        <v>0.76954463799999995</v>
      </c>
      <c r="C52">
        <v>0.53484410000000004</v>
      </c>
      <c r="D52">
        <v>-1.4005042999999999</v>
      </c>
      <c r="E52">
        <v>3.4995626000000002E-2</v>
      </c>
      <c r="F52">
        <v>0.5</v>
      </c>
      <c r="G52">
        <v>0</v>
      </c>
      <c r="H52">
        <v>0</v>
      </c>
      <c r="I52">
        <v>1</v>
      </c>
      <c r="J52">
        <v>0</v>
      </c>
    </row>
    <row r="53" spans="1:10" x14ac:dyDescent="0.35">
      <c r="A53">
        <f t="shared" si="0"/>
        <v>0.44938311399999997</v>
      </c>
      <c r="B53">
        <v>1.8087600619999999</v>
      </c>
      <c r="C53">
        <v>0.44938311399999997</v>
      </c>
      <c r="D53">
        <v>-1.9037566400000001</v>
      </c>
      <c r="E53">
        <v>-9.5765146829999992</v>
      </c>
      <c r="F53">
        <v>0.7</v>
      </c>
      <c r="G53">
        <v>0</v>
      </c>
      <c r="H53">
        <v>0</v>
      </c>
      <c r="I53">
        <v>0</v>
      </c>
      <c r="J53">
        <v>1</v>
      </c>
    </row>
    <row r="54" spans="1:10" x14ac:dyDescent="0.35">
      <c r="A54">
        <f t="shared" si="0"/>
        <v>0.85588424900000004</v>
      </c>
      <c r="B54">
        <v>0.96802953599999997</v>
      </c>
      <c r="C54">
        <v>0.85588424900000004</v>
      </c>
      <c r="D54">
        <v>1.1465571990000001</v>
      </c>
      <c r="E54">
        <v>0.345954602</v>
      </c>
      <c r="F54">
        <v>-0.5</v>
      </c>
      <c r="G54">
        <v>1</v>
      </c>
      <c r="H54">
        <v>0</v>
      </c>
      <c r="I54">
        <v>0</v>
      </c>
      <c r="J54">
        <v>0</v>
      </c>
    </row>
    <row r="55" spans="1:10" x14ac:dyDescent="0.35">
      <c r="A55">
        <f t="shared" si="0"/>
        <v>0.70632719200000005</v>
      </c>
      <c r="B55">
        <v>1.9594683079999999</v>
      </c>
      <c r="C55">
        <v>0.70632719200000005</v>
      </c>
      <c r="D55">
        <v>2.1794224830000002</v>
      </c>
      <c r="E55">
        <v>-10.170046989999999</v>
      </c>
      <c r="F55">
        <v>-0.2</v>
      </c>
      <c r="G55">
        <v>0</v>
      </c>
      <c r="H55">
        <v>1</v>
      </c>
      <c r="I55">
        <v>0</v>
      </c>
      <c r="J55">
        <v>0</v>
      </c>
    </row>
    <row r="56" spans="1:10" x14ac:dyDescent="0.35">
      <c r="A56">
        <f t="shared" si="0"/>
        <v>1.498109989</v>
      </c>
      <c r="B56">
        <v>1.739494415</v>
      </c>
      <c r="C56">
        <v>1.498109989</v>
      </c>
      <c r="D56">
        <v>3.3677189680000001</v>
      </c>
      <c r="E56">
        <v>0.21217915900000001</v>
      </c>
      <c r="F56">
        <v>-0.9</v>
      </c>
      <c r="G56">
        <v>0</v>
      </c>
      <c r="H56">
        <v>0</v>
      </c>
      <c r="I56">
        <v>1</v>
      </c>
      <c r="J56">
        <v>0</v>
      </c>
    </row>
    <row r="57" spans="1:10" x14ac:dyDescent="0.35">
      <c r="A57">
        <f t="shared" si="0"/>
        <v>2.1313891090000001</v>
      </c>
      <c r="B57">
        <v>1.5638933209999999</v>
      </c>
      <c r="C57">
        <v>2.1313891090000001</v>
      </c>
      <c r="D57">
        <v>2.5816844510000001</v>
      </c>
      <c r="E57">
        <v>8.2160006790000004</v>
      </c>
      <c r="F57">
        <v>-0.9</v>
      </c>
      <c r="G57">
        <v>0</v>
      </c>
      <c r="H57">
        <v>0</v>
      </c>
      <c r="I57">
        <v>0</v>
      </c>
      <c r="J57">
        <v>1</v>
      </c>
    </row>
    <row r="58" spans="1:10" x14ac:dyDescent="0.35">
      <c r="A58">
        <f t="shared" si="0"/>
        <v>2.0234878799999998</v>
      </c>
      <c r="B58">
        <v>0.84526442400000001</v>
      </c>
      <c r="C58">
        <v>2.0234878799999998</v>
      </c>
      <c r="D58">
        <v>2.897095449</v>
      </c>
      <c r="E58">
        <v>13.8691815</v>
      </c>
      <c r="F58">
        <v>-0.5</v>
      </c>
      <c r="G58">
        <v>1</v>
      </c>
      <c r="H58">
        <v>0</v>
      </c>
      <c r="I58">
        <v>0</v>
      </c>
      <c r="J58">
        <v>0</v>
      </c>
    </row>
    <row r="59" spans="1:10" x14ac:dyDescent="0.35">
      <c r="A59">
        <f t="shared" si="0"/>
        <v>1.649211363</v>
      </c>
      <c r="B59">
        <v>1.4150449469999999</v>
      </c>
      <c r="C59">
        <v>1.649211363</v>
      </c>
      <c r="D59">
        <v>1.538213236</v>
      </c>
      <c r="E59">
        <v>4.389002294</v>
      </c>
      <c r="F59">
        <v>-0.6</v>
      </c>
      <c r="G59">
        <v>0</v>
      </c>
      <c r="H59">
        <v>1</v>
      </c>
      <c r="I59">
        <v>0</v>
      </c>
      <c r="J59">
        <v>0</v>
      </c>
    </row>
    <row r="60" spans="1:10" x14ac:dyDescent="0.35">
      <c r="A60">
        <f t="shared" si="0"/>
        <v>1.3616384509999999</v>
      </c>
      <c r="B60">
        <v>0.76546607700000002</v>
      </c>
      <c r="C60">
        <v>1.3616384509999999</v>
      </c>
      <c r="D60">
        <v>0.72128739600000003</v>
      </c>
      <c r="E60">
        <v>6.5168608859999999</v>
      </c>
      <c r="F60">
        <v>0.1</v>
      </c>
      <c r="G60">
        <v>0</v>
      </c>
      <c r="H60">
        <v>0</v>
      </c>
      <c r="I60">
        <v>1</v>
      </c>
      <c r="J60">
        <v>0</v>
      </c>
    </row>
    <row r="61" spans="1:10" x14ac:dyDescent="0.35">
      <c r="A61">
        <f t="shared" si="0"/>
        <v>0.81927318599999999</v>
      </c>
      <c r="B61">
        <v>1.313800619</v>
      </c>
      <c r="C61">
        <v>0.81927318599999999</v>
      </c>
      <c r="D61">
        <v>4.1155571000000002E-2</v>
      </c>
      <c r="E61">
        <v>-2.8754493050000001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35">
      <c r="A62">
        <f t="shared" si="0"/>
        <v>-0.238957592</v>
      </c>
      <c r="B62">
        <v>1.6865532009999999</v>
      </c>
      <c r="C62">
        <v>-0.238957592</v>
      </c>
      <c r="D62">
        <v>0.32353158700000001</v>
      </c>
      <c r="E62">
        <v>-18.71008389</v>
      </c>
      <c r="F62">
        <v>-0.1</v>
      </c>
      <c r="G62">
        <v>1</v>
      </c>
      <c r="H62">
        <v>0</v>
      </c>
      <c r="I62">
        <v>0</v>
      </c>
      <c r="J62">
        <v>0</v>
      </c>
    </row>
    <row r="63" spans="1:10" x14ac:dyDescent="0.35">
      <c r="A63">
        <f t="shared" si="0"/>
        <v>1.9067790549999999</v>
      </c>
      <c r="B63">
        <v>0.93436989500000001</v>
      </c>
      <c r="C63">
        <v>1.9067790549999999</v>
      </c>
      <c r="D63">
        <v>7.0209955000000004E-2</v>
      </c>
      <c r="E63">
        <v>11.8287195</v>
      </c>
      <c r="F63">
        <v>0.2</v>
      </c>
      <c r="G63">
        <v>0</v>
      </c>
      <c r="H63">
        <v>1</v>
      </c>
      <c r="I63">
        <v>0</v>
      </c>
      <c r="J63">
        <v>0</v>
      </c>
    </row>
    <row r="64" spans="1:10" x14ac:dyDescent="0.35">
      <c r="A64">
        <f t="shared" si="0"/>
        <v>-0.335362834</v>
      </c>
      <c r="B64">
        <v>1.9025667500000001</v>
      </c>
      <c r="C64">
        <v>-0.335362834</v>
      </c>
      <c r="D64">
        <v>-0.14046924</v>
      </c>
      <c r="E64">
        <v>-23.573934739999999</v>
      </c>
      <c r="F64">
        <v>-0.3</v>
      </c>
      <c r="G64">
        <v>0</v>
      </c>
      <c r="H64">
        <v>0</v>
      </c>
      <c r="I64">
        <v>1</v>
      </c>
      <c r="J64">
        <v>0</v>
      </c>
    </row>
    <row r="65" spans="1:10" x14ac:dyDescent="0.35">
      <c r="A65">
        <f t="shared" si="0"/>
        <v>1.1418115099999999</v>
      </c>
      <c r="B65">
        <v>0.25656565199999998</v>
      </c>
      <c r="C65">
        <v>1.1418115099999999</v>
      </c>
      <c r="D65">
        <v>0.57978813399999996</v>
      </c>
      <c r="E65">
        <v>11.36628338</v>
      </c>
      <c r="F65">
        <v>-0.1</v>
      </c>
      <c r="G65">
        <v>0</v>
      </c>
      <c r="H65">
        <v>0</v>
      </c>
      <c r="I65">
        <v>0</v>
      </c>
      <c r="J65">
        <v>1</v>
      </c>
    </row>
    <row r="66" spans="1:10" x14ac:dyDescent="0.35">
      <c r="A66">
        <f t="shared" ref="A66:A129" si="1">C66</f>
        <v>1.2395111029999999</v>
      </c>
      <c r="B66">
        <v>0.84304278700000002</v>
      </c>
      <c r="C66">
        <v>1.2395111029999999</v>
      </c>
      <c r="D66">
        <v>0.58132134999999996</v>
      </c>
      <c r="E66">
        <v>5.8612683639999998</v>
      </c>
      <c r="F66">
        <v>0.2</v>
      </c>
      <c r="G66">
        <v>1</v>
      </c>
      <c r="H66">
        <v>0</v>
      </c>
      <c r="I66">
        <v>0</v>
      </c>
      <c r="J66">
        <v>0</v>
      </c>
    </row>
    <row r="67" spans="1:10" x14ac:dyDescent="0.35">
      <c r="A67">
        <f t="shared" si="1"/>
        <v>1.3193854890000001</v>
      </c>
      <c r="B67">
        <v>1.111773898</v>
      </c>
      <c r="C67">
        <v>1.3193854890000001</v>
      </c>
      <c r="D67">
        <v>-0.57641777500000002</v>
      </c>
      <c r="E67">
        <v>3.2755173389999999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35">
      <c r="A68">
        <f t="shared" si="1"/>
        <v>0.70477150099999997</v>
      </c>
      <c r="B68">
        <v>1.794994057</v>
      </c>
      <c r="C68">
        <v>0.70477150099999997</v>
      </c>
      <c r="D68">
        <v>0.37249329199999998</v>
      </c>
      <c r="E68">
        <v>-10.09044542</v>
      </c>
      <c r="F68">
        <v>-0.2</v>
      </c>
      <c r="G68">
        <v>0</v>
      </c>
      <c r="H68">
        <v>0</v>
      </c>
      <c r="I68">
        <v>1</v>
      </c>
      <c r="J68">
        <v>0</v>
      </c>
    </row>
    <row r="69" spans="1:10" x14ac:dyDescent="0.35">
      <c r="A69">
        <f t="shared" si="1"/>
        <v>0.179779252</v>
      </c>
      <c r="B69">
        <v>0.63768446099999998</v>
      </c>
      <c r="C69">
        <v>0.179779252</v>
      </c>
      <c r="D69">
        <v>1.1373477789999999</v>
      </c>
      <c r="E69">
        <v>-4.8292013069999999</v>
      </c>
      <c r="F69">
        <v>-0.4</v>
      </c>
      <c r="G69">
        <v>0</v>
      </c>
      <c r="H69">
        <v>0</v>
      </c>
      <c r="I69">
        <v>0</v>
      </c>
      <c r="J69">
        <v>1</v>
      </c>
    </row>
    <row r="70" spans="1:10" x14ac:dyDescent="0.35">
      <c r="A70">
        <f t="shared" si="1"/>
        <v>0.81973366299999995</v>
      </c>
      <c r="B70">
        <v>1.5693967999999999E-2</v>
      </c>
      <c r="C70">
        <v>0.81973366299999995</v>
      </c>
      <c r="D70">
        <v>1.3075822779999999</v>
      </c>
      <c r="E70">
        <v>12.464244519999999</v>
      </c>
      <c r="F70">
        <v>0</v>
      </c>
      <c r="G70">
        <v>1</v>
      </c>
      <c r="H70">
        <v>0</v>
      </c>
      <c r="I70">
        <v>0</v>
      </c>
      <c r="J70">
        <v>0</v>
      </c>
    </row>
    <row r="71" spans="1:10" x14ac:dyDescent="0.35">
      <c r="A71">
        <f t="shared" si="1"/>
        <v>-0.97505791200000003</v>
      </c>
      <c r="B71">
        <v>1.377316859</v>
      </c>
      <c r="C71">
        <v>-0.97505791200000003</v>
      </c>
      <c r="D71">
        <v>1.750005633</v>
      </c>
      <c r="E71">
        <v>-29.528667179999999</v>
      </c>
      <c r="F71">
        <v>-0.4</v>
      </c>
      <c r="G71">
        <v>0</v>
      </c>
      <c r="H71">
        <v>1</v>
      </c>
      <c r="I71">
        <v>0</v>
      </c>
      <c r="J71">
        <v>0</v>
      </c>
    </row>
    <row r="72" spans="1:10" x14ac:dyDescent="0.35">
      <c r="A72">
        <f t="shared" si="1"/>
        <v>1.8018505499999999</v>
      </c>
      <c r="B72">
        <v>1.1522571239999999</v>
      </c>
      <c r="C72">
        <v>1.8018505499999999</v>
      </c>
      <c r="D72">
        <v>1.8436619970000001</v>
      </c>
      <c r="E72">
        <v>12.328104059999999</v>
      </c>
      <c r="F72">
        <v>-0.3</v>
      </c>
      <c r="G72">
        <v>0</v>
      </c>
      <c r="H72">
        <v>0</v>
      </c>
      <c r="I72">
        <v>1</v>
      </c>
      <c r="J72">
        <v>0</v>
      </c>
    </row>
    <row r="73" spans="1:10" x14ac:dyDescent="0.35">
      <c r="A73">
        <f t="shared" si="1"/>
        <v>1.3274342699999999</v>
      </c>
      <c r="B73">
        <v>0.21016438800000001</v>
      </c>
      <c r="C73">
        <v>1.3274342699999999</v>
      </c>
      <c r="D73">
        <v>2.4064505820000002</v>
      </c>
      <c r="E73">
        <v>16.630761010000001</v>
      </c>
      <c r="F73">
        <v>-0.2</v>
      </c>
      <c r="G73">
        <v>0</v>
      </c>
      <c r="H73">
        <v>0</v>
      </c>
      <c r="I73">
        <v>0</v>
      </c>
      <c r="J73">
        <v>1</v>
      </c>
    </row>
    <row r="74" spans="1:10" x14ac:dyDescent="0.35">
      <c r="A74">
        <f t="shared" si="1"/>
        <v>1.4486187509999999</v>
      </c>
      <c r="B74">
        <v>1.763160259</v>
      </c>
      <c r="C74">
        <v>1.4486187509999999</v>
      </c>
      <c r="D74">
        <v>0.92013120699999995</v>
      </c>
      <c r="E74">
        <v>-0.96896505499999996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35">
      <c r="A75">
        <f t="shared" si="1"/>
        <v>1.020848942</v>
      </c>
      <c r="B75">
        <v>0.730537137</v>
      </c>
      <c r="C75">
        <v>1.020848942</v>
      </c>
      <c r="D75">
        <v>0.87316353199999996</v>
      </c>
      <c r="E75">
        <v>5.6777686650000003</v>
      </c>
      <c r="F75">
        <v>-0.3</v>
      </c>
      <c r="G75">
        <v>0</v>
      </c>
      <c r="H75">
        <v>1</v>
      </c>
      <c r="I75">
        <v>0</v>
      </c>
      <c r="J75">
        <v>0</v>
      </c>
    </row>
    <row r="76" spans="1:10" x14ac:dyDescent="0.35">
      <c r="A76">
        <f t="shared" si="1"/>
        <v>0.95820335899999998</v>
      </c>
      <c r="B76">
        <v>0.85083232600000003</v>
      </c>
      <c r="C76">
        <v>0.95820335899999998</v>
      </c>
      <c r="D76">
        <v>0.38103667800000002</v>
      </c>
      <c r="E76">
        <v>3.6464986719999999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 x14ac:dyDescent="0.35">
      <c r="A77">
        <f t="shared" si="1"/>
        <v>0.96207023899999999</v>
      </c>
      <c r="B77">
        <v>1.1378983789999999</v>
      </c>
      <c r="C77">
        <v>0.96207023899999999</v>
      </c>
      <c r="D77">
        <v>0.702920251</v>
      </c>
      <c r="E77">
        <v>-0.197303583</v>
      </c>
      <c r="F77">
        <v>-0.1</v>
      </c>
      <c r="G77">
        <v>0</v>
      </c>
      <c r="H77">
        <v>0</v>
      </c>
      <c r="I77">
        <v>0</v>
      </c>
      <c r="J77">
        <v>1</v>
      </c>
    </row>
    <row r="78" spans="1:10" x14ac:dyDescent="0.35">
      <c r="A78">
        <f t="shared" si="1"/>
        <v>1.226930232</v>
      </c>
      <c r="B78">
        <v>0.46064152400000002</v>
      </c>
      <c r="C78">
        <v>1.226930232</v>
      </c>
      <c r="D78">
        <v>0.433726854</v>
      </c>
      <c r="E78">
        <v>10.014615450000001</v>
      </c>
      <c r="F78">
        <v>-0.3</v>
      </c>
      <c r="G78">
        <v>1</v>
      </c>
      <c r="H78">
        <v>0</v>
      </c>
      <c r="I78">
        <v>0</v>
      </c>
      <c r="J78">
        <v>0</v>
      </c>
    </row>
    <row r="79" spans="1:10" x14ac:dyDescent="0.35">
      <c r="A79">
        <f t="shared" si="1"/>
        <v>-0.29489091200000001</v>
      </c>
      <c r="B79">
        <v>0.46937807599999998</v>
      </c>
      <c r="C79">
        <v>-0.29489091200000001</v>
      </c>
      <c r="D79">
        <v>-0.36675731700000003</v>
      </c>
      <c r="E79">
        <v>-8.1557652520000001</v>
      </c>
      <c r="F79">
        <v>0.3</v>
      </c>
      <c r="G79">
        <v>0</v>
      </c>
      <c r="H79">
        <v>1</v>
      </c>
      <c r="I79">
        <v>0</v>
      </c>
      <c r="J79">
        <v>0</v>
      </c>
    </row>
    <row r="80" spans="1:10" x14ac:dyDescent="0.35">
      <c r="A80">
        <f t="shared" si="1"/>
        <v>0.67822897400000004</v>
      </c>
      <c r="B80">
        <v>0.98950145300000003</v>
      </c>
      <c r="C80">
        <v>0.67822897400000004</v>
      </c>
      <c r="D80">
        <v>-0.62142120599999995</v>
      </c>
      <c r="E80">
        <v>-2.486225541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35">
      <c r="A81">
        <f t="shared" si="1"/>
        <v>0.80025831999999997</v>
      </c>
      <c r="B81">
        <v>0.43942766599999999</v>
      </c>
      <c r="C81">
        <v>0.80025831999999997</v>
      </c>
      <c r="D81">
        <v>0.42443392499999999</v>
      </c>
      <c r="E81">
        <v>5.4468110200000002</v>
      </c>
      <c r="F81">
        <v>0.1</v>
      </c>
      <c r="G81">
        <v>0</v>
      </c>
      <c r="H81">
        <v>0</v>
      </c>
      <c r="I81">
        <v>0</v>
      </c>
      <c r="J81">
        <v>1</v>
      </c>
    </row>
    <row r="82" spans="1:10" x14ac:dyDescent="0.35">
      <c r="A82">
        <f t="shared" si="1"/>
        <v>0.83939483500000001</v>
      </c>
      <c r="B82">
        <v>0.85543417300000002</v>
      </c>
      <c r="C82">
        <v>0.83939483500000001</v>
      </c>
      <c r="D82">
        <v>0.68265169000000003</v>
      </c>
      <c r="E82">
        <v>2.8754493050000001</v>
      </c>
      <c r="F82">
        <v>-0.2</v>
      </c>
      <c r="G82">
        <v>1</v>
      </c>
      <c r="H82">
        <v>0</v>
      </c>
      <c r="I82">
        <v>0</v>
      </c>
      <c r="J82">
        <v>0</v>
      </c>
    </row>
    <row r="83" spans="1:10" x14ac:dyDescent="0.35">
      <c r="A83">
        <f t="shared" si="1"/>
        <v>0.59572847799999995</v>
      </c>
      <c r="B83">
        <v>0.31230451199999998</v>
      </c>
      <c r="C83">
        <v>0.59572847799999995</v>
      </c>
      <c r="D83">
        <v>0.77446546699999996</v>
      </c>
      <c r="E83">
        <v>5.1095164430000004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35">
      <c r="A84">
        <f t="shared" si="1"/>
        <v>3.7407650000000001E-2</v>
      </c>
      <c r="B84">
        <v>0.40261312999999999</v>
      </c>
      <c r="C84">
        <v>3.7407650000000001E-2</v>
      </c>
      <c r="D84">
        <v>0.41944799999999999</v>
      </c>
      <c r="E84">
        <v>-3.1776724829999998</v>
      </c>
      <c r="F84">
        <v>0.7</v>
      </c>
      <c r="G84">
        <v>0</v>
      </c>
      <c r="H84">
        <v>0</v>
      </c>
      <c r="I84">
        <v>1</v>
      </c>
      <c r="J84">
        <v>0</v>
      </c>
    </row>
    <row r="85" spans="1:10" x14ac:dyDescent="0.35">
      <c r="A85">
        <f t="shared" si="1"/>
        <v>-0.79479734999999996</v>
      </c>
      <c r="B85">
        <v>-0.75910716300000003</v>
      </c>
      <c r="C85">
        <v>-0.79479734999999996</v>
      </c>
      <c r="D85">
        <v>-1.573452965</v>
      </c>
      <c r="E85">
        <v>-0.179533262</v>
      </c>
      <c r="F85">
        <v>0.4</v>
      </c>
      <c r="G85">
        <v>0</v>
      </c>
      <c r="H85">
        <v>0</v>
      </c>
      <c r="I85">
        <v>0</v>
      </c>
      <c r="J85">
        <v>1</v>
      </c>
    </row>
    <row r="86" spans="1:10" x14ac:dyDescent="0.35">
      <c r="A86">
        <f t="shared" si="1"/>
        <v>0.21183290399999999</v>
      </c>
      <c r="B86">
        <v>-0.34535007600000001</v>
      </c>
      <c r="C86">
        <v>0.21183290399999999</v>
      </c>
      <c r="D86">
        <v>-1.914220279</v>
      </c>
      <c r="E86">
        <v>6.493152566</v>
      </c>
      <c r="F86">
        <v>0.5</v>
      </c>
      <c r="G86">
        <v>1</v>
      </c>
      <c r="H86">
        <v>0</v>
      </c>
      <c r="I86">
        <v>0</v>
      </c>
      <c r="J86">
        <v>0</v>
      </c>
    </row>
    <row r="87" spans="1:10" x14ac:dyDescent="0.35">
      <c r="A87">
        <f t="shared" si="1"/>
        <v>0.69043355900000003</v>
      </c>
      <c r="B87">
        <v>0.83564223500000001</v>
      </c>
      <c r="C87">
        <v>0.69043355900000003</v>
      </c>
      <c r="D87">
        <v>0.59131506</v>
      </c>
      <c r="E87">
        <v>-0.30920614899999999</v>
      </c>
      <c r="F87">
        <v>0.1</v>
      </c>
      <c r="G87">
        <v>0</v>
      </c>
      <c r="H87">
        <v>1</v>
      </c>
      <c r="I87">
        <v>0</v>
      </c>
      <c r="J87">
        <v>0</v>
      </c>
    </row>
    <row r="88" spans="1:10" x14ac:dyDescent="0.35">
      <c r="A88">
        <f t="shared" si="1"/>
        <v>0.362051813</v>
      </c>
      <c r="B88">
        <v>0.48439843399999999</v>
      </c>
      <c r="C88">
        <v>0.362051813</v>
      </c>
      <c r="D88">
        <v>1.3625564450000001</v>
      </c>
      <c r="E88">
        <v>-0.140864934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 x14ac:dyDescent="0.35">
      <c r="A89">
        <f t="shared" si="1"/>
        <v>0.85100324400000005</v>
      </c>
      <c r="B89">
        <v>-2.6265792E-2</v>
      </c>
      <c r="C89">
        <v>0.85100324400000005</v>
      </c>
      <c r="D89">
        <v>0.21710308</v>
      </c>
      <c r="E89">
        <v>11.341930100000001</v>
      </c>
      <c r="F89">
        <v>0.4</v>
      </c>
      <c r="G89">
        <v>0</v>
      </c>
      <c r="H89">
        <v>0</v>
      </c>
      <c r="I89">
        <v>0</v>
      </c>
      <c r="J89">
        <v>1</v>
      </c>
    </row>
    <row r="90" spans="1:10" x14ac:dyDescent="0.35">
      <c r="A90">
        <f t="shared" si="1"/>
        <v>2.1242106669999998</v>
      </c>
      <c r="B90">
        <v>1.859969993</v>
      </c>
      <c r="C90">
        <v>2.1242106669999998</v>
      </c>
      <c r="D90">
        <v>-0.13365364599999999</v>
      </c>
      <c r="E90">
        <v>7.2326515029999996</v>
      </c>
      <c r="F90">
        <v>0.1</v>
      </c>
      <c r="G90">
        <v>1</v>
      </c>
      <c r="H90">
        <v>0</v>
      </c>
      <c r="I90">
        <v>0</v>
      </c>
      <c r="J90">
        <v>0</v>
      </c>
    </row>
    <row r="91" spans="1:10" x14ac:dyDescent="0.35">
      <c r="A91">
        <f t="shared" si="1"/>
        <v>1.04095059</v>
      </c>
      <c r="B91">
        <v>0.68354371199999997</v>
      </c>
      <c r="C91">
        <v>1.04095059</v>
      </c>
      <c r="D91">
        <v>1.768747729</v>
      </c>
      <c r="E91">
        <v>5.4670866570000003</v>
      </c>
      <c r="F91">
        <v>0.4</v>
      </c>
      <c r="G91">
        <v>0</v>
      </c>
      <c r="H91">
        <v>1</v>
      </c>
      <c r="I91">
        <v>0</v>
      </c>
      <c r="J91">
        <v>0</v>
      </c>
    </row>
    <row r="92" spans="1:10" x14ac:dyDescent="0.35">
      <c r="A92">
        <f t="shared" si="1"/>
        <v>0.43562040600000002</v>
      </c>
      <c r="B92">
        <v>1.076612141</v>
      </c>
      <c r="C92">
        <v>0.43562040600000002</v>
      </c>
      <c r="D92">
        <v>0.76167388400000002</v>
      </c>
      <c r="E92">
        <v>-5.9364609049999997</v>
      </c>
      <c r="F92">
        <v>-0.2</v>
      </c>
      <c r="G92">
        <v>0</v>
      </c>
      <c r="H92">
        <v>0</v>
      </c>
      <c r="I92">
        <v>1</v>
      </c>
      <c r="J92">
        <v>0</v>
      </c>
    </row>
    <row r="93" spans="1:10" x14ac:dyDescent="0.35">
      <c r="A93">
        <f t="shared" si="1"/>
        <v>0.34210852000000003</v>
      </c>
      <c r="B93">
        <v>1.1837239559999999</v>
      </c>
      <c r="C93">
        <v>0.34210852000000003</v>
      </c>
      <c r="D93">
        <v>1.050245772</v>
      </c>
      <c r="E93">
        <v>-5.8861885589999998</v>
      </c>
      <c r="F93">
        <v>-0.2</v>
      </c>
      <c r="G93">
        <v>0</v>
      </c>
      <c r="H93">
        <v>0</v>
      </c>
      <c r="I93">
        <v>0</v>
      </c>
      <c r="J93">
        <v>1</v>
      </c>
    </row>
    <row r="94" spans="1:10" x14ac:dyDescent="0.35">
      <c r="A94">
        <f t="shared" si="1"/>
        <v>0.55877186400000001</v>
      </c>
      <c r="B94">
        <v>0.37817936099999999</v>
      </c>
      <c r="C94">
        <v>0.55877186400000001</v>
      </c>
      <c r="D94">
        <v>0.87901471200000003</v>
      </c>
      <c r="E94">
        <v>2.634647035</v>
      </c>
      <c r="F94">
        <v>-0.4</v>
      </c>
      <c r="G94">
        <v>1</v>
      </c>
      <c r="H94">
        <v>0</v>
      </c>
      <c r="I94">
        <v>0</v>
      </c>
      <c r="J94">
        <v>0</v>
      </c>
    </row>
    <row r="95" spans="1:10" x14ac:dyDescent="0.35">
      <c r="A95">
        <f t="shared" si="1"/>
        <v>0.17627103299999999</v>
      </c>
      <c r="B95">
        <v>0.89392728799999999</v>
      </c>
      <c r="C95">
        <v>0.17627103299999999</v>
      </c>
      <c r="D95">
        <v>0.21755107900000001</v>
      </c>
      <c r="E95">
        <v>-6.9166467530000002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35">
      <c r="A96">
        <f t="shared" si="1"/>
        <v>5.8688031000000002E-2</v>
      </c>
      <c r="B96">
        <v>1.098137664</v>
      </c>
      <c r="C96">
        <v>5.8688031000000002E-2</v>
      </c>
      <c r="D96">
        <v>0.40135891400000001</v>
      </c>
      <c r="E96">
        <v>-11.993378440000001</v>
      </c>
      <c r="F96">
        <v>-0.3</v>
      </c>
      <c r="G96">
        <v>0</v>
      </c>
      <c r="H96">
        <v>0</v>
      </c>
      <c r="I96">
        <v>1</v>
      </c>
      <c r="J96">
        <v>0</v>
      </c>
    </row>
    <row r="97" spans="1:10" x14ac:dyDescent="0.35">
      <c r="A97">
        <f t="shared" si="1"/>
        <v>0.65496352599999996</v>
      </c>
      <c r="B97">
        <v>0.88122025299999995</v>
      </c>
      <c r="C97">
        <v>0.65496352599999996</v>
      </c>
      <c r="D97">
        <v>1.4961827480000001</v>
      </c>
      <c r="E97">
        <v>-1.837088702</v>
      </c>
      <c r="F97">
        <v>-0.2</v>
      </c>
      <c r="G97">
        <v>0</v>
      </c>
      <c r="H97">
        <v>0</v>
      </c>
      <c r="I97">
        <v>0</v>
      </c>
      <c r="J97">
        <v>1</v>
      </c>
    </row>
    <row r="98" spans="1:10" x14ac:dyDescent="0.35">
      <c r="A98">
        <f t="shared" si="1"/>
        <v>0.69846578500000001</v>
      </c>
      <c r="B98">
        <v>1.14064791</v>
      </c>
      <c r="C98">
        <v>0.69846578500000001</v>
      </c>
      <c r="D98">
        <v>1.222136562</v>
      </c>
      <c r="E98">
        <v>-5.1860062879999997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 x14ac:dyDescent="0.35">
      <c r="A99">
        <f t="shared" si="1"/>
        <v>1.053671655</v>
      </c>
      <c r="B99">
        <v>0.77176224599999999</v>
      </c>
      <c r="C99">
        <v>1.053671655</v>
      </c>
      <c r="D99">
        <v>1.782502746</v>
      </c>
      <c r="E99">
        <v>5.1560975090000003</v>
      </c>
      <c r="F99">
        <v>-0.4</v>
      </c>
      <c r="G99">
        <v>0</v>
      </c>
      <c r="H99">
        <v>1</v>
      </c>
      <c r="I99">
        <v>0</v>
      </c>
      <c r="J99">
        <v>0</v>
      </c>
    </row>
    <row r="100" spans="1:10" x14ac:dyDescent="0.35">
      <c r="A100">
        <f t="shared" si="1"/>
        <v>0.59247376900000004</v>
      </c>
      <c r="B100">
        <v>0.77214364300000005</v>
      </c>
      <c r="C100">
        <v>0.59247376900000004</v>
      </c>
      <c r="D100">
        <v>1.2671809979999999</v>
      </c>
      <c r="E100">
        <v>-2.4221589830000001</v>
      </c>
      <c r="F100">
        <v>-0.2</v>
      </c>
      <c r="G100">
        <v>0</v>
      </c>
      <c r="H100">
        <v>0</v>
      </c>
      <c r="I100">
        <v>1</v>
      </c>
      <c r="J100">
        <v>0</v>
      </c>
    </row>
    <row r="101" spans="1:10" x14ac:dyDescent="0.35">
      <c r="A101">
        <f t="shared" si="1"/>
        <v>1.3811066059999999</v>
      </c>
      <c r="B101">
        <v>1.0701480480000001</v>
      </c>
      <c r="C101">
        <v>1.3811066059999999</v>
      </c>
      <c r="D101">
        <v>2.043704038</v>
      </c>
      <c r="E101">
        <v>6.3235189790000002</v>
      </c>
      <c r="F101">
        <v>-0.4</v>
      </c>
      <c r="G101">
        <v>0</v>
      </c>
      <c r="H101">
        <v>0</v>
      </c>
      <c r="I101">
        <v>0</v>
      </c>
      <c r="J101">
        <v>1</v>
      </c>
    </row>
    <row r="102" spans="1:10" x14ac:dyDescent="0.35">
      <c r="A102">
        <f t="shared" si="1"/>
        <v>0.94873527599999996</v>
      </c>
      <c r="B102">
        <v>0.264205052</v>
      </c>
      <c r="C102">
        <v>0.94873527599999996</v>
      </c>
      <c r="D102">
        <v>1.025526009</v>
      </c>
      <c r="E102">
        <v>10.115143979999999</v>
      </c>
      <c r="F102">
        <v>-0.1</v>
      </c>
      <c r="G102">
        <v>1</v>
      </c>
      <c r="H102">
        <v>0</v>
      </c>
      <c r="I102">
        <v>0</v>
      </c>
      <c r="J102">
        <v>0</v>
      </c>
    </row>
    <row r="103" spans="1:10" x14ac:dyDescent="0.35">
      <c r="A103">
        <f t="shared" si="1"/>
        <v>0.22780635199999999</v>
      </c>
      <c r="B103">
        <v>0.89311140899999997</v>
      </c>
      <c r="C103">
        <v>0.22780635199999999</v>
      </c>
      <c r="D103">
        <v>0.33785684799999999</v>
      </c>
      <c r="E103">
        <v>-10.605411719999999</v>
      </c>
      <c r="F103">
        <v>0.2</v>
      </c>
      <c r="G103">
        <v>0</v>
      </c>
      <c r="H103">
        <v>1</v>
      </c>
      <c r="I103">
        <v>0</v>
      </c>
      <c r="J103">
        <v>0</v>
      </c>
    </row>
    <row r="104" spans="1:10" x14ac:dyDescent="0.35">
      <c r="A104">
        <f t="shared" si="1"/>
        <v>0.88957006299999997</v>
      </c>
      <c r="B104">
        <v>0.91264702099999995</v>
      </c>
      <c r="C104">
        <v>0.88957006299999997</v>
      </c>
      <c r="D104">
        <v>0.90043886799999995</v>
      </c>
      <c r="E104">
        <v>-0.115707274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 x14ac:dyDescent="0.35">
      <c r="A105">
        <f t="shared" si="1"/>
        <v>0.575919976</v>
      </c>
      <c r="B105">
        <v>0.70025425299999999</v>
      </c>
      <c r="C105">
        <v>0.575919976</v>
      </c>
      <c r="D105">
        <v>0.87467272500000004</v>
      </c>
      <c r="E105">
        <v>-2.9072668610000001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35">
      <c r="A106">
        <f t="shared" si="1"/>
        <v>0.95255663300000004</v>
      </c>
      <c r="B106">
        <v>0.92360967199999999</v>
      </c>
      <c r="C106">
        <v>0.95255663300000004</v>
      </c>
      <c r="D106">
        <v>0.692851946</v>
      </c>
      <c r="E106">
        <v>2.5593395750000001</v>
      </c>
      <c r="F106">
        <v>-0.1</v>
      </c>
      <c r="G106">
        <v>1</v>
      </c>
      <c r="H106">
        <v>0</v>
      </c>
      <c r="I106">
        <v>0</v>
      </c>
      <c r="J106">
        <v>0</v>
      </c>
    </row>
    <row r="107" spans="1:10" x14ac:dyDescent="0.35">
      <c r="A107">
        <f t="shared" si="1"/>
        <v>0.95161791100000004</v>
      </c>
      <c r="B107">
        <v>1.079978873</v>
      </c>
      <c r="C107">
        <v>0.95161791100000004</v>
      </c>
      <c r="D107">
        <v>2.1113475249999998</v>
      </c>
      <c r="E107">
        <v>-0.75802112200000005</v>
      </c>
      <c r="F107">
        <v>-0.2</v>
      </c>
      <c r="G107">
        <v>0</v>
      </c>
      <c r="H107">
        <v>1</v>
      </c>
      <c r="I107">
        <v>0</v>
      </c>
      <c r="J107">
        <v>0</v>
      </c>
    </row>
    <row r="108" spans="1:10" x14ac:dyDescent="0.35">
      <c r="A108">
        <f t="shared" si="1"/>
        <v>0.79369737900000004</v>
      </c>
      <c r="B108">
        <v>0.60055798500000002</v>
      </c>
      <c r="C108">
        <v>0.79369737900000004</v>
      </c>
      <c r="D108">
        <v>1.244186797</v>
      </c>
      <c r="E108">
        <v>3.338439524</v>
      </c>
      <c r="F108">
        <v>-0.1</v>
      </c>
      <c r="G108">
        <v>0</v>
      </c>
      <c r="H108">
        <v>0</v>
      </c>
      <c r="I108">
        <v>1</v>
      </c>
      <c r="J108">
        <v>0</v>
      </c>
    </row>
    <row r="109" spans="1:10" x14ac:dyDescent="0.35">
      <c r="A109">
        <f t="shared" si="1"/>
        <v>0.52035745899999997</v>
      </c>
      <c r="B109">
        <v>0.78298122299999995</v>
      </c>
      <c r="C109">
        <v>0.52035745899999997</v>
      </c>
      <c r="D109">
        <v>1.3539688999999999</v>
      </c>
      <c r="E109">
        <v>-3.338439524</v>
      </c>
      <c r="F109">
        <v>0.2</v>
      </c>
      <c r="G109">
        <v>0</v>
      </c>
      <c r="H109">
        <v>0</v>
      </c>
      <c r="I109">
        <v>0</v>
      </c>
      <c r="J109">
        <v>1</v>
      </c>
    </row>
    <row r="110" spans="1:10" x14ac:dyDescent="0.35">
      <c r="A110">
        <f t="shared" si="1"/>
        <v>0.99858552300000003</v>
      </c>
      <c r="B110">
        <v>1.049492533</v>
      </c>
      <c r="C110">
        <v>0.99858552300000003</v>
      </c>
      <c r="D110">
        <v>1.8671469970000001</v>
      </c>
      <c r="E110">
        <v>0.61269338299999998</v>
      </c>
      <c r="F110">
        <v>-0.2</v>
      </c>
      <c r="G110">
        <v>1</v>
      </c>
      <c r="H110">
        <v>0</v>
      </c>
      <c r="I110">
        <v>0</v>
      </c>
      <c r="J110">
        <v>0</v>
      </c>
    </row>
    <row r="111" spans="1:10" x14ac:dyDescent="0.35">
      <c r="A111">
        <f t="shared" si="1"/>
        <v>0.85103563999999998</v>
      </c>
      <c r="B111">
        <v>0.452198553</v>
      </c>
      <c r="C111">
        <v>0.85103563999999998</v>
      </c>
      <c r="D111">
        <v>1.4876392190000001</v>
      </c>
      <c r="E111">
        <v>6.1753232210000002</v>
      </c>
      <c r="F111">
        <v>-0.2</v>
      </c>
      <c r="G111">
        <v>0</v>
      </c>
      <c r="H111">
        <v>1</v>
      </c>
      <c r="I111">
        <v>0</v>
      </c>
      <c r="J111">
        <v>0</v>
      </c>
    </row>
    <row r="112" spans="1:10" x14ac:dyDescent="0.35">
      <c r="A112">
        <f t="shared" si="1"/>
        <v>1.1835222190000001</v>
      </c>
      <c r="B112">
        <v>1.696542639</v>
      </c>
      <c r="C112">
        <v>1.1835222190000001</v>
      </c>
      <c r="D112">
        <v>2.2863206599999999</v>
      </c>
      <c r="E112">
        <v>-7.2279645190000004</v>
      </c>
      <c r="F112">
        <v>-0.1</v>
      </c>
      <c r="G112">
        <v>0</v>
      </c>
      <c r="H112">
        <v>0</v>
      </c>
      <c r="I112">
        <v>1</v>
      </c>
      <c r="J112">
        <v>0</v>
      </c>
    </row>
    <row r="113" spans="1:10" x14ac:dyDescent="0.35">
      <c r="A113">
        <f t="shared" si="1"/>
        <v>1.4232574170000001</v>
      </c>
      <c r="B113">
        <v>1.1806279710000001</v>
      </c>
      <c r="C113">
        <v>1.4232574170000001</v>
      </c>
      <c r="D113">
        <v>2.480913406</v>
      </c>
      <c r="E113">
        <v>5.4345656470000003</v>
      </c>
      <c r="F113">
        <v>-0.2</v>
      </c>
      <c r="G113">
        <v>0</v>
      </c>
      <c r="H113">
        <v>0</v>
      </c>
      <c r="I113">
        <v>0</v>
      </c>
      <c r="J113">
        <v>1</v>
      </c>
    </row>
    <row r="114" spans="1:10" x14ac:dyDescent="0.35">
      <c r="A114">
        <f t="shared" si="1"/>
        <v>2.1075305179999999</v>
      </c>
      <c r="B114">
        <v>1.0269362550000001</v>
      </c>
      <c r="C114">
        <v>2.1075305179999999</v>
      </c>
      <c r="D114">
        <v>1.1034377500000001</v>
      </c>
      <c r="E114">
        <v>19.353352279999999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 x14ac:dyDescent="0.35">
      <c r="A115">
        <f t="shared" si="1"/>
        <v>1.387671329</v>
      </c>
      <c r="B115">
        <v>1.7506939930000001</v>
      </c>
      <c r="C115">
        <v>1.387671329</v>
      </c>
      <c r="D115">
        <v>0.65122238499999996</v>
      </c>
      <c r="E115">
        <v>-4.8170947799999997</v>
      </c>
      <c r="F115">
        <v>-0.2</v>
      </c>
      <c r="G115">
        <v>0</v>
      </c>
      <c r="H115">
        <v>1</v>
      </c>
      <c r="I115">
        <v>0</v>
      </c>
      <c r="J115">
        <v>0</v>
      </c>
    </row>
    <row r="116" spans="1:10" x14ac:dyDescent="0.35">
      <c r="A116">
        <f t="shared" si="1"/>
        <v>1.014644275</v>
      </c>
      <c r="B116">
        <v>1.305969774</v>
      </c>
      <c r="C116">
        <v>1.014644275</v>
      </c>
      <c r="D116">
        <v>0.72551955099999998</v>
      </c>
      <c r="E116">
        <v>-3.1298398239999998</v>
      </c>
      <c r="F116">
        <v>0.1</v>
      </c>
      <c r="G116">
        <v>0</v>
      </c>
      <c r="H116">
        <v>0</v>
      </c>
      <c r="I116">
        <v>1</v>
      </c>
      <c r="J116">
        <v>0</v>
      </c>
    </row>
    <row r="117" spans="1:10" x14ac:dyDescent="0.35">
      <c r="A117">
        <f t="shared" si="1"/>
        <v>0.80893032399999998</v>
      </c>
      <c r="B117">
        <v>1.4588861479999999</v>
      </c>
      <c r="C117">
        <v>0.80893032399999998</v>
      </c>
      <c r="D117">
        <v>1.444216739</v>
      </c>
      <c r="E117">
        <v>-9.1492340419999998</v>
      </c>
      <c r="F117">
        <v>-0.2</v>
      </c>
      <c r="G117">
        <v>0</v>
      </c>
      <c r="H117">
        <v>0</v>
      </c>
      <c r="I117">
        <v>0</v>
      </c>
      <c r="J117">
        <v>1</v>
      </c>
    </row>
    <row r="118" spans="1:10" x14ac:dyDescent="0.35">
      <c r="A118">
        <f t="shared" si="1"/>
        <v>0.89173174499999996</v>
      </c>
      <c r="B118">
        <v>0.94821191100000002</v>
      </c>
      <c r="C118">
        <v>0.89173174499999996</v>
      </c>
      <c r="D118">
        <v>1.1034166320000001</v>
      </c>
      <c r="E118">
        <v>1.8873571819999999</v>
      </c>
      <c r="F118">
        <v>-0.2</v>
      </c>
      <c r="G118">
        <v>1</v>
      </c>
      <c r="H118">
        <v>0</v>
      </c>
      <c r="I118">
        <v>0</v>
      </c>
      <c r="J118">
        <v>0</v>
      </c>
    </row>
    <row r="119" spans="1:10" x14ac:dyDescent="0.35">
      <c r="A119">
        <f t="shared" si="1"/>
        <v>0.24722185299999999</v>
      </c>
      <c r="B119">
        <v>1.4697141460000001</v>
      </c>
      <c r="C119">
        <v>0.24722185299999999</v>
      </c>
      <c r="D119">
        <v>0.98574261200000002</v>
      </c>
      <c r="E119">
        <v>-23.496529030000001</v>
      </c>
      <c r="F119">
        <v>0.1</v>
      </c>
      <c r="G119">
        <v>0</v>
      </c>
      <c r="H119">
        <v>1</v>
      </c>
      <c r="I119">
        <v>0</v>
      </c>
      <c r="J119">
        <v>0</v>
      </c>
    </row>
    <row r="120" spans="1:10" x14ac:dyDescent="0.35">
      <c r="A120">
        <f t="shared" si="1"/>
        <v>0.66729226200000002</v>
      </c>
      <c r="B120">
        <v>1.129214355</v>
      </c>
      <c r="C120">
        <v>0.66729226200000002</v>
      </c>
      <c r="D120">
        <v>0.90279880800000001</v>
      </c>
      <c r="E120">
        <v>-9.8626483480000005</v>
      </c>
      <c r="F120">
        <v>-0.1</v>
      </c>
      <c r="G120">
        <v>0</v>
      </c>
      <c r="H120">
        <v>0</v>
      </c>
      <c r="I120">
        <v>1</v>
      </c>
      <c r="J120">
        <v>0</v>
      </c>
    </row>
    <row r="121" spans="1:10" x14ac:dyDescent="0.35">
      <c r="A121">
        <f t="shared" si="1"/>
        <v>1.460922421</v>
      </c>
      <c r="B121">
        <v>1.457488951</v>
      </c>
      <c r="C121">
        <v>1.460922421</v>
      </c>
      <c r="D121">
        <v>1.755332342</v>
      </c>
      <c r="E121">
        <v>2.358252249</v>
      </c>
      <c r="F121">
        <v>-0.2</v>
      </c>
      <c r="G121">
        <v>0</v>
      </c>
      <c r="H121">
        <v>0</v>
      </c>
      <c r="I121">
        <v>0</v>
      </c>
      <c r="J121">
        <v>1</v>
      </c>
    </row>
    <row r="122" spans="1:10" x14ac:dyDescent="0.35">
      <c r="A122">
        <f t="shared" si="1"/>
        <v>1.950613352</v>
      </c>
      <c r="B122">
        <v>1.511067591</v>
      </c>
      <c r="C122">
        <v>1.950613352</v>
      </c>
      <c r="D122">
        <v>0.99682018500000003</v>
      </c>
      <c r="E122">
        <v>12.2868408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 x14ac:dyDescent="0.35">
      <c r="A123">
        <f t="shared" si="1"/>
        <v>1.0317434860000001</v>
      </c>
      <c r="B123">
        <v>0.95508877599999997</v>
      </c>
      <c r="C123">
        <v>1.0317434860000001</v>
      </c>
      <c r="D123">
        <v>1.232938047</v>
      </c>
      <c r="E123">
        <v>1.2800174769999999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 x14ac:dyDescent="0.35">
      <c r="A124">
        <f t="shared" si="1"/>
        <v>1.161786679</v>
      </c>
      <c r="B124">
        <v>0.96797647499999995</v>
      </c>
      <c r="C124">
        <v>1.161786679</v>
      </c>
      <c r="D124">
        <v>-0.102252679</v>
      </c>
      <c r="E124">
        <v>2.5739022920000001</v>
      </c>
      <c r="F124">
        <v>-0.1</v>
      </c>
      <c r="G124">
        <v>0</v>
      </c>
      <c r="H124">
        <v>0</v>
      </c>
      <c r="I124">
        <v>1</v>
      </c>
      <c r="J124">
        <v>0</v>
      </c>
    </row>
    <row r="125" spans="1:10" x14ac:dyDescent="0.35">
      <c r="A125">
        <f t="shared" si="1"/>
        <v>0.33725343200000002</v>
      </c>
      <c r="B125">
        <v>0.886297381</v>
      </c>
      <c r="C125">
        <v>0.33725343200000002</v>
      </c>
      <c r="D125">
        <v>-0.20388383299999999</v>
      </c>
      <c r="E125">
        <v>-13.16296208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 x14ac:dyDescent="0.35">
      <c r="A126">
        <f t="shared" si="1"/>
        <v>0.84865825800000005</v>
      </c>
      <c r="B126">
        <v>0.42159086299999998</v>
      </c>
      <c r="C126">
        <v>0.84865825800000005</v>
      </c>
      <c r="D126">
        <v>-1.3514391079999999</v>
      </c>
      <c r="E126">
        <v>13.22491995</v>
      </c>
      <c r="F126">
        <v>0.4</v>
      </c>
      <c r="G126">
        <v>1</v>
      </c>
      <c r="H126">
        <v>0</v>
      </c>
      <c r="I126">
        <v>0</v>
      </c>
      <c r="J126">
        <v>0</v>
      </c>
    </row>
    <row r="127" spans="1:10" x14ac:dyDescent="0.35">
      <c r="A127">
        <f t="shared" si="1"/>
        <v>-8.8181483000000005E-2</v>
      </c>
      <c r="B127">
        <v>0.256899818</v>
      </c>
      <c r="C127">
        <v>-8.8181483000000005E-2</v>
      </c>
      <c r="D127">
        <v>-1.259544368</v>
      </c>
      <c r="E127">
        <v>-6.8904391570000003</v>
      </c>
      <c r="F127">
        <v>0.2</v>
      </c>
      <c r="G127">
        <v>0</v>
      </c>
      <c r="H127">
        <v>1</v>
      </c>
      <c r="I127">
        <v>0</v>
      </c>
      <c r="J127">
        <v>0</v>
      </c>
    </row>
    <row r="128" spans="1:10" x14ac:dyDescent="0.35">
      <c r="A128">
        <f t="shared" si="1"/>
        <v>2.336789199</v>
      </c>
      <c r="B128">
        <v>0.363810837</v>
      </c>
      <c r="C128">
        <v>2.336789199</v>
      </c>
      <c r="D128">
        <v>-1.4410174419999999</v>
      </c>
      <c r="E128">
        <v>41.668264569999998</v>
      </c>
      <c r="F128">
        <v>0.5</v>
      </c>
      <c r="G128">
        <v>0</v>
      </c>
      <c r="H128">
        <v>0</v>
      </c>
      <c r="I128">
        <v>1</v>
      </c>
      <c r="J128">
        <v>0</v>
      </c>
    </row>
    <row r="129" spans="1:10" x14ac:dyDescent="0.35">
      <c r="A129">
        <f t="shared" si="1"/>
        <v>-1.244433525</v>
      </c>
      <c r="B129">
        <v>1.5163032139999999</v>
      </c>
      <c r="C129">
        <v>-1.244433525</v>
      </c>
      <c r="D129">
        <v>-1.060136752</v>
      </c>
      <c r="E129">
        <v>-56.752096739999999</v>
      </c>
      <c r="F129">
        <v>0.7</v>
      </c>
      <c r="G129">
        <v>0</v>
      </c>
      <c r="H129">
        <v>0</v>
      </c>
      <c r="I129">
        <v>0</v>
      </c>
      <c r="J129">
        <v>1</v>
      </c>
    </row>
    <row r="130" spans="1:10" x14ac:dyDescent="0.35">
      <c r="A130">
        <f t="shared" ref="A130:A188" si="2">C130</f>
        <v>2.403314188</v>
      </c>
      <c r="B130">
        <v>0.29958257100000002</v>
      </c>
      <c r="C130">
        <v>2.403314188</v>
      </c>
      <c r="D130">
        <v>0.70916405999999998</v>
      </c>
      <c r="E130">
        <v>50.757962050000003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35">
      <c r="A131">
        <f t="shared" si="2"/>
        <v>0.50559876599999998</v>
      </c>
      <c r="B131">
        <v>0.508990316</v>
      </c>
      <c r="C131">
        <v>0.50559876599999998</v>
      </c>
      <c r="D131">
        <v>1.5428095660000001</v>
      </c>
      <c r="E131">
        <v>0.87861836900000001</v>
      </c>
      <c r="F131">
        <v>0.1</v>
      </c>
      <c r="G131">
        <v>0</v>
      </c>
      <c r="H131">
        <v>1</v>
      </c>
      <c r="I131">
        <v>0</v>
      </c>
      <c r="J131">
        <v>0</v>
      </c>
    </row>
    <row r="132" spans="1:10" x14ac:dyDescent="0.35">
      <c r="A132">
        <f t="shared" si="2"/>
        <v>-0.12828194100000001</v>
      </c>
      <c r="B132">
        <v>0.69667241099999999</v>
      </c>
      <c r="C132">
        <v>-0.12828194100000001</v>
      </c>
      <c r="D132">
        <v>0.59478143100000003</v>
      </c>
      <c r="E132">
        <v>-14.703974260000001</v>
      </c>
      <c r="F132">
        <v>-0.1</v>
      </c>
      <c r="G132">
        <v>0</v>
      </c>
      <c r="H132">
        <v>0</v>
      </c>
      <c r="I132">
        <v>1</v>
      </c>
      <c r="J132">
        <v>0</v>
      </c>
    </row>
    <row r="133" spans="1:10" x14ac:dyDescent="0.35">
      <c r="A133">
        <f t="shared" si="2"/>
        <v>0.47941926600000001</v>
      </c>
      <c r="B133">
        <v>0.53634306499999995</v>
      </c>
      <c r="C133">
        <v>0.47941926600000001</v>
      </c>
      <c r="D133">
        <v>-5.7765560000000001E-2</v>
      </c>
      <c r="E133">
        <v>1.5873349160000001</v>
      </c>
      <c r="F133">
        <v>0.3</v>
      </c>
      <c r="G133">
        <v>0</v>
      </c>
      <c r="H133">
        <v>0</v>
      </c>
      <c r="I133">
        <v>0</v>
      </c>
      <c r="J133">
        <v>1</v>
      </c>
    </row>
    <row r="134" spans="1:10" x14ac:dyDescent="0.35">
      <c r="A134">
        <f t="shared" si="2"/>
        <v>0.27834026099999998</v>
      </c>
      <c r="B134">
        <v>0.43826169100000001</v>
      </c>
      <c r="C134">
        <v>0.27834026099999998</v>
      </c>
      <c r="D134">
        <v>0.53922789199999999</v>
      </c>
      <c r="E134">
        <v>0.49744833599999999</v>
      </c>
      <c r="F134">
        <v>-0.1</v>
      </c>
      <c r="G134">
        <v>1</v>
      </c>
      <c r="H134">
        <v>0</v>
      </c>
      <c r="I134">
        <v>0</v>
      </c>
      <c r="J134">
        <v>0</v>
      </c>
    </row>
    <row r="135" spans="1:10" x14ac:dyDescent="0.35">
      <c r="A135">
        <f t="shared" si="2"/>
        <v>1.437294453</v>
      </c>
      <c r="B135">
        <v>1.1071908559999999</v>
      </c>
      <c r="C135">
        <v>1.437294453</v>
      </c>
      <c r="D135">
        <v>-0.69876172000000003</v>
      </c>
      <c r="E135">
        <v>7.0089162480000002</v>
      </c>
      <c r="F135">
        <v>0.4</v>
      </c>
      <c r="G135">
        <v>0</v>
      </c>
      <c r="H135">
        <v>1</v>
      </c>
      <c r="I135">
        <v>0</v>
      </c>
      <c r="J135">
        <v>0</v>
      </c>
    </row>
    <row r="136" spans="1:10" x14ac:dyDescent="0.35">
      <c r="A136">
        <f t="shared" si="2"/>
        <v>1.6254494749999999</v>
      </c>
      <c r="B136">
        <v>1.4637788190000001</v>
      </c>
      <c r="C136">
        <v>1.6254494749999999</v>
      </c>
      <c r="D136">
        <v>0.60727350599999996</v>
      </c>
      <c r="E136">
        <v>6.1841314990000003</v>
      </c>
      <c r="F136">
        <v>-0.2</v>
      </c>
      <c r="G136">
        <v>0</v>
      </c>
      <c r="H136">
        <v>0</v>
      </c>
      <c r="I136">
        <v>1</v>
      </c>
      <c r="J136">
        <v>0</v>
      </c>
    </row>
    <row r="137" spans="1:10" x14ac:dyDescent="0.35">
      <c r="A137">
        <f t="shared" si="2"/>
        <v>0.40353863899999998</v>
      </c>
      <c r="B137">
        <v>0.77334045600000001</v>
      </c>
      <c r="C137">
        <v>0.40353863899999998</v>
      </c>
      <c r="D137">
        <v>1.005991257</v>
      </c>
      <c r="E137">
        <v>-6.8927477819999998</v>
      </c>
      <c r="F137">
        <v>-0.4</v>
      </c>
      <c r="G137">
        <v>0</v>
      </c>
      <c r="H137">
        <v>0</v>
      </c>
      <c r="I137">
        <v>0</v>
      </c>
      <c r="J137">
        <v>1</v>
      </c>
    </row>
    <row r="138" spans="1:10" x14ac:dyDescent="0.35">
      <c r="A138">
        <f t="shared" si="2"/>
        <v>0.72653161600000005</v>
      </c>
      <c r="B138">
        <v>0.96768534500000003</v>
      </c>
      <c r="C138">
        <v>0.72653161600000005</v>
      </c>
      <c r="D138">
        <v>0.65792805700000001</v>
      </c>
      <c r="E138">
        <v>-2.9615204030000002</v>
      </c>
      <c r="F138">
        <v>0.1</v>
      </c>
      <c r="G138">
        <v>1</v>
      </c>
      <c r="H138">
        <v>0</v>
      </c>
      <c r="I138">
        <v>0</v>
      </c>
      <c r="J138">
        <v>0</v>
      </c>
    </row>
    <row r="139" spans="1:10" x14ac:dyDescent="0.35">
      <c r="A139">
        <f t="shared" si="2"/>
        <v>0.98056745899999997</v>
      </c>
      <c r="B139">
        <v>0.64760607400000003</v>
      </c>
      <c r="C139">
        <v>0.98056745899999997</v>
      </c>
      <c r="D139">
        <v>0.57461779800000001</v>
      </c>
      <c r="E139">
        <v>8.3088562719999999</v>
      </c>
      <c r="F139">
        <v>-0.2</v>
      </c>
      <c r="G139">
        <v>0</v>
      </c>
      <c r="H139">
        <v>1</v>
      </c>
      <c r="I139">
        <v>0</v>
      </c>
      <c r="J139">
        <v>0</v>
      </c>
    </row>
    <row r="140" spans="1:10" x14ac:dyDescent="0.35">
      <c r="A140">
        <f t="shared" si="2"/>
        <v>0.52450113300000001</v>
      </c>
      <c r="B140">
        <v>0.95117166799999997</v>
      </c>
      <c r="C140">
        <v>0.52450113300000001</v>
      </c>
      <c r="D140">
        <v>0.56330029500000001</v>
      </c>
      <c r="E140">
        <v>-8.9931828560000007</v>
      </c>
      <c r="F140">
        <v>-0.2</v>
      </c>
      <c r="G140">
        <v>0</v>
      </c>
      <c r="H140">
        <v>0</v>
      </c>
      <c r="I140">
        <v>1</v>
      </c>
      <c r="J140">
        <v>0</v>
      </c>
    </row>
    <row r="141" spans="1:10" x14ac:dyDescent="0.35">
      <c r="A141">
        <f t="shared" si="2"/>
        <v>1.2423870610000001</v>
      </c>
      <c r="B141">
        <v>1.020417017</v>
      </c>
      <c r="C141">
        <v>1.2423870610000001</v>
      </c>
      <c r="D141">
        <v>1.3852276320000001</v>
      </c>
      <c r="E141">
        <v>6.2358501659999996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 x14ac:dyDescent="0.35">
      <c r="A142">
        <f t="shared" si="2"/>
        <v>-0.96827007200000004</v>
      </c>
      <c r="B142">
        <v>0.76172555900000005</v>
      </c>
      <c r="C142">
        <v>-0.96827007200000004</v>
      </c>
      <c r="D142">
        <v>1.3943571800000001</v>
      </c>
      <c r="E142">
        <v>-42.28191228</v>
      </c>
      <c r="F142">
        <v>-0.2</v>
      </c>
      <c r="G142">
        <v>1</v>
      </c>
      <c r="H142">
        <v>0</v>
      </c>
      <c r="I142">
        <v>0</v>
      </c>
      <c r="J142">
        <v>0</v>
      </c>
    </row>
    <row r="143" spans="1:10" x14ac:dyDescent="0.35">
      <c r="A143">
        <f t="shared" si="2"/>
        <v>0.78835467199999998</v>
      </c>
      <c r="B143">
        <v>1.0813658779999999</v>
      </c>
      <c r="C143">
        <v>0.78835467199999998</v>
      </c>
      <c r="D143">
        <v>0.50586366800000004</v>
      </c>
      <c r="E143">
        <v>-18.275928929999999</v>
      </c>
      <c r="F143">
        <v>-0.2</v>
      </c>
      <c r="G143">
        <v>0</v>
      </c>
      <c r="H143">
        <v>1</v>
      </c>
      <c r="I143">
        <v>0</v>
      </c>
      <c r="J143">
        <v>0</v>
      </c>
    </row>
    <row r="144" spans="1:10" x14ac:dyDescent="0.35">
      <c r="A144">
        <f t="shared" si="2"/>
        <v>0.51136949099999995</v>
      </c>
      <c r="B144">
        <v>0.77186493899999997</v>
      </c>
      <c r="C144">
        <v>0.51136949099999995</v>
      </c>
      <c r="D144">
        <v>-0.503058479</v>
      </c>
      <c r="E144">
        <v>-7.8766522930000002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x14ac:dyDescent="0.35">
      <c r="A145">
        <f t="shared" si="2"/>
        <v>0.82191842800000003</v>
      </c>
      <c r="B145">
        <v>0.375914847</v>
      </c>
      <c r="C145">
        <v>0.82191842800000003</v>
      </c>
      <c r="D145">
        <v>0.93365010000000004</v>
      </c>
      <c r="E145">
        <v>20.372360780000001</v>
      </c>
      <c r="F145">
        <v>-0.1</v>
      </c>
      <c r="G145">
        <v>0</v>
      </c>
      <c r="H145">
        <v>0</v>
      </c>
      <c r="I145">
        <v>0</v>
      </c>
      <c r="J145">
        <v>1</v>
      </c>
    </row>
    <row r="146" spans="1:10" x14ac:dyDescent="0.35">
      <c r="A146">
        <f t="shared" si="2"/>
        <v>2.2590447380000001</v>
      </c>
      <c r="B146">
        <v>1.1152282200000001</v>
      </c>
      <c r="C146">
        <v>2.2590447380000001</v>
      </c>
      <c r="D146">
        <v>0.95057853299999995</v>
      </c>
      <c r="E146">
        <v>37.406535419999997</v>
      </c>
      <c r="F146">
        <v>-0.2</v>
      </c>
      <c r="G146">
        <v>1</v>
      </c>
      <c r="H146">
        <v>0</v>
      </c>
      <c r="I146">
        <v>0</v>
      </c>
      <c r="J146">
        <v>0</v>
      </c>
    </row>
    <row r="147" spans="1:10" x14ac:dyDescent="0.35">
      <c r="A147">
        <f t="shared" si="2"/>
        <v>0.149878134</v>
      </c>
      <c r="B147">
        <v>0.53100554300000002</v>
      </c>
      <c r="C147">
        <v>0.149878134</v>
      </c>
      <c r="D147">
        <v>0.59636009999999995</v>
      </c>
      <c r="E147">
        <v>-12.34810568</v>
      </c>
      <c r="F147">
        <v>-0.1</v>
      </c>
      <c r="G147">
        <v>0</v>
      </c>
      <c r="H147">
        <v>1</v>
      </c>
      <c r="I147">
        <v>0</v>
      </c>
      <c r="J147">
        <v>0</v>
      </c>
    </row>
    <row r="148" spans="1:10" x14ac:dyDescent="0.35">
      <c r="A148">
        <f t="shared" si="2"/>
        <v>0.28490721899999999</v>
      </c>
      <c r="B148">
        <v>0.582087468</v>
      </c>
      <c r="C148">
        <v>0.28490721899999999</v>
      </c>
      <c r="D148">
        <v>0.335527731</v>
      </c>
      <c r="E148">
        <v>-10.5527614</v>
      </c>
      <c r="F148">
        <v>-0.1</v>
      </c>
      <c r="G148">
        <v>0</v>
      </c>
      <c r="H148">
        <v>0</v>
      </c>
      <c r="I148">
        <v>1</v>
      </c>
      <c r="J148">
        <v>0</v>
      </c>
    </row>
    <row r="149" spans="1:10" x14ac:dyDescent="0.35">
      <c r="A149">
        <f t="shared" si="2"/>
        <v>1.3005916179999999</v>
      </c>
      <c r="B149">
        <v>1.0143438929999999</v>
      </c>
      <c r="C149">
        <v>1.3005916179999999</v>
      </c>
      <c r="D149">
        <v>0.25603400799999998</v>
      </c>
      <c r="E149">
        <v>6.0310008000000002</v>
      </c>
      <c r="F149">
        <v>-0.1</v>
      </c>
      <c r="G149">
        <v>0</v>
      </c>
      <c r="H149">
        <v>0</v>
      </c>
      <c r="I149">
        <v>0</v>
      </c>
      <c r="J149">
        <v>1</v>
      </c>
    </row>
    <row r="150" spans="1:10" x14ac:dyDescent="0.35">
      <c r="A150">
        <f t="shared" si="2"/>
        <v>0.65373993100000005</v>
      </c>
      <c r="B150">
        <v>0.52486183600000003</v>
      </c>
      <c r="C150">
        <v>0.65373993100000005</v>
      </c>
      <c r="D150">
        <v>0.91794956500000002</v>
      </c>
      <c r="E150">
        <v>6.6051692900000001</v>
      </c>
      <c r="F150">
        <v>0</v>
      </c>
      <c r="G150">
        <v>1</v>
      </c>
      <c r="H150">
        <v>0</v>
      </c>
      <c r="I150">
        <v>0</v>
      </c>
      <c r="J150">
        <v>0</v>
      </c>
    </row>
    <row r="151" spans="1:10" x14ac:dyDescent="0.35">
      <c r="A151">
        <f t="shared" si="2"/>
        <v>0.19260870299999999</v>
      </c>
      <c r="B151">
        <v>0.338741187</v>
      </c>
      <c r="C151">
        <v>0.19260870299999999</v>
      </c>
      <c r="D151">
        <v>1.195942472</v>
      </c>
      <c r="E151">
        <v>-7.2364845180000001</v>
      </c>
      <c r="F151">
        <v>0.2</v>
      </c>
      <c r="G151">
        <v>0</v>
      </c>
      <c r="H151">
        <v>1</v>
      </c>
      <c r="I151">
        <v>0</v>
      </c>
      <c r="J151">
        <v>0</v>
      </c>
    </row>
    <row r="152" spans="1:10" x14ac:dyDescent="0.35">
      <c r="A152">
        <f t="shared" si="2"/>
        <v>0.26238731900000001</v>
      </c>
      <c r="B152">
        <v>0.443918753</v>
      </c>
      <c r="C152">
        <v>0.26238731900000001</v>
      </c>
      <c r="D152">
        <v>0.223569092</v>
      </c>
      <c r="E152">
        <v>-9.0067455479999996</v>
      </c>
      <c r="F152">
        <v>0.1</v>
      </c>
      <c r="G152">
        <v>0</v>
      </c>
      <c r="H152">
        <v>0</v>
      </c>
      <c r="I152">
        <v>1</v>
      </c>
      <c r="J152">
        <v>0</v>
      </c>
    </row>
    <row r="153" spans="1:10" x14ac:dyDescent="0.35">
      <c r="A153">
        <f t="shared" si="2"/>
        <v>8.3929375000000001E-2</v>
      </c>
      <c r="B153">
        <v>0.125055845</v>
      </c>
      <c r="C153">
        <v>8.3929375000000001E-2</v>
      </c>
      <c r="D153">
        <v>0.164246315</v>
      </c>
      <c r="E153">
        <v>2.3288723760000001</v>
      </c>
      <c r="F153">
        <v>0.3</v>
      </c>
      <c r="G153">
        <v>0</v>
      </c>
      <c r="H153">
        <v>0</v>
      </c>
      <c r="I153">
        <v>0</v>
      </c>
      <c r="J153">
        <v>1</v>
      </c>
    </row>
    <row r="154" spans="1:10" x14ac:dyDescent="0.35">
      <c r="A154">
        <f t="shared" si="2"/>
        <v>0.71926564999999998</v>
      </c>
      <c r="B154">
        <v>-0.20652548200000001</v>
      </c>
      <c r="C154">
        <v>0.71926564999999998</v>
      </c>
      <c r="D154">
        <v>-0.42872570999999998</v>
      </c>
      <c r="E154">
        <v>29.837285990000002</v>
      </c>
      <c r="F154">
        <v>0.1</v>
      </c>
      <c r="G154">
        <v>1</v>
      </c>
      <c r="H154">
        <v>0</v>
      </c>
      <c r="I154">
        <v>0</v>
      </c>
      <c r="J154">
        <v>0</v>
      </c>
    </row>
    <row r="155" spans="1:10" x14ac:dyDescent="0.35">
      <c r="A155">
        <f t="shared" si="2"/>
        <v>2.0869377490000001</v>
      </c>
      <c r="B155">
        <v>0.16783443000000001</v>
      </c>
      <c r="C155">
        <v>2.0869377490000001</v>
      </c>
      <c r="D155">
        <v>-1.4129702159999999</v>
      </c>
      <c r="E155">
        <v>46.439890409999997</v>
      </c>
      <c r="F155">
        <v>0.5</v>
      </c>
      <c r="G155">
        <v>0</v>
      </c>
      <c r="H155">
        <v>1</v>
      </c>
      <c r="I155">
        <v>0</v>
      </c>
      <c r="J155">
        <v>0</v>
      </c>
    </row>
    <row r="156" spans="1:10" x14ac:dyDescent="0.35">
      <c r="A156">
        <f t="shared" si="2"/>
        <v>-2.3261186</v>
      </c>
      <c r="B156">
        <v>-0.72499446199999995</v>
      </c>
      <c r="C156">
        <v>-2.3261186</v>
      </c>
      <c r="D156">
        <v>-3.263499446</v>
      </c>
      <c r="E156">
        <v>-32.532524940000002</v>
      </c>
      <c r="F156">
        <v>0.5</v>
      </c>
      <c r="G156">
        <v>0</v>
      </c>
      <c r="H156">
        <v>0</v>
      </c>
      <c r="I156">
        <v>1</v>
      </c>
      <c r="J156">
        <v>0</v>
      </c>
    </row>
    <row r="157" spans="1:10" x14ac:dyDescent="0.35">
      <c r="A157">
        <f t="shared" si="2"/>
        <v>0.64019534199999995</v>
      </c>
      <c r="B157">
        <v>-1.2106855839999999</v>
      </c>
      <c r="C157">
        <v>0.64019534199999995</v>
      </c>
      <c r="D157">
        <v>-4.3541774110000002</v>
      </c>
      <c r="E157">
        <v>36.312404899999997</v>
      </c>
      <c r="F157">
        <v>1.2</v>
      </c>
      <c r="G157">
        <v>0</v>
      </c>
      <c r="H157">
        <v>0</v>
      </c>
      <c r="I157">
        <v>0</v>
      </c>
      <c r="J157">
        <v>1</v>
      </c>
    </row>
    <row r="158" spans="1:10" x14ac:dyDescent="0.35">
      <c r="A158">
        <f t="shared" si="2"/>
        <v>-0.18888848899999999</v>
      </c>
      <c r="B158">
        <v>-0.34354369899999998</v>
      </c>
      <c r="C158">
        <v>-0.18888848899999999</v>
      </c>
      <c r="D158">
        <v>-5.7504507460000003</v>
      </c>
      <c r="E158">
        <v>0.92306019699999997</v>
      </c>
      <c r="F158">
        <v>1.4</v>
      </c>
      <c r="G158">
        <v>1</v>
      </c>
      <c r="H158">
        <v>0</v>
      </c>
      <c r="I158">
        <v>0</v>
      </c>
      <c r="J158">
        <v>0</v>
      </c>
    </row>
    <row r="159" spans="1:10" x14ac:dyDescent="0.35">
      <c r="A159">
        <f t="shared" si="2"/>
        <v>0.70899368200000001</v>
      </c>
      <c r="B159">
        <v>-0.45174364099999997</v>
      </c>
      <c r="C159">
        <v>0.70899368200000001</v>
      </c>
      <c r="D159">
        <v>-3.0037244699999999</v>
      </c>
      <c r="E159">
        <v>16.090594079999999</v>
      </c>
      <c r="F159">
        <v>0.8</v>
      </c>
      <c r="G159">
        <v>0</v>
      </c>
      <c r="H159">
        <v>1</v>
      </c>
      <c r="I159">
        <v>0</v>
      </c>
      <c r="J159">
        <v>0</v>
      </c>
    </row>
    <row r="160" spans="1:10" x14ac:dyDescent="0.35">
      <c r="A160">
        <f t="shared" si="2"/>
        <v>-1.1034318000000001</v>
      </c>
      <c r="B160">
        <v>0.604913319</v>
      </c>
      <c r="C160">
        <v>-1.1034318000000001</v>
      </c>
      <c r="D160">
        <v>1.398804194</v>
      </c>
      <c r="E160">
        <v>-24.49229966</v>
      </c>
      <c r="F160">
        <v>0.3</v>
      </c>
      <c r="G160">
        <v>0</v>
      </c>
      <c r="H160">
        <v>0</v>
      </c>
      <c r="I160">
        <v>1</v>
      </c>
      <c r="J160">
        <v>0</v>
      </c>
    </row>
    <row r="161" spans="1:10" x14ac:dyDescent="0.35">
      <c r="A161">
        <f t="shared" si="2"/>
        <v>-0.13213193100000001</v>
      </c>
      <c r="B161">
        <v>-1.1150136999999999E-2</v>
      </c>
      <c r="C161">
        <v>-0.13213193100000001</v>
      </c>
      <c r="D161">
        <v>1.5440061650000001</v>
      </c>
      <c r="E161">
        <v>0.84829219899999997</v>
      </c>
      <c r="F161">
        <v>0.1</v>
      </c>
      <c r="G161">
        <v>0</v>
      </c>
      <c r="H161">
        <v>0</v>
      </c>
      <c r="I161">
        <v>0</v>
      </c>
      <c r="J161">
        <v>1</v>
      </c>
    </row>
    <row r="162" spans="1:10" x14ac:dyDescent="0.35">
      <c r="A162">
        <f t="shared" si="2"/>
        <v>0.10094985500000001</v>
      </c>
      <c r="B162">
        <v>0.5348174</v>
      </c>
      <c r="C162">
        <v>0.10094985500000001</v>
      </c>
      <c r="D162">
        <v>1.8800693070000001</v>
      </c>
      <c r="E162">
        <v>-5.5439905080000003</v>
      </c>
      <c r="F162">
        <v>0</v>
      </c>
      <c r="G162">
        <v>1</v>
      </c>
      <c r="H162">
        <v>0</v>
      </c>
      <c r="I162">
        <v>0</v>
      </c>
      <c r="J162">
        <v>0</v>
      </c>
    </row>
    <row r="163" spans="1:10" x14ac:dyDescent="0.35">
      <c r="A163">
        <f t="shared" si="2"/>
        <v>1.292292588</v>
      </c>
      <c r="B163">
        <v>0.81040406200000004</v>
      </c>
      <c r="C163">
        <v>1.292292588</v>
      </c>
      <c r="D163">
        <v>2.054024788</v>
      </c>
      <c r="E163">
        <v>11.656128839999999</v>
      </c>
      <c r="F163">
        <v>-0.5</v>
      </c>
      <c r="G163">
        <v>0</v>
      </c>
      <c r="H163">
        <v>1</v>
      </c>
      <c r="I163">
        <v>0</v>
      </c>
      <c r="J163">
        <v>0</v>
      </c>
    </row>
    <row r="164" spans="1:10" x14ac:dyDescent="0.35">
      <c r="A164">
        <f t="shared" si="2"/>
        <v>0.49678098399999998</v>
      </c>
      <c r="B164">
        <v>0.64501881000000005</v>
      </c>
      <c r="C164">
        <v>0.49678098399999998</v>
      </c>
      <c r="D164">
        <v>1.4268367120000001</v>
      </c>
      <c r="E164">
        <v>-0.35208608899999999</v>
      </c>
      <c r="F164">
        <v>0.1</v>
      </c>
      <c r="G164">
        <v>0</v>
      </c>
      <c r="H164">
        <v>0</v>
      </c>
      <c r="I164">
        <v>1</v>
      </c>
      <c r="J164">
        <v>0</v>
      </c>
    </row>
    <row r="165" spans="1:10" x14ac:dyDescent="0.35">
      <c r="A165">
        <f t="shared" si="2"/>
        <v>0.69495229199999997</v>
      </c>
      <c r="B165">
        <v>1.018338739</v>
      </c>
      <c r="C165">
        <v>0.69495229199999997</v>
      </c>
      <c r="D165">
        <v>0.37927209000000001</v>
      </c>
      <c r="E165">
        <v>-3.2733595809999998</v>
      </c>
      <c r="F165">
        <v>-0.2</v>
      </c>
      <c r="G165">
        <v>0</v>
      </c>
      <c r="H165">
        <v>0</v>
      </c>
      <c r="I165">
        <v>0</v>
      </c>
      <c r="J165">
        <v>1</v>
      </c>
    </row>
    <row r="166" spans="1:10" x14ac:dyDescent="0.35">
      <c r="A166">
        <f t="shared" si="2"/>
        <v>1.215715023</v>
      </c>
      <c r="B166">
        <v>0.50041314800000003</v>
      </c>
      <c r="C166">
        <v>1.215715023</v>
      </c>
      <c r="D166">
        <v>0.50174040200000003</v>
      </c>
      <c r="E166">
        <v>14.338601929999999</v>
      </c>
      <c r="F166">
        <v>-0.3</v>
      </c>
      <c r="G166">
        <v>1</v>
      </c>
      <c r="H166">
        <v>0</v>
      </c>
      <c r="I166">
        <v>0</v>
      </c>
      <c r="J166">
        <v>0</v>
      </c>
    </row>
    <row r="167" spans="1:10" x14ac:dyDescent="0.35">
      <c r="A167">
        <f t="shared" si="2"/>
        <v>-0.15658108000000001</v>
      </c>
      <c r="B167">
        <v>0.20141978399999999</v>
      </c>
      <c r="C167">
        <v>-0.15658108000000001</v>
      </c>
      <c r="D167">
        <v>0.21878696</v>
      </c>
      <c r="E167">
        <v>-4.0770513140000002</v>
      </c>
      <c r="F167">
        <v>0.1</v>
      </c>
      <c r="G167">
        <v>0</v>
      </c>
      <c r="H167">
        <v>1</v>
      </c>
      <c r="I167">
        <v>0</v>
      </c>
      <c r="J167">
        <v>0</v>
      </c>
    </row>
    <row r="168" spans="1:10" x14ac:dyDescent="0.35">
      <c r="A168">
        <f t="shared" si="2"/>
        <v>0.52891255000000004</v>
      </c>
      <c r="B168">
        <v>0.43372599000000001</v>
      </c>
      <c r="C168">
        <v>0.52891255000000004</v>
      </c>
      <c r="D168">
        <v>1.011138664</v>
      </c>
      <c r="E168">
        <v>2.722503997</v>
      </c>
      <c r="F168">
        <v>-0.1</v>
      </c>
      <c r="G168">
        <v>0</v>
      </c>
      <c r="H168">
        <v>0</v>
      </c>
      <c r="I168">
        <v>1</v>
      </c>
      <c r="J168">
        <v>0</v>
      </c>
    </row>
    <row r="169" spans="1:10" x14ac:dyDescent="0.35">
      <c r="A169">
        <f t="shared" si="2"/>
        <v>6.0747191999999998E-2</v>
      </c>
      <c r="B169">
        <v>0.33593895400000001</v>
      </c>
      <c r="C169">
        <v>6.0747191999999998E-2</v>
      </c>
      <c r="D169">
        <v>0.85151691500000004</v>
      </c>
      <c r="E169">
        <v>-3.4544771249999999</v>
      </c>
      <c r="F169">
        <v>-0.5</v>
      </c>
      <c r="G169">
        <v>0</v>
      </c>
      <c r="H169">
        <v>0</v>
      </c>
      <c r="I169">
        <v>0</v>
      </c>
      <c r="J169">
        <v>1</v>
      </c>
    </row>
    <row r="170" spans="1:10" x14ac:dyDescent="0.35">
      <c r="A170">
        <f t="shared" si="2"/>
        <v>1.6220488500000001</v>
      </c>
      <c r="B170">
        <v>0.60108995300000001</v>
      </c>
      <c r="C170">
        <v>1.6220488500000001</v>
      </c>
      <c r="D170">
        <v>0.88651816800000005</v>
      </c>
      <c r="E170">
        <v>17.625305099999999</v>
      </c>
      <c r="F170">
        <v>-0.3</v>
      </c>
      <c r="G170">
        <v>1</v>
      </c>
      <c r="H170">
        <v>0</v>
      </c>
      <c r="I170">
        <v>0</v>
      </c>
      <c r="J170">
        <v>0</v>
      </c>
    </row>
    <row r="171" spans="1:10" x14ac:dyDescent="0.35">
      <c r="A171">
        <f t="shared" si="2"/>
        <v>0.76689543199999999</v>
      </c>
      <c r="B171">
        <v>0.169429564</v>
      </c>
      <c r="C171">
        <v>0.76689543199999999</v>
      </c>
      <c r="D171">
        <v>0.62923585599999998</v>
      </c>
      <c r="E171">
        <v>8.9694970999999999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35">
      <c r="A172">
        <f t="shared" si="2"/>
        <v>-5.0714517000000001E-2</v>
      </c>
      <c r="B172">
        <v>0.26416033999999999</v>
      </c>
      <c r="C172">
        <v>-5.0714517000000001E-2</v>
      </c>
      <c r="D172">
        <v>7.8801658999999996E-2</v>
      </c>
      <c r="E172">
        <v>-3.0492217749999999</v>
      </c>
      <c r="F172">
        <v>-0.4</v>
      </c>
      <c r="G172">
        <v>0</v>
      </c>
      <c r="H172">
        <v>0</v>
      </c>
      <c r="I172">
        <v>1</v>
      </c>
      <c r="J172">
        <v>0</v>
      </c>
    </row>
    <row r="173" spans="1:10" x14ac:dyDescent="0.35">
      <c r="A173">
        <f t="shared" si="2"/>
        <v>2.5910669660000001</v>
      </c>
      <c r="B173">
        <v>0.27877186100000001</v>
      </c>
      <c r="C173">
        <v>2.5910669660000001</v>
      </c>
      <c r="D173">
        <v>0.63305509299999996</v>
      </c>
      <c r="E173">
        <v>29.04670355</v>
      </c>
      <c r="F173">
        <v>0.1</v>
      </c>
      <c r="G173">
        <v>0</v>
      </c>
      <c r="H173">
        <v>0</v>
      </c>
      <c r="I173">
        <v>0</v>
      </c>
      <c r="J173">
        <v>1</v>
      </c>
    </row>
    <row r="174" spans="1:10" x14ac:dyDescent="0.35">
      <c r="A174">
        <f t="shared" si="2"/>
        <v>-4.2652504650000003</v>
      </c>
      <c r="B174">
        <v>0.46861291599999999</v>
      </c>
      <c r="C174">
        <v>-4.2652504650000003</v>
      </c>
      <c r="D174">
        <v>0.67713242799999995</v>
      </c>
      <c r="E174">
        <v>-68.788266980000003</v>
      </c>
      <c r="F174">
        <v>-0.4</v>
      </c>
      <c r="G174">
        <v>1</v>
      </c>
      <c r="H174">
        <v>0</v>
      </c>
      <c r="I174">
        <v>0</v>
      </c>
      <c r="J174">
        <v>0</v>
      </c>
    </row>
    <row r="175" spans="1:10" x14ac:dyDescent="0.35">
      <c r="A175">
        <f t="shared" si="2"/>
        <v>0.58146540999999996</v>
      </c>
      <c r="B175">
        <v>0.20545802499999999</v>
      </c>
      <c r="C175">
        <v>0.58146540999999996</v>
      </c>
      <c r="D175">
        <v>0.30744960900000001</v>
      </c>
      <c r="E175">
        <v>7.8164772850000004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 ht="15" thickBot="1" x14ac:dyDescent="0.4">
      <c r="A176">
        <f t="shared" si="2"/>
        <v>0.58328912399999999</v>
      </c>
      <c r="B176">
        <v>0.46641787200000001</v>
      </c>
      <c r="C176">
        <v>0.58328912399999999</v>
      </c>
      <c r="D176">
        <v>0.23440887899999999</v>
      </c>
      <c r="E176">
        <v>3.4940068200000001</v>
      </c>
      <c r="F176">
        <v>-0.3</v>
      </c>
      <c r="G176">
        <v>0</v>
      </c>
      <c r="H176">
        <v>0</v>
      </c>
      <c r="I176">
        <v>1</v>
      </c>
      <c r="J176">
        <v>0</v>
      </c>
    </row>
    <row r="177" spans="1:16" x14ac:dyDescent="0.35">
      <c r="A177">
        <f t="shared" si="2"/>
        <v>0.214948957</v>
      </c>
      <c r="B177">
        <v>0.83917366699999996</v>
      </c>
      <c r="C177">
        <v>0.214948957</v>
      </c>
      <c r="D177">
        <v>0.79208721999999998</v>
      </c>
      <c r="E177">
        <v>-11.276614500000001</v>
      </c>
      <c r="F177">
        <v>-0.5</v>
      </c>
      <c r="G177">
        <v>0</v>
      </c>
      <c r="H177">
        <v>0</v>
      </c>
      <c r="I177">
        <v>0</v>
      </c>
      <c r="J177">
        <v>1</v>
      </c>
      <c r="L177" t="s">
        <v>66</v>
      </c>
      <c r="O177" s="20"/>
      <c r="P177" s="20" t="s">
        <v>58</v>
      </c>
    </row>
    <row r="178" spans="1:16" x14ac:dyDescent="0.35">
      <c r="A178">
        <f t="shared" si="2"/>
        <v>1.1036948660000001</v>
      </c>
      <c r="B178">
        <v>0.473451177</v>
      </c>
      <c r="C178">
        <v>1.1036948660000001</v>
      </c>
      <c r="D178">
        <v>0.54709166499999995</v>
      </c>
      <c r="E178">
        <v>13.52020248</v>
      </c>
      <c r="F178">
        <v>0</v>
      </c>
      <c r="G178">
        <v>1</v>
      </c>
      <c r="H178">
        <v>0</v>
      </c>
      <c r="I178">
        <v>0</v>
      </c>
      <c r="J178">
        <v>0</v>
      </c>
      <c r="O178" s="18" t="s">
        <v>65</v>
      </c>
      <c r="P178" s="18">
        <v>0.18836238977887221</v>
      </c>
    </row>
    <row r="179" spans="1:16" x14ac:dyDescent="0.35">
      <c r="A179">
        <f t="shared" si="2"/>
        <v>1.2939049229999999</v>
      </c>
      <c r="B179">
        <v>0.93375697599999996</v>
      </c>
      <c r="C179">
        <v>1.2939049229999999</v>
      </c>
      <c r="D179">
        <v>1.338010744</v>
      </c>
      <c r="E179">
        <v>8.2440476969999992</v>
      </c>
      <c r="F179">
        <v>-0.6</v>
      </c>
      <c r="G179">
        <v>0</v>
      </c>
      <c r="H179">
        <v>1</v>
      </c>
      <c r="I179">
        <v>0</v>
      </c>
      <c r="J179">
        <v>0</v>
      </c>
      <c r="O179" s="18" t="s">
        <v>34</v>
      </c>
      <c r="P179" s="18">
        <v>0.72141853975976444</v>
      </c>
    </row>
    <row r="180" spans="1:16" x14ac:dyDescent="0.35">
      <c r="A180">
        <f t="shared" si="2"/>
        <v>0.99853396299999997</v>
      </c>
      <c r="B180">
        <v>0.91687177499999994</v>
      </c>
      <c r="C180">
        <v>0.99853396299999997</v>
      </c>
      <c r="D180">
        <v>0.62352731400000005</v>
      </c>
      <c r="E180">
        <v>2.461952556</v>
      </c>
      <c r="F180">
        <v>-0.2</v>
      </c>
      <c r="G180">
        <v>0</v>
      </c>
      <c r="H180">
        <v>0</v>
      </c>
      <c r="I180">
        <v>1</v>
      </c>
      <c r="J180">
        <v>0</v>
      </c>
      <c r="O180" s="18" t="s">
        <v>35</v>
      </c>
      <c r="P180" s="18">
        <v>5.4149728846414863E-2</v>
      </c>
    </row>
    <row r="181" spans="1:16" x14ac:dyDescent="0.35">
      <c r="A181">
        <f t="shared" si="2"/>
        <v>1.046418013</v>
      </c>
      <c r="B181">
        <v>1.1253325009999999</v>
      </c>
      <c r="C181">
        <v>1.046418013</v>
      </c>
      <c r="D181">
        <v>0.90355427499999996</v>
      </c>
      <c r="E181">
        <v>-1.5130502210000001</v>
      </c>
      <c r="F181">
        <v>-0.3</v>
      </c>
      <c r="G181">
        <v>0</v>
      </c>
      <c r="H181">
        <v>0</v>
      </c>
      <c r="I181">
        <v>0</v>
      </c>
      <c r="J181">
        <v>1</v>
      </c>
      <c r="O181" s="18" t="s">
        <v>36</v>
      </c>
      <c r="P181" s="18">
        <v>-4.565491283603363E-2</v>
      </c>
    </row>
    <row r="182" spans="1:16" x14ac:dyDescent="0.35">
      <c r="A182">
        <f t="shared" si="2"/>
        <v>0.49040680199999998</v>
      </c>
      <c r="B182">
        <v>0.59624004500000005</v>
      </c>
      <c r="C182">
        <v>0.49040680199999998</v>
      </c>
      <c r="D182">
        <v>-0.467108784</v>
      </c>
      <c r="E182">
        <v>-0.75840016799999999</v>
      </c>
      <c r="F182">
        <v>-0.2</v>
      </c>
      <c r="G182">
        <v>1</v>
      </c>
      <c r="H182">
        <v>0</v>
      </c>
      <c r="I182">
        <v>0</v>
      </c>
      <c r="J182">
        <v>0</v>
      </c>
      <c r="O182" s="18" t="s">
        <v>37</v>
      </c>
      <c r="P182" s="18">
        <v>-0.16413438116654153</v>
      </c>
    </row>
    <row r="183" spans="1:16" x14ac:dyDescent="0.35">
      <c r="A183">
        <f t="shared" si="2"/>
        <v>0.95495948900000005</v>
      </c>
      <c r="B183">
        <v>0.70814388699999997</v>
      </c>
      <c r="C183">
        <v>0.95495948900000005</v>
      </c>
      <c r="D183">
        <v>-0.69702161500000004</v>
      </c>
      <c r="E183">
        <v>5.0239177279999998</v>
      </c>
      <c r="F183">
        <v>-0.1</v>
      </c>
      <c r="G183">
        <v>0</v>
      </c>
      <c r="H183">
        <v>1</v>
      </c>
      <c r="I183">
        <v>0</v>
      </c>
      <c r="J183">
        <v>0</v>
      </c>
      <c r="O183" s="18" t="s">
        <v>68</v>
      </c>
      <c r="P183" s="18">
        <v>0.16289009780903982</v>
      </c>
    </row>
    <row r="184" spans="1:16" x14ac:dyDescent="0.35">
      <c r="A184">
        <f t="shared" si="2"/>
        <v>0.80166267300000005</v>
      </c>
      <c r="B184">
        <v>0.66496955899999999</v>
      </c>
      <c r="C184">
        <v>0.80166267300000005</v>
      </c>
      <c r="D184">
        <v>0.38060610299999997</v>
      </c>
      <c r="E184">
        <v>3.180929764</v>
      </c>
      <c r="F184">
        <v>-0.3</v>
      </c>
      <c r="G184">
        <v>0</v>
      </c>
      <c r="H184">
        <v>0</v>
      </c>
      <c r="I184">
        <v>1</v>
      </c>
      <c r="J184">
        <v>0</v>
      </c>
      <c r="L184" t="s">
        <v>3</v>
      </c>
      <c r="O184" s="18" t="s">
        <v>69</v>
      </c>
      <c r="P184" s="18">
        <v>1.9128964649252924E-2</v>
      </c>
    </row>
    <row r="185" spans="1:16" ht="15" thickBot="1" x14ac:dyDescent="0.4">
      <c r="A185">
        <f t="shared" si="2"/>
        <v>0.74006259900000004</v>
      </c>
      <c r="B185" s="2"/>
      <c r="C185">
        <v>0.74006259900000004</v>
      </c>
      <c r="D185">
        <v>-0.84554637600000004</v>
      </c>
      <c r="E185">
        <v>3.4827860149999998</v>
      </c>
      <c r="F185">
        <v>0</v>
      </c>
      <c r="G185">
        <v>0</v>
      </c>
      <c r="H185">
        <v>0</v>
      </c>
      <c r="I185">
        <v>0</v>
      </c>
      <c r="J185">
        <v>1</v>
      </c>
      <c r="K185" s="24">
        <f>$C$191*C185+$D$191*D185+$E$191*E185+$F$191*F185+$G$191*G185+$H$191*H185+$I$191*I185</f>
        <v>0.32910248057254543</v>
      </c>
      <c r="O185" s="19" t="s">
        <v>70</v>
      </c>
      <c r="P185" s="19">
        <v>9.6951131645436034E-2</v>
      </c>
    </row>
    <row r="186" spans="1:16" x14ac:dyDescent="0.35">
      <c r="A186">
        <f t="shared" si="2"/>
        <v>0.51902539999999997</v>
      </c>
      <c r="B186" s="2"/>
      <c r="C186">
        <v>0.51902539999999997</v>
      </c>
      <c r="D186">
        <v>-0.41793047999999999</v>
      </c>
      <c r="E186">
        <v>2.2365340530000002</v>
      </c>
      <c r="F186">
        <v>0</v>
      </c>
      <c r="G186">
        <v>1</v>
      </c>
      <c r="H186">
        <v>0</v>
      </c>
      <c r="I186">
        <v>0</v>
      </c>
      <c r="J186">
        <v>0</v>
      </c>
      <c r="K186" s="24">
        <f t="shared" ref="K186:K188" si="3">$C$191*C186+$D$191*D186+$E$191*E186+$F$191*F186+$G$191*G186+$H$191*H186+$I$191*I186</f>
        <v>0.41258505456207939</v>
      </c>
    </row>
    <row r="187" spans="1:16" x14ac:dyDescent="0.35">
      <c r="A187">
        <f t="shared" si="2"/>
        <v>0.72372078200000001</v>
      </c>
      <c r="B187" s="2"/>
      <c r="C187">
        <v>0.72372078200000001</v>
      </c>
      <c r="D187">
        <v>-0.20331882800000001</v>
      </c>
      <c r="E187">
        <v>-2.7215010560000001</v>
      </c>
      <c r="F187">
        <v>-0.1</v>
      </c>
      <c r="G187">
        <v>0</v>
      </c>
      <c r="H187">
        <v>1</v>
      </c>
      <c r="I187">
        <v>0</v>
      </c>
      <c r="J187">
        <v>0</v>
      </c>
      <c r="K187" s="24">
        <f t="shared" si="3"/>
        <v>0.6708882265994246</v>
      </c>
    </row>
    <row r="188" spans="1:16" x14ac:dyDescent="0.35">
      <c r="A188">
        <f t="shared" si="2"/>
        <v>0.64470080900000004</v>
      </c>
      <c r="B188" s="2"/>
      <c r="C188">
        <v>0.64470080900000004</v>
      </c>
      <c r="D188">
        <v>0.47491844</v>
      </c>
      <c r="E188">
        <v>-0.57285792599999996</v>
      </c>
      <c r="F188">
        <v>0</v>
      </c>
      <c r="G188">
        <v>0</v>
      </c>
      <c r="H188">
        <v>0</v>
      </c>
      <c r="I188">
        <v>1</v>
      </c>
      <c r="J188">
        <v>0</v>
      </c>
      <c r="K188" s="24">
        <f t="shared" si="3"/>
        <v>0.61392073128527813</v>
      </c>
    </row>
    <row r="189" spans="1:16" x14ac:dyDescent="0.35">
      <c r="A189" t="s">
        <v>67</v>
      </c>
    </row>
    <row r="190" spans="1:16" x14ac:dyDescent="0.35">
      <c r="B190" t="str">
        <f t="shared" ref="B190:F190" si="4">B1</f>
        <v>Consumption</v>
      </c>
      <c r="C190" s="25" t="str">
        <f t="shared" si="4"/>
        <v>Income</v>
      </c>
      <c r="D190" s="25" t="str">
        <f t="shared" si="4"/>
        <v>Production</v>
      </c>
      <c r="E190" s="25" t="str">
        <f t="shared" si="4"/>
        <v>Savings</v>
      </c>
      <c r="F190" s="25" t="str">
        <f t="shared" si="4"/>
        <v>Unemployment</v>
      </c>
      <c r="G190" s="25" t="s">
        <v>68</v>
      </c>
      <c r="H190" s="25" t="s">
        <v>69</v>
      </c>
      <c r="I190" s="25" t="s">
        <v>70</v>
      </c>
      <c r="J190" s="25"/>
    </row>
    <row r="191" spans="1:16" ht="15" thickBot="1" x14ac:dyDescent="0.4">
      <c r="C191" s="16">
        <f>P179</f>
        <v>0.72141853975976444</v>
      </c>
      <c r="D191" s="16">
        <f>P180</f>
        <v>5.4149728846414863E-2</v>
      </c>
      <c r="E191" s="16">
        <f>P181</f>
        <v>-4.565491283603363E-2</v>
      </c>
      <c r="F191" s="16">
        <f>P182</f>
        <v>-0.16413438116654153</v>
      </c>
      <c r="G191" s="16">
        <f>P183</f>
        <v>0.16289009780903982</v>
      </c>
      <c r="H191" s="16">
        <f>P184</f>
        <v>1.9128964649252924E-2</v>
      </c>
      <c r="I191" s="16">
        <f>P185</f>
        <v>9.6951131645436034E-2</v>
      </c>
      <c r="J191" s="16"/>
    </row>
  </sheetData>
  <mergeCells count="1">
    <mergeCell ref="N2:Q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37E1-73D5-48DA-8CC5-C96146294EF1}">
  <dimension ref="A1:I24"/>
  <sheetViews>
    <sheetView workbookViewId="0">
      <selection activeCell="A16" sqref="A16:B24"/>
    </sheetView>
  </sheetViews>
  <sheetFormatPr defaultRowHeight="14.5" x14ac:dyDescent="0.35"/>
  <sheetData>
    <row r="1" spans="1:9" x14ac:dyDescent="0.35">
      <c r="A1" t="s">
        <v>42</v>
      </c>
    </row>
    <row r="2" spans="1:9" ht="15" thickBot="1" x14ac:dyDescent="0.4"/>
    <row r="3" spans="1:9" x14ac:dyDescent="0.35">
      <c r="A3" s="21" t="s">
        <v>43</v>
      </c>
      <c r="B3" s="21"/>
    </row>
    <row r="4" spans="1:9" x14ac:dyDescent="0.35">
      <c r="A4" s="18" t="s">
        <v>44</v>
      </c>
      <c r="B4" s="18">
        <v>0.87354390505316459</v>
      </c>
    </row>
    <row r="5" spans="1:9" x14ac:dyDescent="0.35">
      <c r="A5" s="18" t="s">
        <v>45</v>
      </c>
      <c r="B5" s="18">
        <v>0.76307895405553228</v>
      </c>
    </row>
    <row r="6" spans="1:9" x14ac:dyDescent="0.35">
      <c r="A6" s="18" t="s">
        <v>46</v>
      </c>
      <c r="B6" s="18">
        <v>0.75360211221775364</v>
      </c>
    </row>
    <row r="7" spans="1:9" x14ac:dyDescent="0.35">
      <c r="A7" s="18" t="s">
        <v>47</v>
      </c>
      <c r="B7" s="18">
        <v>0.32836131155835613</v>
      </c>
    </row>
    <row r="8" spans="1:9" ht="15" thickBot="1" x14ac:dyDescent="0.4">
      <c r="A8" s="19" t="s">
        <v>48</v>
      </c>
      <c r="B8" s="19">
        <v>183</v>
      </c>
    </row>
    <row r="10" spans="1:9" ht="15" thickBot="1" x14ac:dyDescent="0.4">
      <c r="A10" t="s">
        <v>49</v>
      </c>
    </row>
    <row r="11" spans="1:9" x14ac:dyDescent="0.35">
      <c r="A11" s="20"/>
      <c r="B11" s="20" t="s">
        <v>50</v>
      </c>
      <c r="C11" s="20" t="s">
        <v>51</v>
      </c>
      <c r="D11" s="20" t="s">
        <v>52</v>
      </c>
      <c r="E11" s="20" t="s">
        <v>53</v>
      </c>
      <c r="F11" s="20" t="s">
        <v>54</v>
      </c>
    </row>
    <row r="12" spans="1:9" x14ac:dyDescent="0.35">
      <c r="A12" s="18" t="s">
        <v>55</v>
      </c>
      <c r="B12" s="18">
        <v>7</v>
      </c>
      <c r="C12" s="18">
        <v>60.772604142472098</v>
      </c>
      <c r="D12" s="18">
        <v>8.6818005917817285</v>
      </c>
      <c r="E12" s="18">
        <v>80.520385073176627</v>
      </c>
      <c r="F12" s="18">
        <v>2.2027689616835345E-51</v>
      </c>
    </row>
    <row r="13" spans="1:9" x14ac:dyDescent="0.35">
      <c r="A13" s="18" t="s">
        <v>56</v>
      </c>
      <c r="B13" s="18">
        <v>175</v>
      </c>
      <c r="C13" s="18">
        <v>18.868701412456666</v>
      </c>
      <c r="D13" s="18">
        <v>0.10782115092832381</v>
      </c>
      <c r="E13" s="18"/>
      <c r="F13" s="18"/>
    </row>
    <row r="14" spans="1:9" ht="15" thickBot="1" x14ac:dyDescent="0.4">
      <c r="A14" s="19" t="s">
        <v>57</v>
      </c>
      <c r="B14" s="19">
        <v>182</v>
      </c>
      <c r="C14" s="19">
        <v>79.641305554928763</v>
      </c>
      <c r="D14" s="19"/>
      <c r="E14" s="19"/>
      <c r="F14" s="19"/>
    </row>
    <row r="15" spans="1:9" ht="15" thickBot="1" x14ac:dyDescent="0.4"/>
    <row r="16" spans="1:9" x14ac:dyDescent="0.35">
      <c r="A16" s="20"/>
      <c r="B16" s="20" t="s">
        <v>58</v>
      </c>
      <c r="C16" s="20" t="s">
        <v>47</v>
      </c>
      <c r="D16" s="20" t="s">
        <v>59</v>
      </c>
      <c r="E16" s="20" t="s">
        <v>60</v>
      </c>
      <c r="F16" s="20" t="s">
        <v>61</v>
      </c>
      <c r="G16" s="20" t="s">
        <v>62</v>
      </c>
      <c r="H16" s="20" t="s">
        <v>63</v>
      </c>
      <c r="I16" s="20" t="s">
        <v>64</v>
      </c>
    </row>
    <row r="17" spans="1:9" x14ac:dyDescent="0.35">
      <c r="A17" s="18" t="s">
        <v>65</v>
      </c>
      <c r="B17" s="18">
        <v>0.18836238977887221</v>
      </c>
      <c r="C17" s="18">
        <v>5.8918940157120445E-2</v>
      </c>
      <c r="D17" s="18">
        <v>3.1969751878863071</v>
      </c>
      <c r="E17" s="18">
        <v>1.6481986268353484E-3</v>
      </c>
      <c r="F17" s="18">
        <v>7.2079235239634901E-2</v>
      </c>
      <c r="G17" s="18">
        <v>0.30464554431810953</v>
      </c>
      <c r="H17" s="18">
        <v>7.2079235239634901E-2</v>
      </c>
      <c r="I17" s="18">
        <v>0.30464554431810953</v>
      </c>
    </row>
    <row r="18" spans="1:9" x14ac:dyDescent="0.35">
      <c r="A18" s="18" t="s">
        <v>34</v>
      </c>
      <c r="B18" s="18">
        <v>0.72141853975976444</v>
      </c>
      <c r="C18" s="18">
        <v>4.2403981595072082E-2</v>
      </c>
      <c r="D18" s="18">
        <v>17.012990587742426</v>
      </c>
      <c r="E18" s="18">
        <v>6.1709352489427956E-39</v>
      </c>
      <c r="F18" s="18">
        <v>0.63772951324724603</v>
      </c>
      <c r="G18" s="18">
        <v>0.80510756627228286</v>
      </c>
      <c r="H18" s="18">
        <v>0.63772951324724603</v>
      </c>
      <c r="I18" s="18">
        <v>0.80510756627228286</v>
      </c>
    </row>
    <row r="19" spans="1:9" x14ac:dyDescent="0.35">
      <c r="A19" s="18" t="s">
        <v>35</v>
      </c>
      <c r="B19" s="18">
        <v>5.4149728846414863E-2</v>
      </c>
      <c r="C19" s="18">
        <v>2.6445800394356515E-2</v>
      </c>
      <c r="D19" s="18">
        <v>2.0475738317215129</v>
      </c>
      <c r="E19" s="18">
        <v>4.2096307874516327E-2</v>
      </c>
      <c r="F19" s="18">
        <v>1.9559676217547686E-3</v>
      </c>
      <c r="G19" s="18">
        <v>0.10634349007107496</v>
      </c>
      <c r="H19" s="18">
        <v>1.9559676217547686E-3</v>
      </c>
      <c r="I19" s="18">
        <v>0.10634349007107496</v>
      </c>
    </row>
    <row r="20" spans="1:9" x14ac:dyDescent="0.35">
      <c r="A20" s="18" t="s">
        <v>36</v>
      </c>
      <c r="B20" s="18">
        <v>-4.565491283603363E-2</v>
      </c>
      <c r="C20" s="18">
        <v>2.8088764609893939E-3</v>
      </c>
      <c r="D20" s="18">
        <v>-16.253798794679714</v>
      </c>
      <c r="E20" s="18">
        <v>8.3685097485779314E-37</v>
      </c>
      <c r="F20" s="18">
        <v>-5.1198546423532616E-2</v>
      </c>
      <c r="G20" s="18">
        <v>-4.0111279248534644E-2</v>
      </c>
      <c r="H20" s="18">
        <v>-5.1198546423532616E-2</v>
      </c>
      <c r="I20" s="18">
        <v>-4.0111279248534644E-2</v>
      </c>
    </row>
    <row r="21" spans="1:9" x14ac:dyDescent="0.35">
      <c r="A21" s="18" t="s">
        <v>37</v>
      </c>
      <c r="B21" s="18">
        <v>-0.16413438116654153</v>
      </c>
      <c r="C21" s="18">
        <v>0.10761962427251974</v>
      </c>
      <c r="D21" s="18">
        <v>-1.5251343077626096</v>
      </c>
      <c r="E21" s="18">
        <v>0.12903079255086222</v>
      </c>
      <c r="F21" s="18">
        <v>-0.37653381278163467</v>
      </c>
      <c r="G21" s="18">
        <v>4.8265050448551589E-2</v>
      </c>
      <c r="H21" s="18">
        <v>-0.37653381278163467</v>
      </c>
      <c r="I21" s="18">
        <v>4.8265050448551589E-2</v>
      </c>
    </row>
    <row r="22" spans="1:9" x14ac:dyDescent="0.35">
      <c r="A22" s="18" t="s">
        <v>68</v>
      </c>
      <c r="B22" s="18">
        <v>0.16289009780903982</v>
      </c>
      <c r="C22" s="18">
        <v>6.9609683622610899E-2</v>
      </c>
      <c r="D22" s="18">
        <v>2.3400493915781739</v>
      </c>
      <c r="E22" s="18">
        <v>2.04090482272304E-2</v>
      </c>
      <c r="F22" s="18">
        <v>2.5507558738753183E-2</v>
      </c>
      <c r="G22" s="18">
        <v>0.30027263687932648</v>
      </c>
      <c r="H22" s="18">
        <v>2.5507558738753183E-2</v>
      </c>
      <c r="I22" s="18">
        <v>0.30027263687932648</v>
      </c>
    </row>
    <row r="23" spans="1:9" x14ac:dyDescent="0.35">
      <c r="A23" s="18" t="s">
        <v>69</v>
      </c>
      <c r="B23" s="18">
        <v>1.9128964649252924E-2</v>
      </c>
      <c r="C23" s="18">
        <v>6.8939858157005957E-2</v>
      </c>
      <c r="D23" s="18">
        <v>0.2774732231924234</v>
      </c>
      <c r="E23" s="18">
        <v>0.78174427465875973</v>
      </c>
      <c r="F23" s="18">
        <v>-0.11693159853478138</v>
      </c>
      <c r="G23" s="18">
        <v>0.15518952783328724</v>
      </c>
      <c r="H23" s="18">
        <v>-0.11693159853478138</v>
      </c>
      <c r="I23" s="18">
        <v>0.15518952783328724</v>
      </c>
    </row>
    <row r="24" spans="1:9" ht="15" thickBot="1" x14ac:dyDescent="0.4">
      <c r="A24" s="19" t="s">
        <v>70</v>
      </c>
      <c r="B24" s="19">
        <v>9.6951131645436034E-2</v>
      </c>
      <c r="C24" s="19">
        <v>6.985512688701391E-2</v>
      </c>
      <c r="D24" s="19">
        <v>1.3878885625996806</v>
      </c>
      <c r="E24" s="19">
        <v>0.16693547908366324</v>
      </c>
      <c r="F24" s="19">
        <v>-4.0915817310179153E-2</v>
      </c>
      <c r="G24" s="19">
        <v>0.23481808060105122</v>
      </c>
      <c r="H24" s="19">
        <v>-4.0915817310179153E-2</v>
      </c>
      <c r="I24" s="19">
        <v>0.23481808060105122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Introductie</vt:lpstr>
      <vt:lpstr>Model1_naive</vt:lpstr>
      <vt:lpstr>Model2_average</vt:lpstr>
      <vt:lpstr>Model3_moving_average</vt:lpstr>
      <vt:lpstr>Model4_seasonal_naive</vt:lpstr>
      <vt:lpstr>Forecasting_accuracy</vt:lpstr>
      <vt:lpstr>Model5_SES</vt:lpstr>
      <vt:lpstr>Model6_Holt</vt:lpstr>
      <vt:lpstr>Model7_HoltWinters</vt:lpstr>
      <vt:lpstr>Lineaire Regressie</vt:lpstr>
      <vt:lpstr>output_regressie</vt:lpstr>
      <vt:lpstr>Lineaire Regressie Dummies</vt:lpstr>
      <vt:lpstr>output_regressie_dummies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Sagaert</dc:creator>
  <cp:lastModifiedBy>Yves Sagaert</cp:lastModifiedBy>
  <dcterms:created xsi:type="dcterms:W3CDTF">2024-02-29T09:47:50Z</dcterms:created>
  <dcterms:modified xsi:type="dcterms:W3CDTF">2025-03-20T18:42:25Z</dcterms:modified>
</cp:coreProperties>
</file>